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PC08\Desktop\Soubory k odeslání\"/>
    </mc:Choice>
  </mc:AlternateContent>
  <bookViews>
    <workbookView xWindow="0" yWindow="0" windowWidth="0" windowHeight="0"/>
  </bookViews>
  <sheets>
    <sheet name="Rekapitulace stavby" sheetId="1" r:id="rId1"/>
    <sheet name="SO 01 - Klimatizace kance...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'SO 01 - Klimatizace kance...'!$C$141:$K$413</definedName>
    <definedName name="_xlnm.Print_Area" localSheetId="1">'SO 01 - Klimatizace kance...'!$C$4:$J$76,'SO 01 - Klimatizace kance...'!$C$82:$J$123,'SO 01 - Klimatizace kance...'!$C$129:$J$413</definedName>
    <definedName name="_xlnm.Print_Titles" localSheetId="1">'SO 01 - Klimatizace kance...'!$141:$141</definedName>
  </definedNames>
  <calcPr/>
</workbook>
</file>

<file path=xl/calcChain.xml><?xml version="1.0" encoding="utf-8"?>
<calcChain xmlns="http://schemas.openxmlformats.org/spreadsheetml/2006/main">
  <c i="2" l="1" r="J37"/>
  <c r="J36"/>
  <c i="1" r="AY95"/>
  <c i="2" r="J35"/>
  <c i="1" r="AX95"/>
  <c i="2" r="BI409"/>
  <c r="BH409"/>
  <c r="BG409"/>
  <c r="BF409"/>
  <c r="T409"/>
  <c r="T408"/>
  <c r="R409"/>
  <c r="R408"/>
  <c r="P409"/>
  <c r="P408"/>
  <c r="BI404"/>
  <c r="BH404"/>
  <c r="BG404"/>
  <c r="BF404"/>
  <c r="T404"/>
  <c r="T403"/>
  <c r="R404"/>
  <c r="R403"/>
  <c r="P404"/>
  <c r="P403"/>
  <c r="BI400"/>
  <c r="BH400"/>
  <c r="BG400"/>
  <c r="BF400"/>
  <c r="T400"/>
  <c r="R400"/>
  <c r="P400"/>
  <c r="BI399"/>
  <c r="BH399"/>
  <c r="BG399"/>
  <c r="BF399"/>
  <c r="T399"/>
  <c r="R399"/>
  <c r="P399"/>
  <c r="BI398"/>
  <c r="BH398"/>
  <c r="BG398"/>
  <c r="BF398"/>
  <c r="T398"/>
  <c r="R398"/>
  <c r="P398"/>
  <c r="BI396"/>
  <c r="BH396"/>
  <c r="BG396"/>
  <c r="BF396"/>
  <c r="T396"/>
  <c r="R396"/>
  <c r="P396"/>
  <c r="BI395"/>
  <c r="BH395"/>
  <c r="BG395"/>
  <c r="BF395"/>
  <c r="T395"/>
  <c r="R395"/>
  <c r="P395"/>
  <c r="BI394"/>
  <c r="BH394"/>
  <c r="BG394"/>
  <c r="BF394"/>
  <c r="T394"/>
  <c r="R394"/>
  <c r="P394"/>
  <c r="BI390"/>
  <c r="BH390"/>
  <c r="BG390"/>
  <c r="BF390"/>
  <c r="T390"/>
  <c r="R390"/>
  <c r="P390"/>
  <c r="BI389"/>
  <c r="BH389"/>
  <c r="BG389"/>
  <c r="BF389"/>
  <c r="T389"/>
  <c r="R389"/>
  <c r="P389"/>
  <c r="BI386"/>
  <c r="BH386"/>
  <c r="BG386"/>
  <c r="BF386"/>
  <c r="T386"/>
  <c r="R386"/>
  <c r="P386"/>
  <c r="BI383"/>
  <c r="BH383"/>
  <c r="BG383"/>
  <c r="BF383"/>
  <c r="T383"/>
  <c r="R383"/>
  <c r="P383"/>
  <c r="BI380"/>
  <c r="BH380"/>
  <c r="BG380"/>
  <c r="BF380"/>
  <c r="T380"/>
  <c r="R380"/>
  <c r="P380"/>
  <c r="BI374"/>
  <c r="BH374"/>
  <c r="BG374"/>
  <c r="BF374"/>
  <c r="T374"/>
  <c r="R374"/>
  <c r="P374"/>
  <c r="BI371"/>
  <c r="BH371"/>
  <c r="BG371"/>
  <c r="BF371"/>
  <c r="T371"/>
  <c r="R371"/>
  <c r="P371"/>
  <c r="BI369"/>
  <c r="BH369"/>
  <c r="BG369"/>
  <c r="BF369"/>
  <c r="T369"/>
  <c r="R369"/>
  <c r="P369"/>
  <c r="BI363"/>
  <c r="BH363"/>
  <c r="BG363"/>
  <c r="BF363"/>
  <c r="T363"/>
  <c r="R363"/>
  <c r="P363"/>
  <c r="BI361"/>
  <c r="BH361"/>
  <c r="BG361"/>
  <c r="BF361"/>
  <c r="T361"/>
  <c r="R361"/>
  <c r="P361"/>
  <c r="BI358"/>
  <c r="BH358"/>
  <c r="BG358"/>
  <c r="BF358"/>
  <c r="T358"/>
  <c r="R358"/>
  <c r="P358"/>
  <c r="BI356"/>
  <c r="BH356"/>
  <c r="BG356"/>
  <c r="BF356"/>
  <c r="T356"/>
  <c r="R356"/>
  <c r="P356"/>
  <c r="BI353"/>
  <c r="BH353"/>
  <c r="BG353"/>
  <c r="BF353"/>
  <c r="T353"/>
  <c r="R353"/>
  <c r="P353"/>
  <c r="BI352"/>
  <c r="BH352"/>
  <c r="BG352"/>
  <c r="BF352"/>
  <c r="T352"/>
  <c r="R352"/>
  <c r="P352"/>
  <c r="BI350"/>
  <c r="BH350"/>
  <c r="BG350"/>
  <c r="BF350"/>
  <c r="T350"/>
  <c r="R350"/>
  <c r="P350"/>
  <c r="BI347"/>
  <c r="BH347"/>
  <c r="BG347"/>
  <c r="BF347"/>
  <c r="T347"/>
  <c r="R347"/>
  <c r="P347"/>
  <c r="BI346"/>
  <c r="BH346"/>
  <c r="BG346"/>
  <c r="BF346"/>
  <c r="T346"/>
  <c r="R346"/>
  <c r="P346"/>
  <c r="BI344"/>
  <c r="BH344"/>
  <c r="BG344"/>
  <c r="BF344"/>
  <c r="T344"/>
  <c r="R344"/>
  <c r="P344"/>
  <c r="BI343"/>
  <c r="BH343"/>
  <c r="BG343"/>
  <c r="BF343"/>
  <c r="T343"/>
  <c r="R343"/>
  <c r="P343"/>
  <c r="BI342"/>
  <c r="BH342"/>
  <c r="BG342"/>
  <c r="BF342"/>
  <c r="T342"/>
  <c r="R342"/>
  <c r="P342"/>
  <c r="BI340"/>
  <c r="BH340"/>
  <c r="BG340"/>
  <c r="BF340"/>
  <c r="T340"/>
  <c r="R340"/>
  <c r="P340"/>
  <c r="BI336"/>
  <c r="BH336"/>
  <c r="BG336"/>
  <c r="BF336"/>
  <c r="T336"/>
  <c r="R336"/>
  <c r="P336"/>
  <c r="BI335"/>
  <c r="BH335"/>
  <c r="BG335"/>
  <c r="BF335"/>
  <c r="T335"/>
  <c r="R335"/>
  <c r="P335"/>
  <c r="BI334"/>
  <c r="BH334"/>
  <c r="BG334"/>
  <c r="BF334"/>
  <c r="T334"/>
  <c r="R334"/>
  <c r="P334"/>
  <c r="BI333"/>
  <c r="BH333"/>
  <c r="BG333"/>
  <c r="BF333"/>
  <c r="T333"/>
  <c r="R333"/>
  <c r="P333"/>
  <c r="BI332"/>
  <c r="BH332"/>
  <c r="BG332"/>
  <c r="BF332"/>
  <c r="T332"/>
  <c r="R332"/>
  <c r="P332"/>
  <c r="BI331"/>
  <c r="BH331"/>
  <c r="BG331"/>
  <c r="BF331"/>
  <c r="T331"/>
  <c r="R331"/>
  <c r="P331"/>
  <c r="BI328"/>
  <c r="BH328"/>
  <c r="BG328"/>
  <c r="BF328"/>
  <c r="T328"/>
  <c r="R328"/>
  <c r="P328"/>
  <c r="BI326"/>
  <c r="BH326"/>
  <c r="BG326"/>
  <c r="BF326"/>
  <c r="T326"/>
  <c r="R326"/>
  <c r="P326"/>
  <c r="BI323"/>
  <c r="BH323"/>
  <c r="BG323"/>
  <c r="BF323"/>
  <c r="T323"/>
  <c r="R323"/>
  <c r="P323"/>
  <c r="BI321"/>
  <c r="BH321"/>
  <c r="BG321"/>
  <c r="BF321"/>
  <c r="T321"/>
  <c r="R321"/>
  <c r="P321"/>
  <c r="BI317"/>
  <c r="BH317"/>
  <c r="BG317"/>
  <c r="BF317"/>
  <c r="T317"/>
  <c r="R317"/>
  <c r="P317"/>
  <c r="BI316"/>
  <c r="BH316"/>
  <c r="BG316"/>
  <c r="BF316"/>
  <c r="T316"/>
  <c r="R316"/>
  <c r="P316"/>
  <c r="BI313"/>
  <c r="BH313"/>
  <c r="BG313"/>
  <c r="BF313"/>
  <c r="T313"/>
  <c r="R313"/>
  <c r="P313"/>
  <c r="BI310"/>
  <c r="BH310"/>
  <c r="BG310"/>
  <c r="BF310"/>
  <c r="T310"/>
  <c r="R310"/>
  <c r="P310"/>
  <c r="BI307"/>
  <c r="BH307"/>
  <c r="BG307"/>
  <c r="BF307"/>
  <c r="T307"/>
  <c r="R307"/>
  <c r="P307"/>
  <c r="BI303"/>
  <c r="BH303"/>
  <c r="BG303"/>
  <c r="BF303"/>
  <c r="T303"/>
  <c r="R303"/>
  <c r="P303"/>
  <c r="BI300"/>
  <c r="BH300"/>
  <c r="BG300"/>
  <c r="BF300"/>
  <c r="T300"/>
  <c r="R300"/>
  <c r="P300"/>
  <c r="BI298"/>
  <c r="BH298"/>
  <c r="BG298"/>
  <c r="BF298"/>
  <c r="T298"/>
  <c r="R298"/>
  <c r="P298"/>
  <c r="BI297"/>
  <c r="BH297"/>
  <c r="BG297"/>
  <c r="BF297"/>
  <c r="T297"/>
  <c r="R297"/>
  <c r="P297"/>
  <c r="BI296"/>
  <c r="BH296"/>
  <c r="BG296"/>
  <c r="BF296"/>
  <c r="T296"/>
  <c r="R296"/>
  <c r="P296"/>
  <c r="BI295"/>
  <c r="BH295"/>
  <c r="BG295"/>
  <c r="BF295"/>
  <c r="T295"/>
  <c r="R295"/>
  <c r="P295"/>
  <c r="BI294"/>
  <c r="BH294"/>
  <c r="BG294"/>
  <c r="BF294"/>
  <c r="T294"/>
  <c r="R294"/>
  <c r="P294"/>
  <c r="BI293"/>
  <c r="BH293"/>
  <c r="BG293"/>
  <c r="BF293"/>
  <c r="T293"/>
  <c r="R293"/>
  <c r="P293"/>
  <c r="BI292"/>
  <c r="BH292"/>
  <c r="BG292"/>
  <c r="BF292"/>
  <c r="T292"/>
  <c r="R292"/>
  <c r="P292"/>
  <c r="BI291"/>
  <c r="BH291"/>
  <c r="BG291"/>
  <c r="BF291"/>
  <c r="T291"/>
  <c r="R291"/>
  <c r="P291"/>
  <c r="BI290"/>
  <c r="BH290"/>
  <c r="BG290"/>
  <c r="BF290"/>
  <c r="T290"/>
  <c r="R290"/>
  <c r="P290"/>
  <c r="BI289"/>
  <c r="BH289"/>
  <c r="BG289"/>
  <c r="BF289"/>
  <c r="T289"/>
  <c r="R289"/>
  <c r="P289"/>
  <c r="BI288"/>
  <c r="BH288"/>
  <c r="BG288"/>
  <c r="BF288"/>
  <c r="T288"/>
  <c r="R288"/>
  <c r="P288"/>
  <c r="BI287"/>
  <c r="BH287"/>
  <c r="BG287"/>
  <c r="BF287"/>
  <c r="T287"/>
  <c r="R287"/>
  <c r="P287"/>
  <c r="BI286"/>
  <c r="BH286"/>
  <c r="BG286"/>
  <c r="BF286"/>
  <c r="T286"/>
  <c r="R286"/>
  <c r="P286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1"/>
  <c r="BH281"/>
  <c r="BG281"/>
  <c r="BF281"/>
  <c r="T281"/>
  <c r="R281"/>
  <c r="P281"/>
  <c r="BI280"/>
  <c r="BH280"/>
  <c r="BG280"/>
  <c r="BF280"/>
  <c r="T280"/>
  <c r="R280"/>
  <c r="P280"/>
  <c r="BI279"/>
  <c r="BH279"/>
  <c r="BG279"/>
  <c r="BF279"/>
  <c r="T279"/>
  <c r="R279"/>
  <c r="P279"/>
  <c r="BI278"/>
  <c r="BH278"/>
  <c r="BG278"/>
  <c r="BF278"/>
  <c r="T278"/>
  <c r="R278"/>
  <c r="P278"/>
  <c r="BI277"/>
  <c r="BH277"/>
  <c r="BG277"/>
  <c r="BF277"/>
  <c r="T277"/>
  <c r="R277"/>
  <c r="P277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1"/>
  <c r="BH251"/>
  <c r="BG251"/>
  <c r="BF251"/>
  <c r="T251"/>
  <c r="R251"/>
  <c r="P251"/>
  <c r="BI248"/>
  <c r="BH248"/>
  <c r="BG248"/>
  <c r="BF248"/>
  <c r="T248"/>
  <c r="R248"/>
  <c r="P248"/>
  <c r="BI246"/>
  <c r="BH246"/>
  <c r="BG246"/>
  <c r="BF246"/>
  <c r="T246"/>
  <c r="R246"/>
  <c r="P246"/>
  <c r="BI245"/>
  <c r="BH245"/>
  <c r="BG245"/>
  <c r="BF245"/>
  <c r="T245"/>
  <c r="R245"/>
  <c r="P245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3"/>
  <c r="BH233"/>
  <c r="BG233"/>
  <c r="BF233"/>
  <c r="T233"/>
  <c r="R233"/>
  <c r="P233"/>
  <c r="BI232"/>
  <c r="BH232"/>
  <c r="BG232"/>
  <c r="BF232"/>
  <c r="T232"/>
  <c r="R232"/>
  <c r="P232"/>
  <c r="BI230"/>
  <c r="BH230"/>
  <c r="BG230"/>
  <c r="BF230"/>
  <c r="T230"/>
  <c r="R230"/>
  <c r="P230"/>
  <c r="BI229"/>
  <c r="BH229"/>
  <c r="BG229"/>
  <c r="BF229"/>
  <c r="T229"/>
  <c r="R229"/>
  <c r="P229"/>
  <c r="BI227"/>
  <c r="BH227"/>
  <c r="BG227"/>
  <c r="BF227"/>
  <c r="T227"/>
  <c r="R227"/>
  <c r="P227"/>
  <c r="BI226"/>
  <c r="BH226"/>
  <c r="BG226"/>
  <c r="BF226"/>
  <c r="T226"/>
  <c r="R226"/>
  <c r="P226"/>
  <c r="BI224"/>
  <c r="BH224"/>
  <c r="BG224"/>
  <c r="BF224"/>
  <c r="T224"/>
  <c r="R224"/>
  <c r="P224"/>
  <c r="BI223"/>
  <c r="BH223"/>
  <c r="BG223"/>
  <c r="BF223"/>
  <c r="T223"/>
  <c r="R223"/>
  <c r="P223"/>
  <c r="BI221"/>
  <c r="BH221"/>
  <c r="BG221"/>
  <c r="BF221"/>
  <c r="T221"/>
  <c r="R221"/>
  <c r="P221"/>
  <c r="BI220"/>
  <c r="BH220"/>
  <c r="BG220"/>
  <c r="BF220"/>
  <c r="T220"/>
  <c r="R220"/>
  <c r="P220"/>
  <c r="BI218"/>
  <c r="BH218"/>
  <c r="BG218"/>
  <c r="BF218"/>
  <c r="T218"/>
  <c r="R218"/>
  <c r="P218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2"/>
  <c r="BH202"/>
  <c r="BG202"/>
  <c r="BF202"/>
  <c r="T202"/>
  <c r="T201"/>
  <c r="R202"/>
  <c r="R201"/>
  <c r="P202"/>
  <c r="P201"/>
  <c r="BI200"/>
  <c r="BH200"/>
  <c r="BG200"/>
  <c r="BF200"/>
  <c r="T200"/>
  <c r="R200"/>
  <c r="P200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0"/>
  <c r="BH190"/>
  <c r="BG190"/>
  <c r="BF190"/>
  <c r="T190"/>
  <c r="R190"/>
  <c r="P190"/>
  <c r="BI187"/>
  <c r="BH187"/>
  <c r="BG187"/>
  <c r="BF187"/>
  <c r="T187"/>
  <c r="R187"/>
  <c r="P187"/>
  <c r="BI184"/>
  <c r="BH184"/>
  <c r="BG184"/>
  <c r="BF184"/>
  <c r="T184"/>
  <c r="R184"/>
  <c r="P184"/>
  <c r="BI181"/>
  <c r="BH181"/>
  <c r="BG181"/>
  <c r="BF181"/>
  <c r="T181"/>
  <c r="R181"/>
  <c r="P181"/>
  <c r="BI178"/>
  <c r="BH178"/>
  <c r="BG178"/>
  <c r="BF178"/>
  <c r="T178"/>
  <c r="R178"/>
  <c r="P178"/>
  <c r="BI174"/>
  <c r="BH174"/>
  <c r="BG174"/>
  <c r="BF174"/>
  <c r="T174"/>
  <c r="R174"/>
  <c r="P174"/>
  <c r="BI171"/>
  <c r="BH171"/>
  <c r="BG171"/>
  <c r="BF171"/>
  <c r="T171"/>
  <c r="R171"/>
  <c r="P171"/>
  <c r="BI165"/>
  <c r="BH165"/>
  <c r="BG165"/>
  <c r="BF165"/>
  <c r="T165"/>
  <c r="R165"/>
  <c r="P165"/>
  <c r="BI159"/>
  <c r="BH159"/>
  <c r="BG159"/>
  <c r="BF159"/>
  <c r="T159"/>
  <c r="R159"/>
  <c r="P159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J139"/>
  <c r="J138"/>
  <c r="F138"/>
  <c r="F136"/>
  <c r="E134"/>
  <c r="J92"/>
  <c r="J91"/>
  <c r="F91"/>
  <c r="F89"/>
  <c r="E87"/>
  <c r="J18"/>
  <c r="E18"/>
  <c r="F139"/>
  <c r="J17"/>
  <c r="J12"/>
  <c r="J89"/>
  <c r="E7"/>
  <c r="E132"/>
  <c i="1" r="L90"/>
  <c r="AM90"/>
  <c r="AM89"/>
  <c r="L89"/>
  <c r="AM87"/>
  <c r="L87"/>
  <c r="L85"/>
  <c r="L84"/>
  <c i="2" r="J400"/>
  <c r="J399"/>
  <c r="J396"/>
  <c r="BK386"/>
  <c r="BK374"/>
  <c r="BK371"/>
  <c r="BK369"/>
  <c r="BK347"/>
  <c r="BK346"/>
  <c r="BK343"/>
  <c r="J342"/>
  <c r="BK340"/>
  <c r="J336"/>
  <c r="BK334"/>
  <c r="BK333"/>
  <c r="J331"/>
  <c r="BK323"/>
  <c r="J313"/>
  <c r="BK310"/>
  <c r="J307"/>
  <c r="J303"/>
  <c r="BK295"/>
  <c r="J294"/>
  <c r="BK293"/>
  <c r="J290"/>
  <c r="BK288"/>
  <c r="BK287"/>
  <c r="BK286"/>
  <c r="J285"/>
  <c r="BK284"/>
  <c r="J283"/>
  <c r="BK281"/>
  <c r="J280"/>
  <c r="BK279"/>
  <c r="J278"/>
  <c r="BK274"/>
  <c r="J273"/>
  <c r="J272"/>
  <c r="BK271"/>
  <c r="BK267"/>
  <c r="J264"/>
  <c r="J261"/>
  <c r="BK260"/>
  <c r="J259"/>
  <c r="BK258"/>
  <c r="J257"/>
  <c r="BK255"/>
  <c r="J254"/>
  <c r="J251"/>
  <c r="BK248"/>
  <c r="BK246"/>
  <c r="J245"/>
  <c r="J239"/>
  <c r="BK237"/>
  <c r="J235"/>
  <c r="BK232"/>
  <c r="BK227"/>
  <c r="J223"/>
  <c r="BK221"/>
  <c r="BK218"/>
  <c r="BK210"/>
  <c r="J209"/>
  <c r="J208"/>
  <c r="BK200"/>
  <c r="J198"/>
  <c r="BK190"/>
  <c r="J174"/>
  <c r="BK171"/>
  <c r="BK148"/>
  <c r="J145"/>
  <c r="BK395"/>
  <c r="BK389"/>
  <c r="J386"/>
  <c r="BK383"/>
  <c r="J371"/>
  <c r="BK363"/>
  <c r="BK358"/>
  <c r="J356"/>
  <c r="J353"/>
  <c r="BK342"/>
  <c r="J340"/>
  <c r="BK332"/>
  <c r="BK331"/>
  <c r="J328"/>
  <c r="J321"/>
  <c r="BK317"/>
  <c r="J316"/>
  <c r="BK313"/>
  <c r="J310"/>
  <c r="BK300"/>
  <c r="BK298"/>
  <c r="BK297"/>
  <c r="J296"/>
  <c r="J292"/>
  <c r="J291"/>
  <c r="BK290"/>
  <c r="BK289"/>
  <c r="J288"/>
  <c r="J275"/>
  <c r="J271"/>
  <c r="BK269"/>
  <c r="BK268"/>
  <c r="BK264"/>
  <c r="BK263"/>
  <c r="J258"/>
  <c r="BK253"/>
  <c r="BK241"/>
  <c r="J240"/>
  <c r="BK238"/>
  <c r="J237"/>
  <c r="BK236"/>
  <c r="BK233"/>
  <c r="J227"/>
  <c r="BK226"/>
  <c r="J221"/>
  <c r="BK220"/>
  <c r="BK215"/>
  <c r="J213"/>
  <c r="BK211"/>
  <c r="BK209"/>
  <c r="J206"/>
  <c r="J205"/>
  <c r="BK198"/>
  <c r="BK197"/>
  <c r="BK196"/>
  <c r="J190"/>
  <c r="BK187"/>
  <c r="BK184"/>
  <c r="J178"/>
  <c r="BK174"/>
  <c r="J159"/>
  <c r="J156"/>
  <c r="BK155"/>
  <c r="J154"/>
  <c r="J151"/>
  <c r="J148"/>
  <c r="J398"/>
  <c r="BK394"/>
  <c r="BK390"/>
  <c r="J389"/>
  <c r="BK380"/>
  <c r="J374"/>
  <c r="J361"/>
  <c r="J358"/>
  <c r="BK352"/>
  <c r="J350"/>
  <c r="J346"/>
  <c r="BK344"/>
  <c r="BK335"/>
  <c r="J332"/>
  <c r="BK328"/>
  <c r="J326"/>
  <c r="BK321"/>
  <c r="BK307"/>
  <c r="BK303"/>
  <c r="J300"/>
  <c r="J298"/>
  <c r="J295"/>
  <c r="BK294"/>
  <c r="J293"/>
  <c r="BK292"/>
  <c r="J289"/>
  <c r="J287"/>
  <c r="BK283"/>
  <c r="J281"/>
  <c r="J279"/>
  <c r="BK278"/>
  <c r="BK277"/>
  <c r="BK275"/>
  <c r="J274"/>
  <c r="BK273"/>
  <c r="BK272"/>
  <c r="J270"/>
  <c r="J267"/>
  <c r="J266"/>
  <c r="BK265"/>
  <c r="BK261"/>
  <c r="J260"/>
  <c r="BK259"/>
  <c r="BK245"/>
  <c r="BK242"/>
  <c r="J241"/>
  <c r="BK240"/>
  <c r="J236"/>
  <c r="BK235"/>
  <c r="BK230"/>
  <c r="J229"/>
  <c r="J224"/>
  <c r="BK223"/>
  <c r="J220"/>
  <c r="BK208"/>
  <c r="BK207"/>
  <c r="J202"/>
  <c r="J200"/>
  <c r="J197"/>
  <c r="J187"/>
  <c r="J184"/>
  <c r="J181"/>
  <c r="BK178"/>
  <c r="J171"/>
  <c r="BK165"/>
  <c r="J155"/>
  <c r="BK154"/>
  <c r="BK151"/>
  <c r="BK409"/>
  <c r="J409"/>
  <c r="BK404"/>
  <c r="J404"/>
  <c r="BK400"/>
  <c r="BK399"/>
  <c r="BK398"/>
  <c r="BK396"/>
  <c r="J395"/>
  <c r="J394"/>
  <c r="J390"/>
  <c r="J383"/>
  <c r="J380"/>
  <c r="J369"/>
  <c r="J363"/>
  <c r="BK361"/>
  <c r="BK356"/>
  <c r="BK353"/>
  <c r="J352"/>
  <c r="BK350"/>
  <c r="J347"/>
  <c r="J344"/>
  <c r="J343"/>
  <c r="BK336"/>
  <c r="J335"/>
  <c r="J334"/>
  <c r="J333"/>
  <c r="BK326"/>
  <c r="J323"/>
  <c r="J317"/>
  <c r="BK316"/>
  <c r="J297"/>
  <c r="BK296"/>
  <c r="BK291"/>
  <c r="J286"/>
  <c r="BK285"/>
  <c r="J284"/>
  <c r="BK280"/>
  <c r="J277"/>
  <c r="BK270"/>
  <c r="J269"/>
  <c r="J268"/>
  <c r="BK266"/>
  <c r="J265"/>
  <c r="J263"/>
  <c r="BK257"/>
  <c r="J255"/>
  <c r="BK254"/>
  <c r="J253"/>
  <c r="BK251"/>
  <c r="J248"/>
  <c r="J246"/>
  <c r="J242"/>
  <c r="BK239"/>
  <c r="J238"/>
  <c r="J233"/>
  <c r="J232"/>
  <c r="J230"/>
  <c r="BK229"/>
  <c r="J226"/>
  <c r="BK224"/>
  <c r="J218"/>
  <c r="J215"/>
  <c r="BK213"/>
  <c r="J211"/>
  <c r="J210"/>
  <c r="J207"/>
  <c r="BK206"/>
  <c r="BK205"/>
  <c r="BK202"/>
  <c r="J196"/>
  <c r="BK181"/>
  <c r="J165"/>
  <c r="BK159"/>
  <c r="BK156"/>
  <c r="BK145"/>
  <c i="1" r="AS94"/>
  <c i="2" l="1" r="P144"/>
  <c r="R177"/>
  <c r="T195"/>
  <c r="R204"/>
  <c r="R214"/>
  <c r="P219"/>
  <c r="R247"/>
  <c r="R262"/>
  <c r="R256"/>
  <c r="T276"/>
  <c r="R282"/>
  <c r="P299"/>
  <c r="P322"/>
  <c r="P327"/>
  <c r="R341"/>
  <c r="R351"/>
  <c r="R370"/>
  <c r="P382"/>
  <c r="BK397"/>
  <c r="J397"/>
  <c r="J120"/>
  <c r="T144"/>
  <c r="T143"/>
  <c r="T177"/>
  <c r="P195"/>
  <c r="P204"/>
  <c r="T214"/>
  <c r="R219"/>
  <c r="P247"/>
  <c r="P262"/>
  <c r="P256"/>
  <c r="BK282"/>
  <c r="J282"/>
  <c r="J110"/>
  <c r="BK299"/>
  <c r="J299"/>
  <c r="J111"/>
  <c r="BK322"/>
  <c r="J322"/>
  <c r="J112"/>
  <c r="T322"/>
  <c r="T327"/>
  <c r="T341"/>
  <c r="T351"/>
  <c r="T370"/>
  <c r="R382"/>
  <c r="P397"/>
  <c r="R144"/>
  <c r="R143"/>
  <c r="P177"/>
  <c r="R195"/>
  <c r="BK204"/>
  <c r="J204"/>
  <c r="J103"/>
  <c r="BK214"/>
  <c r="J214"/>
  <c r="J104"/>
  <c r="BK219"/>
  <c r="J219"/>
  <c r="J105"/>
  <c r="BK247"/>
  <c r="J247"/>
  <c r="J106"/>
  <c r="BK262"/>
  <c r="J262"/>
  <c r="J108"/>
  <c r="BK276"/>
  <c r="J276"/>
  <c r="J109"/>
  <c r="P276"/>
  <c r="T282"/>
  <c r="R299"/>
  <c r="R322"/>
  <c r="R327"/>
  <c r="P341"/>
  <c r="P351"/>
  <c r="P370"/>
  <c r="BK382"/>
  <c r="J382"/>
  <c r="J118"/>
  <c r="BK393"/>
  <c r="J393"/>
  <c r="J119"/>
  <c r="R393"/>
  <c r="R397"/>
  <c r="BK144"/>
  <c r="J144"/>
  <c r="J98"/>
  <c r="BK177"/>
  <c r="J177"/>
  <c r="J99"/>
  <c r="BK195"/>
  <c r="J195"/>
  <c r="J100"/>
  <c r="T204"/>
  <c r="P214"/>
  <c r="T219"/>
  <c r="T247"/>
  <c r="T262"/>
  <c r="T256"/>
  <c r="R276"/>
  <c r="P282"/>
  <c r="T299"/>
  <c r="BK327"/>
  <c r="J327"/>
  <c r="J113"/>
  <c r="BK341"/>
  <c r="J341"/>
  <c r="J114"/>
  <c r="BK351"/>
  <c r="J351"/>
  <c r="J115"/>
  <c r="BK370"/>
  <c r="J370"/>
  <c r="J116"/>
  <c r="T382"/>
  <c r="P393"/>
  <c r="T393"/>
  <c r="T397"/>
  <c r="J136"/>
  <c r="BE148"/>
  <c r="BE154"/>
  <c r="BE174"/>
  <c r="BE181"/>
  <c r="BE187"/>
  <c r="BE197"/>
  <c r="BE198"/>
  <c r="BE208"/>
  <c r="BE218"/>
  <c r="BE221"/>
  <c r="BE233"/>
  <c r="BE235"/>
  <c r="BE236"/>
  <c r="BE258"/>
  <c r="BE260"/>
  <c r="BE264"/>
  <c r="BE267"/>
  <c r="BE273"/>
  <c r="BE274"/>
  <c r="BE281"/>
  <c r="BE287"/>
  <c r="BE288"/>
  <c r="BE289"/>
  <c r="BE292"/>
  <c r="BE294"/>
  <c r="BE297"/>
  <c r="BE300"/>
  <c r="BE307"/>
  <c r="BE321"/>
  <c r="BE328"/>
  <c r="BE331"/>
  <c r="BE340"/>
  <c r="BE346"/>
  <c r="BE369"/>
  <c r="BE374"/>
  <c r="BE386"/>
  <c r="BE400"/>
  <c r="BE404"/>
  <c r="BE409"/>
  <c r="E85"/>
  <c r="F92"/>
  <c r="BE145"/>
  <c r="BE171"/>
  <c r="BE190"/>
  <c r="BE209"/>
  <c r="BE210"/>
  <c r="BE213"/>
  <c r="BE215"/>
  <c r="BE220"/>
  <c r="BE226"/>
  <c r="BE232"/>
  <c r="BE237"/>
  <c r="BE238"/>
  <c r="BE241"/>
  <c r="BE248"/>
  <c r="BE251"/>
  <c r="BE253"/>
  <c r="BE255"/>
  <c r="BE257"/>
  <c r="BE263"/>
  <c r="BE268"/>
  <c r="BE279"/>
  <c r="BE285"/>
  <c r="BE290"/>
  <c r="BE310"/>
  <c r="BE313"/>
  <c r="BE323"/>
  <c r="BE332"/>
  <c r="BE336"/>
  <c r="BE342"/>
  <c r="BE343"/>
  <c r="BE347"/>
  <c r="BE363"/>
  <c r="BE383"/>
  <c r="BE395"/>
  <c r="BE399"/>
  <c r="BK256"/>
  <c r="J256"/>
  <c r="J107"/>
  <c r="BE151"/>
  <c r="BE165"/>
  <c r="BE200"/>
  <c r="BE207"/>
  <c r="BE223"/>
  <c r="BE227"/>
  <c r="BE230"/>
  <c r="BE239"/>
  <c r="BE242"/>
  <c r="BE245"/>
  <c r="BE246"/>
  <c r="BE254"/>
  <c r="BE259"/>
  <c r="BE261"/>
  <c r="BE266"/>
  <c r="BE270"/>
  <c r="BE271"/>
  <c r="BE272"/>
  <c r="BE277"/>
  <c r="BE278"/>
  <c r="BE280"/>
  <c r="BE283"/>
  <c r="BE284"/>
  <c r="BE286"/>
  <c r="BE293"/>
  <c r="BE295"/>
  <c r="BE303"/>
  <c r="BE333"/>
  <c r="BE334"/>
  <c r="BE335"/>
  <c r="BE344"/>
  <c r="BE361"/>
  <c r="BE371"/>
  <c r="BE380"/>
  <c r="BE390"/>
  <c r="BE396"/>
  <c r="BK403"/>
  <c r="J403"/>
  <c r="J121"/>
  <c r="BE155"/>
  <c r="BE156"/>
  <c r="BE159"/>
  <c r="BE178"/>
  <c r="BE184"/>
  <c r="BE196"/>
  <c r="BE202"/>
  <c r="BE205"/>
  <c r="BE206"/>
  <c r="BE211"/>
  <c r="BE224"/>
  <c r="BE229"/>
  <c r="BE240"/>
  <c r="BE265"/>
  <c r="BE269"/>
  <c r="BE275"/>
  <c r="BE291"/>
  <c r="BE296"/>
  <c r="BE298"/>
  <c r="BE316"/>
  <c r="BE317"/>
  <c r="BE326"/>
  <c r="BE350"/>
  <c r="BE352"/>
  <c r="BE353"/>
  <c r="BE356"/>
  <c r="BE358"/>
  <c r="BE389"/>
  <c r="BE394"/>
  <c r="BE398"/>
  <c r="BK201"/>
  <c r="J201"/>
  <c r="J101"/>
  <c r="BK408"/>
  <c r="J408"/>
  <c r="J122"/>
  <c r="F37"/>
  <c i="1" r="BD95"/>
  <c r="BD94"/>
  <c r="W33"/>
  <c i="2" r="F35"/>
  <c i="1" r="BB95"/>
  <c r="BB94"/>
  <c r="W31"/>
  <c i="2" r="F36"/>
  <c i="1" r="BC95"/>
  <c r="BC94"/>
  <c r="W32"/>
  <c i="2" r="J34"/>
  <c i="1" r="AW95"/>
  <c i="2" r="F34"/>
  <c i="1" r="BA95"/>
  <c r="BA94"/>
  <c r="AW94"/>
  <c r="AK30"/>
  <c i="2" l="1" r="T381"/>
  <c r="T203"/>
  <c r="R381"/>
  <c r="P143"/>
  <c r="T142"/>
  <c r="P381"/>
  <c r="R203"/>
  <c r="R142"/>
  <c r="P203"/>
  <c r="BK143"/>
  <c r="J143"/>
  <c r="J97"/>
  <c r="BK381"/>
  <c r="J381"/>
  <c r="J117"/>
  <c r="BK203"/>
  <c r="J203"/>
  <c r="J102"/>
  <c r="J33"/>
  <c i="1" r="AV95"/>
  <c r="AT95"/>
  <c r="W30"/>
  <c r="AY94"/>
  <c i="2" r="F33"/>
  <c i="1" r="AZ95"/>
  <c r="AZ94"/>
  <c r="W29"/>
  <c r="AX94"/>
  <c i="2" l="1" r="P142"/>
  <c i="1" r="AU95"/>
  <c i="2" r="BK142"/>
  <c r="J142"/>
  <c r="J96"/>
  <c i="1" r="AU94"/>
  <c r="AV94"/>
  <c r="AK29"/>
  <c i="2" l="1" r="J30"/>
  <c i="1" r="AG95"/>
  <c r="AG94"/>
  <c r="AK26"/>
  <c r="AK35"/>
  <c r="AT94"/>
  <c l="1" r="AN94"/>
  <c i="2" r="J39"/>
  <c i="1" r="AN9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<sst xmlns="http://schemas.openxmlformats.org/spreadsheetml/2006/main">
  <si>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</si>
  <si>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</si>
  <si>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</si>
  <si>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</si>
  <si>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</si>
  <si>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{0808015e-174e-4d25-90b7-56098b7fd4d4}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</si>
  <si>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</si>
  <si>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</si>
  <si>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</si>
  <si>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</si>
  <si>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</si>
  <si>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</si>
  <si>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</si>
  <si>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</si>
  <si>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2026521(4)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</si>
  <si>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</si>
  <si>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</si>
  <si>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Klimatizace kanceláří úřad města Mnichovo Hradiště</t>
  </si>
  <si>
    <t>KSO:</t>
  </si>
  <si>
    <t>CC-CZ:</t>
  </si>
  <si>
    <t>Místo:</t>
  </si>
  <si>
    <t>Mnichovo Hradiště</t>
  </si>
  <si>
    <t>Datum:</t>
  </si>
  <si>
    <t>29. 5. 2026</t>
  </si>
  <si>
    <t>Zadavatel:</t>
  </si>
  <si>
    <t>IČ:</t>
  </si>
  <si>
    <t>Město Mnichovo Hradiště</t>
  </si>
  <si>
    <t>DIČ:</t>
  </si>
  <si>
    <t>Uchazeč:</t>
  </si>
  <si>
    <t>Vyplň údaj</t>
  </si>
  <si>
    <t>Projektant:</t>
  </si>
  <si>
    <t>ANITAS s.r.o.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</si>
  <si>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</si>
  <si>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</si>
  <si>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</si>
  <si>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</si>
  <si>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</si>
  <si>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</si>
  <si>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</si>
  <si>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</si>
  <si>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</si>
  <si>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</si>
  <si>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</si>
  <si>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</si>
  <si>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</si>
  <si>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</si>
  <si>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</si>
  <si>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</si>
  <si>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</si>
  <si>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</si>
  <si>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</si>
  <si>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</si>
  <si>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</si>
  <si>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</si>
  <si>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</si>
  <si>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</si>
  <si>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</si>
  <si>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</si>
  <si>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</si>
  <si>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</si>
  <si>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</si>
  <si>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</si>
  <si>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</si>
  <si>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</si>
  <si>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</si>
  <si>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</si>
  <si>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</si>
  <si>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</si>
  <si>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</si>
  <si>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</si>
  <si>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</si>
  <si>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</si>
  <si>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</si>
  <si>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</si>
  <si>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</si>
  <si>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</si>
  <si>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</si>
  <si>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</si>
  <si>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</si>
  <si>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</si>
  <si>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</si>
  <si>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Klimatizace kanceláří</t>
  </si>
  <si>
    <t>STA</t>
  </si>
  <si>
    <t>1</t>
  </si>
  <si>
    <t>{5fba5940-28a3-42ee-8daf-7120cdec8cda}</t>
  </si>
  <si>
    <t>2</t>
  </si>
  <si>
    <t>KRYCÍ LIST SOUPISU PRACÍ</t>
  </si>
  <si>
    <t>Objekt:</t>
  </si>
  <si>
    <t>SO 01 - Klimatizace kanceláří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</si>
  <si>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</si>
  <si>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</si>
  <si>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</si>
  <si>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</si>
  <si>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</si>
  <si>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</si>
  <si>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6 - Úpravy povrchů, podlahy a osazování výplní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</si>
  <si>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</si>
  <si>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</si>
  <si>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</si>
  <si>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PSV - Práce a dodávky PSV</t>
  </si>
  <si>
    <t xml:space="preserve">    721 - Zdravotechnika - vnitřní kanalizace</t>
  </si>
  <si>
    <t xml:space="preserve">    733 - Ústřední vytápění - rozvodné potrubí</t>
  </si>
  <si>
    <t xml:space="preserve">    741 - Elektroinstalace - silnoproud</t>
  </si>
  <si>
    <t xml:space="preserve">    742 - Elektroinstalace - slaboproud</t>
  </si>
  <si>
    <t xml:space="preserve">    751 - Vzduchotechnika</t>
  </si>
  <si>
    <t xml:space="preserve">      751.1 - Zařízení č. 1: Klimatizace vybraných prostor kanceláří</t>
  </si>
  <si>
    <t xml:space="preserve">      751.2 - Zařízení č. 2: Přeinstalace stávající klimatizační jednotky na střeše</t>
  </si>
  <si>
    <t xml:space="preserve">      751.3 - Zařízení č.3: Ostatní položky společné pro jednotlivé zařízení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</si>
  <si>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</si>
  <si>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</si>
  <si>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</si>
  <si>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781 - Dokončovací práce - obklady</t>
  </si>
  <si>
    <t xml:space="preserve">    784 - Dokončovací práce - malby a tapety</t>
  </si>
  <si>
    <t>HZS - Hodinové zúčtovací sazby</t>
  </si>
  <si>
    <t>VRN - Vedlejší rozpočtové náklady</t>
  </si>
  <si>
    <t xml:space="preserve">    VRN1 - Průzkumné, zeměměřičské a projektové práce</t>
  </si>
  <si>
    <t xml:space="preserve">    VRN3 - Zařízení staveniště</t>
  </si>
  <si>
    <t xml:space="preserve">    VRN4 - Inženýrská činnost</t>
  </si>
  <si>
    <t xml:space="preserve">    VRN6 - Územní vlivy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</si>
  <si>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</si>
  <si>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</si>
  <si>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</si>
  <si>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</si>
  <si>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</si>
  <si>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</si>
  <si>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</si>
  <si>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</si>
  <si>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</si>
  <si>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</si>
  <si>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</si>
  <si>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</si>
  <si>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</si>
  <si>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</si>
  <si>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</si>
  <si>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</si>
  <si>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</si>
  <si>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6</t>
  </si>
  <si>
    <t>Úpravy povrchů, podlahy a osazování výplní</t>
  </si>
  <si>
    <t>K</t>
  </si>
  <si>
    <t>612131101</t>
  </si>
  <si>
    <t>Cementový postřik vnitřních stěn nanášený celoplošně ručně</t>
  </si>
  <si>
    <t>m2</t>
  </si>
  <si>
    <t>4</t>
  </si>
  <si>
    <t>1071748320</t>
  </si>
  <si>
    <t>VV</t>
  </si>
  <si>
    <t>pod obklady</t>
  </si>
  <si>
    <t>2*5</t>
  </si>
  <si>
    <t>612135101</t>
  </si>
  <si>
    <t>Hrubá výplň rýh ve stěnách maltou jakékoli šířky rýhy</t>
  </si>
  <si>
    <t>-1100138595</t>
  </si>
  <si>
    <t>rýha pro kanalizaci</t>
  </si>
  <si>
    <t>6*0,07</t>
  </si>
  <si>
    <t>3</t>
  </si>
  <si>
    <t>612321111</t>
  </si>
  <si>
    <t>Vápenocementová omítka hrubá jednovrstvá zatřená vnitřních stěn nanášená ručně</t>
  </si>
  <si>
    <t>-91880779</t>
  </si>
  <si>
    <t>612321191</t>
  </si>
  <si>
    <t>Příplatek k vápenocementové omítce vnitřních stěn za každých dalších 5 mm tloušťky ručně</t>
  </si>
  <si>
    <t>710623891</t>
  </si>
  <si>
    <t>5</t>
  </si>
  <si>
    <t>612325121</t>
  </si>
  <si>
    <t>Vápenocementová štuková omítka rýh ve stěnách š do 150 mm</t>
  </si>
  <si>
    <t>-2101710530</t>
  </si>
  <si>
    <t>612325221</t>
  </si>
  <si>
    <t>Vápenocementová štuková omítka malých ploch do 0,09 m2 na stěnách</t>
  </si>
  <si>
    <t>kus</t>
  </si>
  <si>
    <t>2040196774</t>
  </si>
  <si>
    <t>prostupy</t>
  </si>
  <si>
    <t>2*3+2*2</t>
  </si>
  <si>
    <t>7</t>
  </si>
  <si>
    <t>619991021</t>
  </si>
  <si>
    <t>Olepení rámů a keramických soklů lepící páskou</t>
  </si>
  <si>
    <t>m</t>
  </si>
  <si>
    <t>1533914473</t>
  </si>
  <si>
    <t>dočasná provizorní SDK stěna proti prachu na uzavření staveniště (2x)</t>
  </si>
  <si>
    <t>utěsnění kolem provizorních sdk stěn - (oboustraně)</t>
  </si>
  <si>
    <t>2*2*(2,34+2,75)</t>
  </si>
  <si>
    <t>2*2*(2,38+2,75)</t>
  </si>
  <si>
    <t>Součet</t>
  </si>
  <si>
    <t>8</t>
  </si>
  <si>
    <t>619995001</t>
  </si>
  <si>
    <t>Začištění omítek kolem oken, dveří, podlah nebo obkladů</t>
  </si>
  <si>
    <t>-109833003</t>
  </si>
  <si>
    <t>oprava stěn, stropu a podlahy po demontáži</t>
  </si>
  <si>
    <t>2*(2,34+2,75)</t>
  </si>
  <si>
    <t>2*(2,38+2,75)</t>
  </si>
  <si>
    <t>9</t>
  </si>
  <si>
    <t>619996145</t>
  </si>
  <si>
    <t>Ochrana samostatných konstrukcí a prvků obalením geotextilií</t>
  </si>
  <si>
    <t>2096260005</t>
  </si>
  <si>
    <t>odhad 20 m2</t>
  </si>
  <si>
    <t>20</t>
  </si>
  <si>
    <t>10</t>
  </si>
  <si>
    <t>619996147</t>
  </si>
  <si>
    <t>Ochrana podlahy zakrytím geotextilií</t>
  </si>
  <si>
    <t>-1200596131</t>
  </si>
  <si>
    <t>odhad 50 m2 v místě stavebních úprav</t>
  </si>
  <si>
    <t>50</t>
  </si>
  <si>
    <t>Ostatní konstrukce a práce, bourání</t>
  </si>
  <si>
    <t>11</t>
  </si>
  <si>
    <t>952901111</t>
  </si>
  <si>
    <t>Vyčištění budov bytové a občanské výstavby při výšce podlaží do 4 m</t>
  </si>
  <si>
    <t>1411782210</t>
  </si>
  <si>
    <t>dotčené + komunikační plochy</t>
  </si>
  <si>
    <t>300</t>
  </si>
  <si>
    <t>971033131</t>
  </si>
  <si>
    <t>Vybourání otvorů ve zdivu cihelném D do 60 mm na MVC nebo MV tl do 150 mm</t>
  </si>
  <si>
    <t>-787483664</t>
  </si>
  <si>
    <t>prostup pro kanalizaci</t>
  </si>
  <si>
    <t>13</t>
  </si>
  <si>
    <t>971033161</t>
  </si>
  <si>
    <t>Vybourání otvorů ve zdivu cihelném D do 60 mm na MVC nebo MV tl do 600 mm</t>
  </si>
  <si>
    <t>-79678236</t>
  </si>
  <si>
    <t>14</t>
  </si>
  <si>
    <t>974031142</t>
  </si>
  <si>
    <t>Vysekání rýh ve zdivu cihelném hl do 70 mm š do 70 mm</t>
  </si>
  <si>
    <t>1069355376</t>
  </si>
  <si>
    <t>15</t>
  </si>
  <si>
    <t>977131119</t>
  </si>
  <si>
    <t>Vrty příklepovými vrtáky D přes 28 do 32 mm do cihelného zdiva nebo prostého betonu</t>
  </si>
  <si>
    <t>-1742170508</t>
  </si>
  <si>
    <t>prostupy pro elektro</t>
  </si>
  <si>
    <t>4*0,5</t>
  </si>
  <si>
    <t>5*0,15</t>
  </si>
  <si>
    <t>997</t>
  </si>
  <si>
    <t>Doprava suti a vybouraných hmot</t>
  </si>
  <si>
    <t>16</t>
  </si>
  <si>
    <t>997013153</t>
  </si>
  <si>
    <t>Vnitrostaveništní doprava suti a vybouraných hmot pro budovy v přes 9 do 12 m s omezením mechanizace</t>
  </si>
  <si>
    <t>t</t>
  </si>
  <si>
    <t>1597187647</t>
  </si>
  <si>
    <t>17</t>
  </si>
  <si>
    <t>997013501</t>
  </si>
  <si>
    <t>Odvoz suti a vybouraných hmot na skládku nebo meziskládku do 1 km se složením</t>
  </si>
  <si>
    <t>1067839307</t>
  </si>
  <si>
    <t>18</t>
  </si>
  <si>
    <t>997013509</t>
  </si>
  <si>
    <t>Příplatek k odvozu suti a vybouraných hmot na skládku ZKD 1 km přes 1 km</t>
  </si>
  <si>
    <t>1807010516</t>
  </si>
  <si>
    <t>0,876*19 'Přepočtené koeficientem množství</t>
  </si>
  <si>
    <t>19</t>
  </si>
  <si>
    <t>997013631</t>
  </si>
  <si>
    <t>Poplatek za uložení na skládce (skládkovné) stavebního odpadu směsného kód odpadu 17 09 04</t>
  </si>
  <si>
    <t>-372561130</t>
  </si>
  <si>
    <t>998</t>
  </si>
  <si>
    <t>Přesun hmot</t>
  </si>
  <si>
    <t>998011009</t>
  </si>
  <si>
    <t>Přesun hmot pro budovy zděné s omezením mechanizace pro budovy v přes 6 do 12 m</t>
  </si>
  <si>
    <t>-1145305333</t>
  </si>
  <si>
    <t>PSV</t>
  </si>
  <si>
    <t>Práce a dodávky PSV</t>
  </si>
  <si>
    <t>721</t>
  </si>
  <si>
    <t>Zdravotechnika - vnitřní kanalizace</t>
  </si>
  <si>
    <t>721171905</t>
  </si>
  <si>
    <t>Potrubí z PP vsazení odbočky do hrdla DN 110</t>
  </si>
  <si>
    <t>-701384800</t>
  </si>
  <si>
    <t>22</t>
  </si>
  <si>
    <t>721171909-R</t>
  </si>
  <si>
    <t>Propojení potrubí z PP do dešťového svodu (D+M)</t>
  </si>
  <si>
    <t>-1049470249</t>
  </si>
  <si>
    <t>23</t>
  </si>
  <si>
    <t>721174041</t>
  </si>
  <si>
    <t>Potrubí kanalizační z PP připojovací DN 32</t>
  </si>
  <si>
    <t>-137691641</t>
  </si>
  <si>
    <t>24</t>
  </si>
  <si>
    <t>721174042</t>
  </si>
  <si>
    <t>Potrubí kanalizační z PP připojovací DN 40</t>
  </si>
  <si>
    <t>1790766462</t>
  </si>
  <si>
    <t>25</t>
  </si>
  <si>
    <t>721194103</t>
  </si>
  <si>
    <t>Vyvedení a upevnění odpadních výpustek DN 32</t>
  </si>
  <si>
    <t>1445232516</t>
  </si>
  <si>
    <t>26</t>
  </si>
  <si>
    <t>721194104</t>
  </si>
  <si>
    <t>Vyvedení a upevnění odpadních výpustek DN 40</t>
  </si>
  <si>
    <t>-2052175083</t>
  </si>
  <si>
    <t>27</t>
  </si>
  <si>
    <t>721290111</t>
  </si>
  <si>
    <t>Zkouška těsnosti potrubí kanalizace vodou DN do 125</t>
  </si>
  <si>
    <t>1970196098</t>
  </si>
  <si>
    <t>34+9</t>
  </si>
  <si>
    <t>28</t>
  </si>
  <si>
    <t>998721112</t>
  </si>
  <si>
    <t>Přesun hmot tonážní pro vnitřní kanalizaci s omezením mechanizace v objektech v přes 6 do 12 m</t>
  </si>
  <si>
    <t>-671042385</t>
  </si>
  <si>
    <t>733</t>
  </si>
  <si>
    <t>Ústřední vytápění - rozvodné potrubí</t>
  </si>
  <si>
    <t>29</t>
  </si>
  <si>
    <t>733390105</t>
  </si>
  <si>
    <t>Ochrana potrubí primárních okruhů tepelně izolačními trubicemi z kaučuku tl 13 mm D přes 38 do 48 mm</t>
  </si>
  <si>
    <t>1252630517</t>
  </si>
  <si>
    <t>izoolace potrubí PE DN 40 na fasádě (propojení do dešťového svodu)</t>
  </si>
  <si>
    <t>30</t>
  </si>
  <si>
    <t>998733112</t>
  </si>
  <si>
    <t>Přesun hmot tonážní pro rozvody potrubí s omezením mechanizace v objektech v přes 6 do 12 m</t>
  </si>
  <si>
    <t>2071120466</t>
  </si>
  <si>
    <t>741</t>
  </si>
  <si>
    <t>Elektroinstalace - silnoproud</t>
  </si>
  <si>
    <t>31</t>
  </si>
  <si>
    <t>741110441</t>
  </si>
  <si>
    <t>Montáž hadice ochranná pryžová s nasunutím do krabic D do 40 mm uložená volně</t>
  </si>
  <si>
    <t>-459606969</t>
  </si>
  <si>
    <t>32</t>
  </si>
  <si>
    <t>M</t>
  </si>
  <si>
    <t>1175370-R</t>
  </si>
  <si>
    <t>ochranná hadice ohebná vč. vývodek průměr 40 mm</t>
  </si>
  <si>
    <t>-2113207833</t>
  </si>
  <si>
    <t>5,5*1,05 'Přepočtené koeficientem množství</t>
  </si>
  <si>
    <t>33</t>
  </si>
  <si>
    <t>741110511</t>
  </si>
  <si>
    <t>Montáž lišta a kanálek vkládací šířky do 60 mm s víčkem</t>
  </si>
  <si>
    <t>-1894904670</t>
  </si>
  <si>
    <t>34</t>
  </si>
  <si>
    <t>34571006</t>
  </si>
  <si>
    <t>lišta elektroinstalační vkládací hranatá PVC 30x25mm</t>
  </si>
  <si>
    <t>-941348703</t>
  </si>
  <si>
    <t>25*1,05 'Přepočtené koeficientem množství</t>
  </si>
  <si>
    <t>35</t>
  </si>
  <si>
    <t>741120101</t>
  </si>
  <si>
    <t>Montáž vodič Cu izolovaný plný a laněný s PVC pláštěm žíla 0,15 až 16 mm2 zatažený (např. CY, CHAH-V)</t>
  </si>
  <si>
    <t>1268980998</t>
  </si>
  <si>
    <t>36</t>
  </si>
  <si>
    <t>34141027</t>
  </si>
  <si>
    <t>vodič propojovací flexibilní jádro Cu lanované izolace PVC 450/750V (H07V-K) 1x6mm2</t>
  </si>
  <si>
    <t>-1372773079</t>
  </si>
  <si>
    <t>3*1,15 'Přepočtené koeficientem množství</t>
  </si>
  <si>
    <t>37</t>
  </si>
  <si>
    <t>741122211</t>
  </si>
  <si>
    <t>Montáž kabel Cu plný kulatý žíla 3x1,5 až 6 mm2 uložený volně (např. CYKY, CYKFY)</t>
  </si>
  <si>
    <t>-1524774923</t>
  </si>
  <si>
    <t>38</t>
  </si>
  <si>
    <t>34111036</t>
  </si>
  <si>
    <t>kabel instalační jádro Cu plné izolace PVC plášť PVC 450/750V (CYKY) 3x2,5mm2</t>
  </si>
  <si>
    <t>1768715562</t>
  </si>
  <si>
    <t>115*1,15 'Přepočtené koeficientem množství</t>
  </si>
  <si>
    <t>39</t>
  </si>
  <si>
    <t>741122232</t>
  </si>
  <si>
    <t>Montáž kabel Cu plný kulatý žíla 5x4 až 6 mm2 uložený volně (např. CYKY, CYKFY)</t>
  </si>
  <si>
    <t>-1261580129</t>
  </si>
  <si>
    <t>40</t>
  </si>
  <si>
    <t>34111098</t>
  </si>
  <si>
    <t>kabel instalační jádro Cu plné izolace PVC plášť PVC 450/750V (CYKY) 5x4mm2</t>
  </si>
  <si>
    <t>-635701477</t>
  </si>
  <si>
    <t>20*1,15 'Přepočtené koeficientem množství</t>
  </si>
  <si>
    <t>41</t>
  </si>
  <si>
    <t>741130004</t>
  </si>
  <si>
    <t>Ukončení vodič izolovaný do 6 mm2 v rozváděči nebo na přístroji</t>
  </si>
  <si>
    <t>721646266</t>
  </si>
  <si>
    <t>42</t>
  </si>
  <si>
    <t>741132103</t>
  </si>
  <si>
    <t>Ukončení kabelů 3x1,5 až 4 mm2 se zapojením</t>
  </si>
  <si>
    <t>1556846845</t>
  </si>
  <si>
    <t>43</t>
  </si>
  <si>
    <t>741132145</t>
  </si>
  <si>
    <t>Ukončení kabelů 5x1,5 až 4 mm2 smršťovací koncovkou nebo páskem bez letování</t>
  </si>
  <si>
    <t>-1018254428</t>
  </si>
  <si>
    <t>44</t>
  </si>
  <si>
    <t>741320105</t>
  </si>
  <si>
    <t>Montáž jističů jednopólových nn do 25 A ve skříni se zapojením vodičů</t>
  </si>
  <si>
    <t>-1174391916</t>
  </si>
  <si>
    <t>45</t>
  </si>
  <si>
    <t>35822111</t>
  </si>
  <si>
    <t>jistič 1-pólový 16 A vypínací charakteristika B vypínací schopnost 10 kA</t>
  </si>
  <si>
    <t>872367415</t>
  </si>
  <si>
    <t>46</t>
  </si>
  <si>
    <t>741320165</t>
  </si>
  <si>
    <t>Montáž jističů třípólových nn do 25 A ve skříni se zapojením vodičů</t>
  </si>
  <si>
    <t>-338706546</t>
  </si>
  <si>
    <t>47</t>
  </si>
  <si>
    <t>35822402</t>
  </si>
  <si>
    <t>jistič 3-pólový 20 A vypínací charakteristika B vypínací schopnost 10 kA</t>
  </si>
  <si>
    <t>120983825</t>
  </si>
  <si>
    <t>48</t>
  </si>
  <si>
    <t>741810001</t>
  </si>
  <si>
    <t>Celková prohlídka elektrického rozvodu a zařízení do 100 000,- Kč</t>
  </si>
  <si>
    <t>-376257980</t>
  </si>
  <si>
    <t>revize elektro</t>
  </si>
  <si>
    <t>49</t>
  </si>
  <si>
    <t>741920245</t>
  </si>
  <si>
    <t>Ucpávka prostupu tmelem samostatného kabelu do D 21 mm stěnou tl do 100 mm požární odolnost EI 90</t>
  </si>
  <si>
    <t>347499868</t>
  </si>
  <si>
    <t>998741112</t>
  </si>
  <si>
    <t>Přesun hmot tonážní pro silnoproud s omezením mechanizace v objektech v přes 6 do 12 m</t>
  </si>
  <si>
    <t>-453949384</t>
  </si>
  <si>
    <t>742</t>
  </si>
  <si>
    <t>Elektroinstalace - slaboproud</t>
  </si>
  <si>
    <t>51</t>
  </si>
  <si>
    <t>742121001</t>
  </si>
  <si>
    <t>Montáž kabelů sdělovacích pro vnitřní rozvody do 15 žil</t>
  </si>
  <si>
    <t>-761701615</t>
  </si>
  <si>
    <t>k čerpadlům</t>
  </si>
  <si>
    <t>80</t>
  </si>
  <si>
    <t>52</t>
  </si>
  <si>
    <t>34121233</t>
  </si>
  <si>
    <t>kabel sdělovací stíněný laminovanou Al fólií s příložným Cu drátem jádro Cu plné izolace PVC plášť PVC 300V (J-Y(St)Y…Lg) 2x2x0,8mm2</t>
  </si>
  <si>
    <t>103280979</t>
  </si>
  <si>
    <t>80*1,2 'Přepočtené koeficientem množství</t>
  </si>
  <si>
    <t>53</t>
  </si>
  <si>
    <t>742122001</t>
  </si>
  <si>
    <t>Montáž kabelové spojky nebo svorkovnice pro slaboproud do 15 žil</t>
  </si>
  <si>
    <t>-1787289765</t>
  </si>
  <si>
    <t>54</t>
  </si>
  <si>
    <t>34555006-R</t>
  </si>
  <si>
    <t>ukončovací prvek kabelů např. USB nebo JST (dle zvoleného typu čerpadla)</t>
  </si>
  <si>
    <t>-1627127708</t>
  </si>
  <si>
    <t>55</t>
  </si>
  <si>
    <t>998742112</t>
  </si>
  <si>
    <t>Přesun hmot tonážní pro slaboproud s omezením mechanizace v objektech v do 12 m</t>
  </si>
  <si>
    <t>935699768</t>
  </si>
  <si>
    <t>751</t>
  </si>
  <si>
    <t>Vzduchotechnika</t>
  </si>
  <si>
    <t>56</t>
  </si>
  <si>
    <t>751792006</t>
  </si>
  <si>
    <t>Montáž čerpadla pro odvod kondenzátu klimatizace</t>
  </si>
  <si>
    <t>239352404</t>
  </si>
  <si>
    <t>57</t>
  </si>
  <si>
    <t>42612001</t>
  </si>
  <si>
    <t>čerpadlo kondenzátu 25-70l/min elektronický senzor a filtr 230V pro hadičku 6mm</t>
  </si>
  <si>
    <t>-435871932</t>
  </si>
  <si>
    <t>58</t>
  </si>
  <si>
    <t>751792007</t>
  </si>
  <si>
    <t>Montáž sifonu pro odvod kondenzátu klimatizace</t>
  </si>
  <si>
    <t>1272882097</t>
  </si>
  <si>
    <t>59</t>
  </si>
  <si>
    <t>48481003</t>
  </si>
  <si>
    <t>sifon pro odvod kondenzátu</t>
  </si>
  <si>
    <t>1846358271</t>
  </si>
  <si>
    <t>60</t>
  </si>
  <si>
    <t>998751211</t>
  </si>
  <si>
    <t>Přesun hmot procentní pro vzduchotechniku s omezením mechanizace v objektech v do 12 m</t>
  </si>
  <si>
    <t>%</t>
  </si>
  <si>
    <t>1288431430</t>
  </si>
  <si>
    <t>751.1</t>
  </si>
  <si>
    <t>Zařízení č. 1: Klimatizace vybraných prostor kanceláří</t>
  </si>
  <si>
    <t>61</t>
  </si>
  <si>
    <t>K001</t>
  </si>
  <si>
    <t>Venkovní jednotka výkon cca 16 kW chlad/top, provedení VRF</t>
  </si>
  <si>
    <t>sada</t>
  </si>
  <si>
    <t>916630372</t>
  </si>
  <si>
    <t>62</t>
  </si>
  <si>
    <t>K002</t>
  </si>
  <si>
    <t>Vnitřní nástěnná jednotka výkon cca 2 kW chlad/top</t>
  </si>
  <si>
    <t>-1653639256</t>
  </si>
  <si>
    <t>63</t>
  </si>
  <si>
    <t>K003</t>
  </si>
  <si>
    <t>Refnet</t>
  </si>
  <si>
    <t>ks</t>
  </si>
  <si>
    <t>-1419214491</t>
  </si>
  <si>
    <t>64</t>
  </si>
  <si>
    <t>K004</t>
  </si>
  <si>
    <t>Příprava pro komunikační rozhraní ( DOMAT)</t>
  </si>
  <si>
    <t>571901319</t>
  </si>
  <si>
    <t>65</t>
  </si>
  <si>
    <t>K005</t>
  </si>
  <si>
    <t>Ovladač jednotky dálkové provedení</t>
  </si>
  <si>
    <t>-567427638</t>
  </si>
  <si>
    <t>66</t>
  </si>
  <si>
    <t>K006</t>
  </si>
  <si>
    <t>Rozvody chlazení (společné plyn/kap.), vč. tepelné izolace, komunikační kabeláž venkovní/vnitřní jednotka</t>
  </si>
  <si>
    <t>bm</t>
  </si>
  <si>
    <t>2093608833</t>
  </si>
  <si>
    <t>67</t>
  </si>
  <si>
    <t>K007</t>
  </si>
  <si>
    <t>Pomocné komponenty potrubních rozvodů chladiva (provedeno dle návrhu finálního dodavatele klim. jednotek)</t>
  </si>
  <si>
    <t>1615892979</t>
  </si>
  <si>
    <t>68</t>
  </si>
  <si>
    <t>K008</t>
  </si>
  <si>
    <t>Konzole pro montáž venkovní jednotky na fasádě</t>
  </si>
  <si>
    <t>1434751137</t>
  </si>
  <si>
    <t>69</t>
  </si>
  <si>
    <t>K009</t>
  </si>
  <si>
    <t>Pružné kompenzátory</t>
  </si>
  <si>
    <t>533546258</t>
  </si>
  <si>
    <t>70</t>
  </si>
  <si>
    <t>K010</t>
  </si>
  <si>
    <t>Zalištování venkovních rozvodů na střeše/fasádě (nebo instalace do chráničky)</t>
  </si>
  <si>
    <t>-1869550718</t>
  </si>
  <si>
    <t>71</t>
  </si>
  <si>
    <t>K011</t>
  </si>
  <si>
    <t>Závěsy a konzole kotvení pro instalaci rozvodů</t>
  </si>
  <si>
    <t>476014488</t>
  </si>
  <si>
    <t>72</t>
  </si>
  <si>
    <t>K012</t>
  </si>
  <si>
    <t>Utěsnění stavebního prostupu, chránička</t>
  </si>
  <si>
    <t>-184332054</t>
  </si>
  <si>
    <t>73</t>
  </si>
  <si>
    <t>K013</t>
  </si>
  <si>
    <t>Požární ucpávky</t>
  </si>
  <si>
    <t>221469388</t>
  </si>
  <si>
    <t>751.2</t>
  </si>
  <si>
    <t>Zařízení č. 2: Přeinstalace stávající klimatizační jednotky na střeše</t>
  </si>
  <si>
    <t>74</t>
  </si>
  <si>
    <t>K014</t>
  </si>
  <si>
    <t>Demontáž/montáž stávající klima jednotky</t>
  </si>
  <si>
    <t>1470376154</t>
  </si>
  <si>
    <t>75</t>
  </si>
  <si>
    <t>K015</t>
  </si>
  <si>
    <t>Demontáž/montáž stávající konzole pod klima jednotku</t>
  </si>
  <si>
    <t>-1000718249</t>
  </si>
  <si>
    <t>76</t>
  </si>
  <si>
    <t>K016</t>
  </si>
  <si>
    <t>Úprava rozvodů chlazení</t>
  </si>
  <si>
    <t>-1058578838</t>
  </si>
  <si>
    <t>77</t>
  </si>
  <si>
    <t>K017</t>
  </si>
  <si>
    <t>Úprava rozvodů elektro/MaR</t>
  </si>
  <si>
    <t>1984488198</t>
  </si>
  <si>
    <t>78</t>
  </si>
  <si>
    <t>1330805139</t>
  </si>
  <si>
    <t>751.3</t>
  </si>
  <si>
    <t>Zařízení č.3: Ostatní položky společné pro jednotlivé zařízení</t>
  </si>
  <si>
    <t>79</t>
  </si>
  <si>
    <t>K018</t>
  </si>
  <si>
    <t xml:space="preserve">Kontrola stavební připravenosti za účasti dodavatelů VZT zařízení před zahájením objednávek zařízení  a montáží</t>
  </si>
  <si>
    <t>soubor</t>
  </si>
  <si>
    <t>-1096199147</t>
  </si>
  <si>
    <t>K019</t>
  </si>
  <si>
    <t>Koordinace dodávek VZT zařízení s ohledem na finál výběrové řízení komponentů v návaznosti na ostatní navazující profese</t>
  </si>
  <si>
    <t>423898316</t>
  </si>
  <si>
    <t>81</t>
  </si>
  <si>
    <t>K020</t>
  </si>
  <si>
    <t>Dílčí úpravy komponentů VZT s ohledem na finál výběrové řízení komponentů v návaznosti na ostatní navazující profese</t>
  </si>
  <si>
    <t>219950838</t>
  </si>
  <si>
    <t>82</t>
  </si>
  <si>
    <t>K021</t>
  </si>
  <si>
    <t>Drobný a pomocný materiál</t>
  </si>
  <si>
    <t>-1663118588</t>
  </si>
  <si>
    <t>83</t>
  </si>
  <si>
    <t>K022</t>
  </si>
  <si>
    <t>Označení tras instalací popisem</t>
  </si>
  <si>
    <t>-1688927747</t>
  </si>
  <si>
    <t>84</t>
  </si>
  <si>
    <t>K023</t>
  </si>
  <si>
    <t>Uzemnění zařízení</t>
  </si>
  <si>
    <t>300590309</t>
  </si>
  <si>
    <t>85</t>
  </si>
  <si>
    <t>K024</t>
  </si>
  <si>
    <t>Lešení, montážní plošiny</t>
  </si>
  <si>
    <t>-1826820007</t>
  </si>
  <si>
    <t>86</t>
  </si>
  <si>
    <t>K025</t>
  </si>
  <si>
    <t>Přesun hmot a manipulace</t>
  </si>
  <si>
    <t>-1700981695</t>
  </si>
  <si>
    <t>87</t>
  </si>
  <si>
    <t>K026</t>
  </si>
  <si>
    <t>Vyregulování a uvedení do provozu</t>
  </si>
  <si>
    <t>1119336246</t>
  </si>
  <si>
    <t>88</t>
  </si>
  <si>
    <t>K027</t>
  </si>
  <si>
    <t>Provozní zkoušky</t>
  </si>
  <si>
    <t>-1093250310</t>
  </si>
  <si>
    <t>89</t>
  </si>
  <si>
    <t>K028</t>
  </si>
  <si>
    <t>Revize</t>
  </si>
  <si>
    <t>2099268123</t>
  </si>
  <si>
    <t>90</t>
  </si>
  <si>
    <t>K029</t>
  </si>
  <si>
    <t>Zaškolení obsluhy, provozní řád</t>
  </si>
  <si>
    <t>-612746786</t>
  </si>
  <si>
    <t>91</t>
  </si>
  <si>
    <t>K030</t>
  </si>
  <si>
    <t>Stavební přípomoce</t>
  </si>
  <si>
    <t>-435354899</t>
  </si>
  <si>
    <t>92</t>
  </si>
  <si>
    <t>K031</t>
  </si>
  <si>
    <t>Úklid pracoviště</t>
  </si>
  <si>
    <t>466900771</t>
  </si>
  <si>
    <t>93</t>
  </si>
  <si>
    <t>K032</t>
  </si>
  <si>
    <t>Zaměření stavby, technická příprava, dílčí úpravy VZT dle výběr. řízeni , dokumentace skutečného provedení</t>
  </si>
  <si>
    <t>675493734</t>
  </si>
  <si>
    <t>94</t>
  </si>
  <si>
    <t>K033</t>
  </si>
  <si>
    <t>Zpracování plánu BOZP</t>
  </si>
  <si>
    <t>1987183269</t>
  </si>
  <si>
    <t>763</t>
  </si>
  <si>
    <t>Konstrukce suché výstavby</t>
  </si>
  <si>
    <t>95</t>
  </si>
  <si>
    <t>763111313</t>
  </si>
  <si>
    <t>SDK příčka tl 100 mm profil CW+UW 75 desky 1xA 12,5 bez izolace do EI 30</t>
  </si>
  <si>
    <t>-1001037002</t>
  </si>
  <si>
    <t>(2,34+2,38)*2,75</t>
  </si>
  <si>
    <t>96</t>
  </si>
  <si>
    <t>763111811</t>
  </si>
  <si>
    <t>Demontáž SDK příčky s jednoduchou ocelovou nosnou konstrukcí opláštění jednoduché</t>
  </si>
  <si>
    <t>2094445683</t>
  </si>
  <si>
    <t>odstranění</t>
  </si>
  <si>
    <t>97</t>
  </si>
  <si>
    <t>763131714</t>
  </si>
  <si>
    <t>SDK podhled základní penetrační nátěr</t>
  </si>
  <si>
    <t>1013227659</t>
  </si>
  <si>
    <t>rohové kastlíky</t>
  </si>
  <si>
    <t>35*0,4</t>
  </si>
  <si>
    <t>98</t>
  </si>
  <si>
    <t>763164511</t>
  </si>
  <si>
    <t>SDK obklad kcí tvaru L š do 0,4 m desky 1xA 12,5</t>
  </si>
  <si>
    <t>1319770797</t>
  </si>
  <si>
    <t>99</t>
  </si>
  <si>
    <t>763181311</t>
  </si>
  <si>
    <t>Montáž jednokřídlové kovové zárubně do SDK příčky</t>
  </si>
  <si>
    <t>-1068326056</t>
  </si>
  <si>
    <t>100</t>
  </si>
  <si>
    <t>55331591</t>
  </si>
  <si>
    <t>zárubeň jednokřídlá ocelová pro sádrokartonové příčky tl stěny 75-100mm rozměru 900/1970, 2100mm</t>
  </si>
  <si>
    <t>-1251508450</t>
  </si>
  <si>
    <t>101</t>
  </si>
  <si>
    <t>763181811</t>
  </si>
  <si>
    <t>Demontáž jednokřídlové kovové zárubně v do 2,75 m SDK příčka</t>
  </si>
  <si>
    <t>1411805749</t>
  </si>
  <si>
    <t>102</t>
  </si>
  <si>
    <t>998763322</t>
  </si>
  <si>
    <t>Přesun hmot tonážní pro konstrukce montované z desek s omezením mechanizace v objektech v přes 6 do 12 m</t>
  </si>
  <si>
    <t>123900489</t>
  </si>
  <si>
    <t>764</t>
  </si>
  <si>
    <t>Konstrukce klempířské</t>
  </si>
  <si>
    <t>103</t>
  </si>
  <si>
    <t>764238404</t>
  </si>
  <si>
    <t>Oplechování římsy rovné mechanicky kotvené z Cu plechu rš 330 mm</t>
  </si>
  <si>
    <t>-1911856123</t>
  </si>
  <si>
    <t>zakrytí potrubí PE DN 40 na fasádě (propojení do dešťového svodu)</t>
  </si>
  <si>
    <t>104</t>
  </si>
  <si>
    <t>998764112</t>
  </si>
  <si>
    <t>Přesun hmot tonážní pro konstrukce klempířské s omezením mechanizace v objektech v přes 6 do 12 m</t>
  </si>
  <si>
    <t>-1476168936</t>
  </si>
  <si>
    <t>766</t>
  </si>
  <si>
    <t>Konstrukce truhlářské</t>
  </si>
  <si>
    <t>105</t>
  </si>
  <si>
    <t>766660002</t>
  </si>
  <si>
    <t>Montáž dveřních křídel otvíravých jednokřídlových š přes 0,8 m do ocelové zárubně</t>
  </si>
  <si>
    <t>852556894</t>
  </si>
  <si>
    <t>106</t>
  </si>
  <si>
    <t>61162015</t>
  </si>
  <si>
    <t>dveře jednokřídlé voštinové povrch fóliový plné 900x1970-2100mm</t>
  </si>
  <si>
    <t>1631878582</t>
  </si>
  <si>
    <t>107</t>
  </si>
  <si>
    <t>766660729</t>
  </si>
  <si>
    <t>Montáž dveřního interiérového kování - štítku s klikou</t>
  </si>
  <si>
    <t>735874045</t>
  </si>
  <si>
    <t>108</t>
  </si>
  <si>
    <t>54914138</t>
  </si>
  <si>
    <t>kování štítové klika/klika</t>
  </si>
  <si>
    <t>-1137129560</t>
  </si>
  <si>
    <t>109</t>
  </si>
  <si>
    <t>766660752</t>
  </si>
  <si>
    <t>Montáž dveřního interiérového kování - zámkové vložky</t>
  </si>
  <si>
    <t>-1408903809</t>
  </si>
  <si>
    <t>110</t>
  </si>
  <si>
    <t>54964201</t>
  </si>
  <si>
    <t>vložka cylindrická stavební 30+30</t>
  </si>
  <si>
    <t>-224106397</t>
  </si>
  <si>
    <t>111</t>
  </si>
  <si>
    <t>766691914</t>
  </si>
  <si>
    <t>Vyvěšení nebo zavěšení dřevěných křídel dveří pl do 2 m2</t>
  </si>
  <si>
    <t>-63029945</t>
  </si>
  <si>
    <t>112</t>
  </si>
  <si>
    <t>998766112</t>
  </si>
  <si>
    <t>Přesun hmot tonážní pro kce truhlářské s omezením mechanizace v objektech v přes 6 do 12 m</t>
  </si>
  <si>
    <t>487168471</t>
  </si>
  <si>
    <t>781</t>
  </si>
  <si>
    <t>Dokončovací práce - obklady</t>
  </si>
  <si>
    <t>113</t>
  </si>
  <si>
    <t>781121011</t>
  </si>
  <si>
    <t>Nátěr penetrační na stěnu</t>
  </si>
  <si>
    <t>-1193230050</t>
  </si>
  <si>
    <t>114</t>
  </si>
  <si>
    <t>781472219</t>
  </si>
  <si>
    <t>Montáž obkladů keramických hladkých lepených cementovým flexibilním lepidlem přes 22 do 25 ks/m2</t>
  </si>
  <si>
    <t>-1537808577</t>
  </si>
  <si>
    <t>115</t>
  </si>
  <si>
    <t>59761704</t>
  </si>
  <si>
    <t>obklad keramický nemrazuvzdorný povrch hladký/lesklý tl do 10mm přes 22 do 25ks/m2</t>
  </si>
  <si>
    <t>-846758612</t>
  </si>
  <si>
    <t>10*1,1 'Přepočtené koeficientem množství</t>
  </si>
  <si>
    <t>116</t>
  </si>
  <si>
    <t>781472291</t>
  </si>
  <si>
    <t>Příplatek k montáži obkladů keramických lepených cementovým flexibilním lepidlem za plochu do 10 m2</t>
  </si>
  <si>
    <t>2129635561</t>
  </si>
  <si>
    <t>117</t>
  </si>
  <si>
    <t>781473810</t>
  </si>
  <si>
    <t>Demontáž obkladů z obkladaček keramických lepených</t>
  </si>
  <si>
    <t>1452799152</t>
  </si>
  <si>
    <t xml:space="preserve">pro zjištění trasy a následné napojení  na stoupací potrubí</t>
  </si>
  <si>
    <t>118</t>
  </si>
  <si>
    <t>998781112</t>
  </si>
  <si>
    <t>Přesun hmot tonážní pro obklady keramické s omezením mechanizace v objektech v přes 6 do 12 m</t>
  </si>
  <si>
    <t>-627820207</t>
  </si>
  <si>
    <t>784</t>
  </si>
  <si>
    <t>Dokončovací práce - malby a tapety</t>
  </si>
  <si>
    <t>119</t>
  </si>
  <si>
    <t>784111001</t>
  </si>
  <si>
    <t>Oprášení (ometení ) podkladu v místnostech v do 3,80 m</t>
  </si>
  <si>
    <t>-64072823</t>
  </si>
  <si>
    <t>120</t>
  </si>
  <si>
    <t>784171101</t>
  </si>
  <si>
    <t>Zakrytí vnitřních podlah včetně pozdějšího odkrytí</t>
  </si>
  <si>
    <t>-1798242389</t>
  </si>
  <si>
    <t>121</t>
  </si>
  <si>
    <t>58124844</t>
  </si>
  <si>
    <t>fólie pro malířské potřeby zakrývací tl 25µ 4x5m</t>
  </si>
  <si>
    <t>-1634074364</t>
  </si>
  <si>
    <t>50*1,05 'Přepočtené koeficientem množství</t>
  </si>
  <si>
    <t>122</t>
  </si>
  <si>
    <t>784171121</t>
  </si>
  <si>
    <t>Zakrytí vnitřních ploch konstrukcí nebo prvků v místnostech v do 3,80 m</t>
  </si>
  <si>
    <t>-1770379968</t>
  </si>
  <si>
    <t>nábytek apod. - odhad 150 m2</t>
  </si>
  <si>
    <t>150</t>
  </si>
  <si>
    <t>123</t>
  </si>
  <si>
    <t>-1552168246</t>
  </si>
  <si>
    <t>150*1,05 'Přepočtené koeficientem množství</t>
  </si>
  <si>
    <t>124</t>
  </si>
  <si>
    <t>784181101</t>
  </si>
  <si>
    <t>Základní akrylátová jednonásobná bezbarvá penetrace podkladu v místnostech v do 3,80 m</t>
  </si>
  <si>
    <t>-29347701</t>
  </si>
  <si>
    <t>lokální opravy po stavebních úpravách - odhad 25 m2 (mimo plochu celkové výmalby)</t>
  </si>
  <si>
    <t>výmalba stěn a stropů kanceláří a chodby</t>
  </si>
  <si>
    <t>496,56</t>
  </si>
  <si>
    <t>125</t>
  </si>
  <si>
    <t>784221101</t>
  </si>
  <si>
    <t>Dvojnásobné bílé malby ze směsí za sucha dobře otěruvzdorných v místnostech do 3,80 m</t>
  </si>
  <si>
    <t>155846708</t>
  </si>
  <si>
    <t>HZS</t>
  </si>
  <si>
    <t>Hodinové zúčtovací sazby</t>
  </si>
  <si>
    <t>126</t>
  </si>
  <si>
    <t>HZS1291</t>
  </si>
  <si>
    <t>Hodinová zúčtovací sazba pomocný stavební dělník</t>
  </si>
  <si>
    <t>hod</t>
  </si>
  <si>
    <t>512</t>
  </si>
  <si>
    <t>-433355884</t>
  </si>
  <si>
    <t>stěhování, hrubé úklidy</t>
  </si>
  <si>
    <t>4*4*8</t>
  </si>
  <si>
    <t>127</t>
  </si>
  <si>
    <t>HZS1301</t>
  </si>
  <si>
    <t>Hodinová zúčtovací sazba zedník</t>
  </si>
  <si>
    <t>1202893680</t>
  </si>
  <si>
    <t>stavební přípomoce v místech odbouraných obkladů pro zjištění trasy a napojení kanalizace na stoupací potrubí (2 ks) vč. zpětného hrubého zapravení</t>
  </si>
  <si>
    <t>2*8</t>
  </si>
  <si>
    <t>ostatní nespecifikované práce</t>
  </si>
  <si>
    <t>128</t>
  </si>
  <si>
    <t>00013010-R</t>
  </si>
  <si>
    <t>materiál do předchozí položky HZS (doplňte částku 5.000,- Kč)</t>
  </si>
  <si>
    <t>kpl</t>
  </si>
  <si>
    <t>2098904018</t>
  </si>
  <si>
    <t>VRN</t>
  </si>
  <si>
    <t>Vedlejší rozpočtové náklady</t>
  </si>
  <si>
    <t>VRN1</t>
  </si>
  <si>
    <t>Průzkumné, zeměměřičské a projektové práce</t>
  </si>
  <si>
    <t>129</t>
  </si>
  <si>
    <t>011514000</t>
  </si>
  <si>
    <t>Stavebně-technický průzkum</t>
  </si>
  <si>
    <t>1024</t>
  </si>
  <si>
    <t>-120730601</t>
  </si>
  <si>
    <t>stanovení a rozměření tras ZTI, elektro, UT, VZT</t>
  </si>
  <si>
    <t>130</t>
  </si>
  <si>
    <t>013244000</t>
  </si>
  <si>
    <t>Dokumentace pro provádění stavby</t>
  </si>
  <si>
    <t>-2100399490</t>
  </si>
  <si>
    <t>výrobní dokumentace</t>
  </si>
  <si>
    <t>131</t>
  </si>
  <si>
    <t>013254000</t>
  </si>
  <si>
    <t>Dokumentace skutečného provedení stavby</t>
  </si>
  <si>
    <t>-67307159</t>
  </si>
  <si>
    <t>132</t>
  </si>
  <si>
    <t>013294000</t>
  </si>
  <si>
    <t>Ostatní dokumentace stavby</t>
  </si>
  <si>
    <t>1418907508</t>
  </si>
  <si>
    <t>atesty, revize apod.</t>
  </si>
  <si>
    <t>VRN3</t>
  </si>
  <si>
    <t>Zařízení staveniště</t>
  </si>
  <si>
    <t>133</t>
  </si>
  <si>
    <t>030001000</t>
  </si>
  <si>
    <t>-1632049092</t>
  </si>
  <si>
    <t>134</t>
  </si>
  <si>
    <t>033203000</t>
  </si>
  <si>
    <t>Spotřeba energií pro zařízení staveniště</t>
  </si>
  <si>
    <t>-1731842780</t>
  </si>
  <si>
    <t>135</t>
  </si>
  <si>
    <t>034002000</t>
  </si>
  <si>
    <t>Zabezpečení staveniště</t>
  </si>
  <si>
    <t>-1463620090</t>
  </si>
  <si>
    <t>VRN4</t>
  </si>
  <si>
    <t>Inženýrská činnost</t>
  </si>
  <si>
    <t>136</t>
  </si>
  <si>
    <t>043002000</t>
  </si>
  <si>
    <t>Zkoušky a ostatní měření</t>
  </si>
  <si>
    <t>-1094870027</t>
  </si>
  <si>
    <t>137</t>
  </si>
  <si>
    <t>045203000</t>
  </si>
  <si>
    <t>Kompletační činnost</t>
  </si>
  <si>
    <t>439374627</t>
  </si>
  <si>
    <t>138</t>
  </si>
  <si>
    <t>045303000</t>
  </si>
  <si>
    <t>Koordinační činnost</t>
  </si>
  <si>
    <t>1540597712</t>
  </si>
  <si>
    <t>koordinační činnost na staveništi (koordinace profesí, provozu budovy apod.)</t>
  </si>
  <si>
    <t>VRN6</t>
  </si>
  <si>
    <t>Územní vlivy</t>
  </si>
  <si>
    <t>139</t>
  </si>
  <si>
    <t>062002000</t>
  </si>
  <si>
    <t>Ztížené dopravní podmínky</t>
  </si>
  <si>
    <t>-45095124</t>
  </si>
  <si>
    <t>pro stavební úpravy v atriu - např. páce na laně, alt. jiný způsob</t>
  </si>
  <si>
    <t>doprava jednotky na střechu</t>
  </si>
  <si>
    <t>VRN7</t>
  </si>
  <si>
    <t>Provozní vlivy</t>
  </si>
  <si>
    <t>140</t>
  </si>
  <si>
    <t>070001000</t>
  </si>
  <si>
    <t>1638199215</t>
  </si>
  <si>
    <t>vč. nákladů na ochranu stávajících konstrukcí, opatření proti prašnosti apod.</t>
  </si>
  <si>
    <t>mimo jiné:</t>
  </si>
  <si>
    <t>Každodenní úklid schodiště po stěhování materiálu a přesunu pracovníků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</si>
</sst>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7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22" xfId="0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19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22</v>
      </c>
      <c r="AL8" s="22"/>
      <c r="AM8" s="22"/>
      <c r="AN8" s="33" t="s">
        <v>23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25</v>
      </c>
      <c r="AL10" s="22"/>
      <c r="AM10" s="22"/>
      <c r="AN10" s="27" t="s">
        <v>1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26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27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28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25</v>
      </c>
      <c r="AL13" s="22"/>
      <c r="AM13" s="22"/>
      <c r="AN13" s="34" t="s">
        <v>29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29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27</v>
      </c>
      <c r="AL14" s="22"/>
      <c r="AM14" s="22"/>
      <c r="AN14" s="34" t="s">
        <v>29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30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25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31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27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32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33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31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27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32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34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35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36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37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38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39</v>
      </c>
      <c r="E29" s="47"/>
      <c r="F29" s="32" t="s">
        <v>40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41</v>
      </c>
      <c r="G30" s="47"/>
      <c r="H30" s="47"/>
      <c r="I30" s="47"/>
      <c r="J30" s="47"/>
      <c r="K30" s="47"/>
      <c r="L30" s="48">
        <v>0.12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42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43</v>
      </c>
      <c r="G32" s="47"/>
      <c r="H32" s="47"/>
      <c r="I32" s="47"/>
      <c r="J32" s="47"/>
      <c r="K32" s="47"/>
      <c r="L32" s="48">
        <v>0.12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44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45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46</v>
      </c>
      <c r="U35" s="54"/>
      <c r="V35" s="54"/>
      <c r="W35" s="54"/>
      <c r="X35" s="56" t="s">
        <v>47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48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49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50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51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50</v>
      </c>
      <c r="AI60" s="42"/>
      <c r="AJ60" s="42"/>
      <c r="AK60" s="42"/>
      <c r="AL60" s="42"/>
      <c r="AM60" s="64" t="s">
        <v>51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52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53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50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51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50</v>
      </c>
      <c r="AI75" s="42"/>
      <c r="AJ75" s="42"/>
      <c r="AK75" s="42"/>
      <c r="AL75" s="42"/>
      <c r="AM75" s="64" t="s">
        <v>51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54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2026521(4)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Klimatizace kanceláří úřad města Mnichovo Hradiště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20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>Mnichovo Hradiště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22</v>
      </c>
      <c r="AJ87" s="40"/>
      <c r="AK87" s="40"/>
      <c r="AL87" s="40"/>
      <c r="AM87" s="79" t="str">
        <f>IF(AN8= "","",AN8)</f>
        <v>29. 5. 2026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24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>Město Mnichovo Hradiště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30</v>
      </c>
      <c r="AJ89" s="40"/>
      <c r="AK89" s="40"/>
      <c r="AL89" s="40"/>
      <c r="AM89" s="80" t="str">
        <f>IF(E17="","",E17)</f>
        <v>ANITAS s.r.o.</v>
      </c>
      <c r="AN89" s="71"/>
      <c r="AO89" s="71"/>
      <c r="AP89" s="71"/>
      <c r="AQ89" s="40"/>
      <c r="AR89" s="44"/>
      <c r="AS89" s="81" t="s">
        <v>55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2" t="s">
        <v>28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33</v>
      </c>
      <c r="AJ90" s="40"/>
      <c r="AK90" s="40"/>
      <c r="AL90" s="40"/>
      <c r="AM90" s="80" t="str">
        <f>IF(E20="","",E20)</f>
        <v>ANITAS s.r.o.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56</v>
      </c>
      <c r="D92" s="94"/>
      <c r="E92" s="94"/>
      <c r="F92" s="94"/>
      <c r="G92" s="94"/>
      <c r="H92" s="95"/>
      <c r="I92" s="96" t="s">
        <v>57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58</v>
      </c>
      <c r="AH92" s="94"/>
      <c r="AI92" s="94"/>
      <c r="AJ92" s="94"/>
      <c r="AK92" s="94"/>
      <c r="AL92" s="94"/>
      <c r="AM92" s="94"/>
      <c r="AN92" s="96" t="s">
        <v>59</v>
      </c>
      <c r="AO92" s="94"/>
      <c r="AP92" s="98"/>
      <c r="AQ92" s="99" t="s">
        <v>60</v>
      </c>
      <c r="AR92" s="44"/>
      <c r="AS92" s="100" t="s">
        <v>61</v>
      </c>
      <c r="AT92" s="101" t="s">
        <v>62</v>
      </c>
      <c r="AU92" s="101" t="s">
        <v>63</v>
      </c>
      <c r="AV92" s="101" t="s">
        <v>64</v>
      </c>
      <c r="AW92" s="101" t="s">
        <v>65</v>
      </c>
      <c r="AX92" s="101" t="s">
        <v>66</v>
      </c>
      <c r="AY92" s="101" t="s">
        <v>67</v>
      </c>
      <c r="AZ92" s="101" t="s">
        <v>68</v>
      </c>
      <c r="BA92" s="101" t="s">
        <v>69</v>
      </c>
      <c r="BB92" s="101" t="s">
        <v>70</v>
      </c>
      <c r="BC92" s="101" t="s">
        <v>71</v>
      </c>
      <c r="BD92" s="102" t="s">
        <v>72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73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ROUND(AG95,2)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ROUND(AS95,2)</f>
        <v>0</v>
      </c>
      <c r="AT94" s="114">
        <f>ROUND(SUM(AV94:AW94),2)</f>
        <v>0</v>
      </c>
      <c r="AU94" s="115">
        <f>ROUND(AU95,5)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ROUND(AZ95,2)</f>
        <v>0</v>
      </c>
      <c r="BA94" s="114">
        <f>ROUND(BA95,2)</f>
        <v>0</v>
      </c>
      <c r="BB94" s="114">
        <f>ROUND(BB95,2)</f>
        <v>0</v>
      </c>
      <c r="BC94" s="114">
        <f>ROUND(BC95,2)</f>
        <v>0</v>
      </c>
      <c r="BD94" s="116">
        <f>ROUND(BD95,2)</f>
        <v>0</v>
      </c>
      <c r="BE94" s="6"/>
      <c r="BS94" s="117" t="s">
        <v>74</v>
      </c>
      <c r="BT94" s="117" t="s">
        <v>75</v>
      </c>
      <c r="BU94" s="118" t="s">
        <v>76</v>
      </c>
      <c r="BV94" s="117" t="s">
        <v>77</v>
      </c>
      <c r="BW94" s="117" t="s">
        <v>5</v>
      </c>
      <c r="BX94" s="117" t="s">
        <v>78</v>
      </c>
      <c r="CL94" s="117" t="s">
        <v>1</v>
      </c>
    </row>
    <row r="95" s="7" customFormat="1" ht="16.5" customHeight="1">
      <c r="A95" s="119" t="s">
        <v>79</v>
      </c>
      <c r="B95" s="120"/>
      <c r="C95" s="121"/>
      <c r="D95" s="122" t="s">
        <v>80</v>
      </c>
      <c r="E95" s="122"/>
      <c r="F95" s="122"/>
      <c r="G95" s="122"/>
      <c r="H95" s="122"/>
      <c r="I95" s="123"/>
      <c r="J95" s="122" t="s">
        <v>81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'SO 01 - Klimatizace kance...'!J30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82</v>
      </c>
      <c r="AR95" s="126"/>
      <c r="AS95" s="127">
        <v>0</v>
      </c>
      <c r="AT95" s="128">
        <f>ROUND(SUM(AV95:AW95),2)</f>
        <v>0</v>
      </c>
      <c r="AU95" s="129">
        <f>'SO 01 - Klimatizace kance...'!P142</f>
        <v>0</v>
      </c>
      <c r="AV95" s="128">
        <f>'SO 01 - Klimatizace kance...'!J33</f>
        <v>0</v>
      </c>
      <c r="AW95" s="128">
        <f>'SO 01 - Klimatizace kance...'!J34</f>
        <v>0</v>
      </c>
      <c r="AX95" s="128">
        <f>'SO 01 - Klimatizace kance...'!J35</f>
        <v>0</v>
      </c>
      <c r="AY95" s="128">
        <f>'SO 01 - Klimatizace kance...'!J36</f>
        <v>0</v>
      </c>
      <c r="AZ95" s="128">
        <f>'SO 01 - Klimatizace kance...'!F33</f>
        <v>0</v>
      </c>
      <c r="BA95" s="128">
        <f>'SO 01 - Klimatizace kance...'!F34</f>
        <v>0</v>
      </c>
      <c r="BB95" s="128">
        <f>'SO 01 - Klimatizace kance...'!F35</f>
        <v>0</v>
      </c>
      <c r="BC95" s="128">
        <f>'SO 01 - Klimatizace kance...'!F36</f>
        <v>0</v>
      </c>
      <c r="BD95" s="130">
        <f>'SO 01 - Klimatizace kance...'!F37</f>
        <v>0</v>
      </c>
      <c r="BE95" s="7"/>
      <c r="BT95" s="131" t="s">
        <v>83</v>
      </c>
      <c r="BV95" s="131" t="s">
        <v>77</v>
      </c>
      <c r="BW95" s="131" t="s">
        <v>84</v>
      </c>
      <c r="BX95" s="131" t="s">
        <v>5</v>
      </c>
      <c r="CL95" s="131" t="s">
        <v>1</v>
      </c>
      <c r="CM95" s="131" t="s">
        <v>85</v>
      </c>
    </row>
    <row r="96" s="2" customFormat="1" ht="30" customHeight="1">
      <c r="A96" s="38"/>
      <c r="B96" s="39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4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</row>
    <row r="97" s="2" customFormat="1" ht="6.96" customHeight="1">
      <c r="A97" s="38"/>
      <c r="B97" s="66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44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</row>
  </sheetData>
  <sheetProtection sheet="1" formatColumns="0" formatRows="0" objects="1" scenarios="1" spinCount="100000" saltValue="BNfyvhh1l9CNItbtK8YhKfprFceawVWwStbk5iMGqGG86H3crzCxYL+4qQSeEPUnib5HNsFwI/rCEQtvuDVnGw==" hashValue="D/xPppOVIevk8HOf2uyyNzS/3SU56ft/PJf076ChG/vgj2+JA8Uw7EB33Sz9//MbqeA1+q0ZwkEgKConb00RxQ==" algorithmName="SHA-512" password="CC35"/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SO 01 - Klimatizace kance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84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20"/>
      <c r="AT3" s="17" t="s">
        <v>85</v>
      </c>
    </row>
    <row r="4" s="1" customFormat="1" ht="24.96" customHeight="1">
      <c r="B4" s="20"/>
      <c r="D4" s="134" t="s">
        <v>86</v>
      </c>
      <c r="L4" s="20"/>
      <c r="M4" s="135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6" t="s">
        <v>16</v>
      </c>
      <c r="L6" s="20"/>
    </row>
    <row r="7" s="1" customFormat="1" ht="16.5" customHeight="1">
      <c r="B7" s="20"/>
      <c r="E7" s="137" t="str">
        <f>'Rekapitulace stavby'!K6</f>
        <v>Klimatizace kanceláří úřad města Mnichovo Hradiště</v>
      </c>
      <c r="F7" s="136"/>
      <c r="G7" s="136"/>
      <c r="H7" s="136"/>
      <c r="L7" s="20"/>
    </row>
    <row r="8" s="2" customFormat="1" ht="12" customHeight="1">
      <c r="A8" s="38"/>
      <c r="B8" s="44"/>
      <c r="C8" s="38"/>
      <c r="D8" s="136" t="s">
        <v>87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8" t="s">
        <v>88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6" t="s">
        <v>18</v>
      </c>
      <c r="E11" s="38"/>
      <c r="F11" s="139" t="s">
        <v>1</v>
      </c>
      <c r="G11" s="38"/>
      <c r="H11" s="38"/>
      <c r="I11" s="136" t="s">
        <v>19</v>
      </c>
      <c r="J11" s="139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6" t="s">
        <v>20</v>
      </c>
      <c r="E12" s="38"/>
      <c r="F12" s="139" t="s">
        <v>21</v>
      </c>
      <c r="G12" s="38"/>
      <c r="H12" s="38"/>
      <c r="I12" s="136" t="s">
        <v>22</v>
      </c>
      <c r="J12" s="140" t="str">
        <f>'Rekapitulace stavby'!AN8</f>
        <v>29. 5. 2026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6" t="s">
        <v>24</v>
      </c>
      <c r="E14" s="38"/>
      <c r="F14" s="38"/>
      <c r="G14" s="38"/>
      <c r="H14" s="38"/>
      <c r="I14" s="136" t="s">
        <v>25</v>
      </c>
      <c r="J14" s="139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9" t="s">
        <v>26</v>
      </c>
      <c r="F15" s="38"/>
      <c r="G15" s="38"/>
      <c r="H15" s="38"/>
      <c r="I15" s="136" t="s">
        <v>27</v>
      </c>
      <c r="J15" s="139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6" t="s">
        <v>28</v>
      </c>
      <c r="E17" s="38"/>
      <c r="F17" s="38"/>
      <c r="G17" s="38"/>
      <c r="H17" s="38"/>
      <c r="I17" s="136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9"/>
      <c r="G18" s="139"/>
      <c r="H18" s="139"/>
      <c r="I18" s="136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6" t="s">
        <v>30</v>
      </c>
      <c r="E20" s="38"/>
      <c r="F20" s="38"/>
      <c r="G20" s="38"/>
      <c r="H20" s="38"/>
      <c r="I20" s="136" t="s">
        <v>25</v>
      </c>
      <c r="J20" s="139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9" t="s">
        <v>31</v>
      </c>
      <c r="F21" s="38"/>
      <c r="G21" s="38"/>
      <c r="H21" s="38"/>
      <c r="I21" s="136" t="s">
        <v>27</v>
      </c>
      <c r="J21" s="139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6" t="s">
        <v>33</v>
      </c>
      <c r="E23" s="38"/>
      <c r="F23" s="38"/>
      <c r="G23" s="38"/>
      <c r="H23" s="38"/>
      <c r="I23" s="136" t="s">
        <v>25</v>
      </c>
      <c r="J23" s="139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9" t="s">
        <v>31</v>
      </c>
      <c r="F24" s="38"/>
      <c r="G24" s="38"/>
      <c r="H24" s="38"/>
      <c r="I24" s="136" t="s">
        <v>27</v>
      </c>
      <c r="J24" s="139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6" t="s">
        <v>34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1"/>
      <c r="B27" s="142"/>
      <c r="C27" s="141"/>
      <c r="D27" s="141"/>
      <c r="E27" s="143" t="s">
        <v>1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5"/>
      <c r="E29" s="145"/>
      <c r="F29" s="145"/>
      <c r="G29" s="145"/>
      <c r="H29" s="145"/>
      <c r="I29" s="145"/>
      <c r="J29" s="145"/>
      <c r="K29" s="145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6" t="s">
        <v>35</v>
      </c>
      <c r="E30" s="38"/>
      <c r="F30" s="38"/>
      <c r="G30" s="38"/>
      <c r="H30" s="38"/>
      <c r="I30" s="38"/>
      <c r="J30" s="147">
        <f>ROUND(J142,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5"/>
      <c r="E31" s="145"/>
      <c r="F31" s="145"/>
      <c r="G31" s="145"/>
      <c r="H31" s="145"/>
      <c r="I31" s="145"/>
      <c r="J31" s="145"/>
      <c r="K31" s="145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8" t="s">
        <v>37</v>
      </c>
      <c r="G32" s="38"/>
      <c r="H32" s="38"/>
      <c r="I32" s="148" t="s">
        <v>36</v>
      </c>
      <c r="J32" s="148" t="s">
        <v>38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9" t="s">
        <v>39</v>
      </c>
      <c r="E33" s="136" t="s">
        <v>40</v>
      </c>
      <c r="F33" s="150">
        <f>ROUND((SUM(BE142:BE413)),  2)</f>
        <v>0</v>
      </c>
      <c r="G33" s="38"/>
      <c r="H33" s="38"/>
      <c r="I33" s="151">
        <v>0.20999999999999999</v>
      </c>
      <c r="J33" s="150">
        <f>ROUND(((SUM(BE142:BE413))*I33),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6" t="s">
        <v>41</v>
      </c>
      <c r="F34" s="150">
        <f>ROUND((SUM(BF142:BF413)),  2)</f>
        <v>0</v>
      </c>
      <c r="G34" s="38"/>
      <c r="H34" s="38"/>
      <c r="I34" s="151">
        <v>0.12</v>
      </c>
      <c r="J34" s="150">
        <f>ROUND(((SUM(BF142:BF413))*I34),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6" t="s">
        <v>42</v>
      </c>
      <c r="F35" s="150">
        <f>ROUND((SUM(BG142:BG413)),  2)</f>
        <v>0</v>
      </c>
      <c r="G35" s="38"/>
      <c r="H35" s="38"/>
      <c r="I35" s="151">
        <v>0.20999999999999999</v>
      </c>
      <c r="J35" s="150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6" t="s">
        <v>43</v>
      </c>
      <c r="F36" s="150">
        <f>ROUND((SUM(BH142:BH413)),  2)</f>
        <v>0</v>
      </c>
      <c r="G36" s="38"/>
      <c r="H36" s="38"/>
      <c r="I36" s="151">
        <v>0.12</v>
      </c>
      <c r="J36" s="150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6" t="s">
        <v>44</v>
      </c>
      <c r="F37" s="150">
        <f>ROUND((SUM(BI142:BI413)),  2)</f>
        <v>0</v>
      </c>
      <c r="G37" s="38"/>
      <c r="H37" s="38"/>
      <c r="I37" s="151">
        <v>0</v>
      </c>
      <c r="J37" s="150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2"/>
      <c r="D39" s="153" t="s">
        <v>45</v>
      </c>
      <c r="E39" s="154"/>
      <c r="F39" s="154"/>
      <c r="G39" s="155" t="s">
        <v>46</v>
      </c>
      <c r="H39" s="156" t="s">
        <v>47</v>
      </c>
      <c r="I39" s="154"/>
      <c r="J39" s="157">
        <f>SUM(J30:J37)</f>
        <v>0</v>
      </c>
      <c r="K39" s="15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59" t="s">
        <v>48</v>
      </c>
      <c r="E50" s="160"/>
      <c r="F50" s="160"/>
      <c r="G50" s="159" t="s">
        <v>49</v>
      </c>
      <c r="H50" s="160"/>
      <c r="I50" s="160"/>
      <c r="J50" s="160"/>
      <c r="K50" s="160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1" t="s">
        <v>50</v>
      </c>
      <c r="E61" s="162"/>
      <c r="F61" s="163" t="s">
        <v>51</v>
      </c>
      <c r="G61" s="161" t="s">
        <v>50</v>
      </c>
      <c r="H61" s="162"/>
      <c r="I61" s="162"/>
      <c r="J61" s="164" t="s">
        <v>51</v>
      </c>
      <c r="K61" s="162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59" t="s">
        <v>52</v>
      </c>
      <c r="E65" s="165"/>
      <c r="F65" s="165"/>
      <c r="G65" s="159" t="s">
        <v>53</v>
      </c>
      <c r="H65" s="165"/>
      <c r="I65" s="165"/>
      <c r="J65" s="165"/>
      <c r="K65" s="165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1" t="s">
        <v>50</v>
      </c>
      <c r="E76" s="162"/>
      <c r="F76" s="163" t="s">
        <v>51</v>
      </c>
      <c r="G76" s="161" t="s">
        <v>50</v>
      </c>
      <c r="H76" s="162"/>
      <c r="I76" s="162"/>
      <c r="J76" s="164" t="s">
        <v>51</v>
      </c>
      <c r="K76" s="162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66"/>
      <c r="C77" s="167"/>
      <c r="D77" s="167"/>
      <c r="E77" s="167"/>
      <c r="F77" s="167"/>
      <c r="G77" s="167"/>
      <c r="H77" s="167"/>
      <c r="I77" s="167"/>
      <c r="J77" s="167"/>
      <c r="K77" s="167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68"/>
      <c r="C81" s="169"/>
      <c r="D81" s="169"/>
      <c r="E81" s="169"/>
      <c r="F81" s="169"/>
      <c r="G81" s="169"/>
      <c r="H81" s="169"/>
      <c r="I81" s="169"/>
      <c r="J81" s="169"/>
      <c r="K81" s="169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89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0" t="str">
        <f>E7</f>
        <v>Klimatizace kanceláří úřad města Mnichovo Hradiště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87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SO 01 - Klimatizace kanceláří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Mnichovo Hradiště</v>
      </c>
      <c r="G89" s="40"/>
      <c r="H89" s="40"/>
      <c r="I89" s="32" t="s">
        <v>22</v>
      </c>
      <c r="J89" s="79" t="str">
        <f>IF(J12="","",J12)</f>
        <v>29. 5. 2026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>Město Mnichovo Hradiště</v>
      </c>
      <c r="G91" s="40"/>
      <c r="H91" s="40"/>
      <c r="I91" s="32" t="s">
        <v>30</v>
      </c>
      <c r="J91" s="36" t="str">
        <f>E21</f>
        <v>ANITAS s.r.o.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>ANITAS s.r.o.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1" t="s">
        <v>90</v>
      </c>
      <c r="D94" s="172"/>
      <c r="E94" s="172"/>
      <c r="F94" s="172"/>
      <c r="G94" s="172"/>
      <c r="H94" s="172"/>
      <c r="I94" s="172"/>
      <c r="J94" s="173" t="s">
        <v>91</v>
      </c>
      <c r="K94" s="172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4" t="s">
        <v>92</v>
      </c>
      <c r="D96" s="40"/>
      <c r="E96" s="40"/>
      <c r="F96" s="40"/>
      <c r="G96" s="40"/>
      <c r="H96" s="40"/>
      <c r="I96" s="40"/>
      <c r="J96" s="110">
        <f>J142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93</v>
      </c>
    </row>
    <row r="97" s="9" customFormat="1" ht="24.96" customHeight="1">
      <c r="A97" s="9"/>
      <c r="B97" s="175"/>
      <c r="C97" s="176"/>
      <c r="D97" s="177" t="s">
        <v>94</v>
      </c>
      <c r="E97" s="178"/>
      <c r="F97" s="178"/>
      <c r="G97" s="178"/>
      <c r="H97" s="178"/>
      <c r="I97" s="178"/>
      <c r="J97" s="179">
        <f>J143</f>
        <v>0</v>
      </c>
      <c r="K97" s="176"/>
      <c r="L97" s="18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1"/>
      <c r="C98" s="182"/>
      <c r="D98" s="183" t="s">
        <v>95</v>
      </c>
      <c r="E98" s="184"/>
      <c r="F98" s="184"/>
      <c r="G98" s="184"/>
      <c r="H98" s="184"/>
      <c r="I98" s="184"/>
      <c r="J98" s="185">
        <f>J144</f>
        <v>0</v>
      </c>
      <c r="K98" s="182"/>
      <c r="L98" s="18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1"/>
      <c r="C99" s="182"/>
      <c r="D99" s="183" t="s">
        <v>96</v>
      </c>
      <c r="E99" s="184"/>
      <c r="F99" s="184"/>
      <c r="G99" s="184"/>
      <c r="H99" s="184"/>
      <c r="I99" s="184"/>
      <c r="J99" s="185">
        <f>J177</f>
        <v>0</v>
      </c>
      <c r="K99" s="182"/>
      <c r="L99" s="18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1"/>
      <c r="C100" s="182"/>
      <c r="D100" s="183" t="s">
        <v>97</v>
      </c>
      <c r="E100" s="184"/>
      <c r="F100" s="184"/>
      <c r="G100" s="184"/>
      <c r="H100" s="184"/>
      <c r="I100" s="184"/>
      <c r="J100" s="185">
        <f>J195</f>
        <v>0</v>
      </c>
      <c r="K100" s="182"/>
      <c r="L100" s="18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1"/>
      <c r="C101" s="182"/>
      <c r="D101" s="183" t="s">
        <v>98</v>
      </c>
      <c r="E101" s="184"/>
      <c r="F101" s="184"/>
      <c r="G101" s="184"/>
      <c r="H101" s="184"/>
      <c r="I101" s="184"/>
      <c r="J101" s="185">
        <f>J201</f>
        <v>0</v>
      </c>
      <c r="K101" s="182"/>
      <c r="L101" s="18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75"/>
      <c r="C102" s="176"/>
      <c r="D102" s="177" t="s">
        <v>99</v>
      </c>
      <c r="E102" s="178"/>
      <c r="F102" s="178"/>
      <c r="G102" s="178"/>
      <c r="H102" s="178"/>
      <c r="I102" s="178"/>
      <c r="J102" s="179">
        <f>J203</f>
        <v>0</v>
      </c>
      <c r="K102" s="176"/>
      <c r="L102" s="180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81"/>
      <c r="C103" s="182"/>
      <c r="D103" s="183" t="s">
        <v>100</v>
      </c>
      <c r="E103" s="184"/>
      <c r="F103" s="184"/>
      <c r="G103" s="184"/>
      <c r="H103" s="184"/>
      <c r="I103" s="184"/>
      <c r="J103" s="185">
        <f>J204</f>
        <v>0</v>
      </c>
      <c r="K103" s="182"/>
      <c r="L103" s="18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1"/>
      <c r="C104" s="182"/>
      <c r="D104" s="183" t="s">
        <v>101</v>
      </c>
      <c r="E104" s="184"/>
      <c r="F104" s="184"/>
      <c r="G104" s="184"/>
      <c r="H104" s="184"/>
      <c r="I104" s="184"/>
      <c r="J104" s="185">
        <f>J214</f>
        <v>0</v>
      </c>
      <c r="K104" s="182"/>
      <c r="L104" s="18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1"/>
      <c r="C105" s="182"/>
      <c r="D105" s="183" t="s">
        <v>102</v>
      </c>
      <c r="E105" s="184"/>
      <c r="F105" s="184"/>
      <c r="G105" s="184"/>
      <c r="H105" s="184"/>
      <c r="I105" s="184"/>
      <c r="J105" s="185">
        <f>J219</f>
        <v>0</v>
      </c>
      <c r="K105" s="182"/>
      <c r="L105" s="18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81"/>
      <c r="C106" s="182"/>
      <c r="D106" s="183" t="s">
        <v>103</v>
      </c>
      <c r="E106" s="184"/>
      <c r="F106" s="184"/>
      <c r="G106" s="184"/>
      <c r="H106" s="184"/>
      <c r="I106" s="184"/>
      <c r="J106" s="185">
        <f>J247</f>
        <v>0</v>
      </c>
      <c r="K106" s="182"/>
      <c r="L106" s="18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81"/>
      <c r="C107" s="182"/>
      <c r="D107" s="183" t="s">
        <v>104</v>
      </c>
      <c r="E107" s="184"/>
      <c r="F107" s="184"/>
      <c r="G107" s="184"/>
      <c r="H107" s="184"/>
      <c r="I107" s="184"/>
      <c r="J107" s="185">
        <f>J256</f>
        <v>0</v>
      </c>
      <c r="K107" s="182"/>
      <c r="L107" s="18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4.88" customHeight="1">
      <c r="A108" s="10"/>
      <c r="B108" s="181"/>
      <c r="C108" s="182"/>
      <c r="D108" s="183" t="s">
        <v>105</v>
      </c>
      <c r="E108" s="184"/>
      <c r="F108" s="184"/>
      <c r="G108" s="184"/>
      <c r="H108" s="184"/>
      <c r="I108" s="184"/>
      <c r="J108" s="185">
        <f>J262</f>
        <v>0</v>
      </c>
      <c r="K108" s="182"/>
      <c r="L108" s="18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4.88" customHeight="1">
      <c r="A109" s="10"/>
      <c r="B109" s="181"/>
      <c r="C109" s="182"/>
      <c r="D109" s="183" t="s">
        <v>106</v>
      </c>
      <c r="E109" s="184"/>
      <c r="F109" s="184"/>
      <c r="G109" s="184"/>
      <c r="H109" s="184"/>
      <c r="I109" s="184"/>
      <c r="J109" s="185">
        <f>J276</f>
        <v>0</v>
      </c>
      <c r="K109" s="182"/>
      <c r="L109" s="18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4.88" customHeight="1">
      <c r="A110" s="10"/>
      <c r="B110" s="181"/>
      <c r="C110" s="182"/>
      <c r="D110" s="183" t="s">
        <v>107</v>
      </c>
      <c r="E110" s="184"/>
      <c r="F110" s="184"/>
      <c r="G110" s="184"/>
      <c r="H110" s="184"/>
      <c r="I110" s="184"/>
      <c r="J110" s="185">
        <f>J282</f>
        <v>0</v>
      </c>
      <c r="K110" s="182"/>
      <c r="L110" s="18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81"/>
      <c r="C111" s="182"/>
      <c r="D111" s="183" t="s">
        <v>108</v>
      </c>
      <c r="E111" s="184"/>
      <c r="F111" s="184"/>
      <c r="G111" s="184"/>
      <c r="H111" s="184"/>
      <c r="I111" s="184"/>
      <c r="J111" s="185">
        <f>J299</f>
        <v>0</v>
      </c>
      <c r="K111" s="182"/>
      <c r="L111" s="186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81"/>
      <c r="C112" s="182"/>
      <c r="D112" s="183" t="s">
        <v>109</v>
      </c>
      <c r="E112" s="184"/>
      <c r="F112" s="184"/>
      <c r="G112" s="184"/>
      <c r="H112" s="184"/>
      <c r="I112" s="184"/>
      <c r="J112" s="185">
        <f>J322</f>
        <v>0</v>
      </c>
      <c r="K112" s="182"/>
      <c r="L112" s="186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81"/>
      <c r="C113" s="182"/>
      <c r="D113" s="183" t="s">
        <v>110</v>
      </c>
      <c r="E113" s="184"/>
      <c r="F113" s="184"/>
      <c r="G113" s="184"/>
      <c r="H113" s="184"/>
      <c r="I113" s="184"/>
      <c r="J113" s="185">
        <f>J327</f>
        <v>0</v>
      </c>
      <c r="K113" s="182"/>
      <c r="L113" s="186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81"/>
      <c r="C114" s="182"/>
      <c r="D114" s="183" t="s">
        <v>111</v>
      </c>
      <c r="E114" s="184"/>
      <c r="F114" s="184"/>
      <c r="G114" s="184"/>
      <c r="H114" s="184"/>
      <c r="I114" s="184"/>
      <c r="J114" s="185">
        <f>J341</f>
        <v>0</v>
      </c>
      <c r="K114" s="182"/>
      <c r="L114" s="186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81"/>
      <c r="C115" s="182"/>
      <c r="D115" s="183" t="s">
        <v>112</v>
      </c>
      <c r="E115" s="184"/>
      <c r="F115" s="184"/>
      <c r="G115" s="184"/>
      <c r="H115" s="184"/>
      <c r="I115" s="184"/>
      <c r="J115" s="185">
        <f>J351</f>
        <v>0</v>
      </c>
      <c r="K115" s="182"/>
      <c r="L115" s="186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9" customFormat="1" ht="24.96" customHeight="1">
      <c r="A116" s="9"/>
      <c r="B116" s="175"/>
      <c r="C116" s="176"/>
      <c r="D116" s="177" t="s">
        <v>113</v>
      </c>
      <c r="E116" s="178"/>
      <c r="F116" s="178"/>
      <c r="G116" s="178"/>
      <c r="H116" s="178"/>
      <c r="I116" s="178"/>
      <c r="J116" s="179">
        <f>J370</f>
        <v>0</v>
      </c>
      <c r="K116" s="176"/>
      <c r="L116" s="180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</row>
    <row r="117" s="9" customFormat="1" ht="24.96" customHeight="1">
      <c r="A117" s="9"/>
      <c r="B117" s="175"/>
      <c r="C117" s="176"/>
      <c r="D117" s="177" t="s">
        <v>114</v>
      </c>
      <c r="E117" s="178"/>
      <c r="F117" s="178"/>
      <c r="G117" s="178"/>
      <c r="H117" s="178"/>
      <c r="I117" s="178"/>
      <c r="J117" s="179">
        <f>J381</f>
        <v>0</v>
      </c>
      <c r="K117" s="176"/>
      <c r="L117" s="180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</row>
    <row r="118" s="10" customFormat="1" ht="19.92" customHeight="1">
      <c r="A118" s="10"/>
      <c r="B118" s="181"/>
      <c r="C118" s="182"/>
      <c r="D118" s="183" t="s">
        <v>115</v>
      </c>
      <c r="E118" s="184"/>
      <c r="F118" s="184"/>
      <c r="G118" s="184"/>
      <c r="H118" s="184"/>
      <c r="I118" s="184"/>
      <c r="J118" s="185">
        <f>J382</f>
        <v>0</v>
      </c>
      <c r="K118" s="182"/>
      <c r="L118" s="186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81"/>
      <c r="C119" s="182"/>
      <c r="D119" s="183" t="s">
        <v>116</v>
      </c>
      <c r="E119" s="184"/>
      <c r="F119" s="184"/>
      <c r="G119" s="184"/>
      <c r="H119" s="184"/>
      <c r="I119" s="184"/>
      <c r="J119" s="185">
        <f>J393</f>
        <v>0</v>
      </c>
      <c r="K119" s="182"/>
      <c r="L119" s="186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81"/>
      <c r="C120" s="182"/>
      <c r="D120" s="183" t="s">
        <v>117</v>
      </c>
      <c r="E120" s="184"/>
      <c r="F120" s="184"/>
      <c r="G120" s="184"/>
      <c r="H120" s="184"/>
      <c r="I120" s="184"/>
      <c r="J120" s="185">
        <f>J397</f>
        <v>0</v>
      </c>
      <c r="K120" s="182"/>
      <c r="L120" s="186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81"/>
      <c r="C121" s="182"/>
      <c r="D121" s="183" t="s">
        <v>118</v>
      </c>
      <c r="E121" s="184"/>
      <c r="F121" s="184"/>
      <c r="G121" s="184"/>
      <c r="H121" s="184"/>
      <c r="I121" s="184"/>
      <c r="J121" s="185">
        <f>J403</f>
        <v>0</v>
      </c>
      <c r="K121" s="182"/>
      <c r="L121" s="186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181"/>
      <c r="C122" s="182"/>
      <c r="D122" s="183" t="s">
        <v>119</v>
      </c>
      <c r="E122" s="184"/>
      <c r="F122" s="184"/>
      <c r="G122" s="184"/>
      <c r="H122" s="184"/>
      <c r="I122" s="184"/>
      <c r="J122" s="185">
        <f>J408</f>
        <v>0</v>
      </c>
      <c r="K122" s="182"/>
      <c r="L122" s="186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2" customFormat="1" ht="21.84" customHeight="1">
      <c r="A123" s="38"/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6.96" customHeight="1">
      <c r="A124" s="38"/>
      <c r="B124" s="66"/>
      <c r="C124" s="67"/>
      <c r="D124" s="67"/>
      <c r="E124" s="67"/>
      <c r="F124" s="67"/>
      <c r="G124" s="67"/>
      <c r="H124" s="67"/>
      <c r="I124" s="67"/>
      <c r="J124" s="67"/>
      <c r="K124" s="67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8" s="2" customFormat="1" ht="6.96" customHeight="1">
      <c r="A128" s="38"/>
      <c r="B128" s="68"/>
      <c r="C128" s="69"/>
      <c r="D128" s="69"/>
      <c r="E128" s="69"/>
      <c r="F128" s="69"/>
      <c r="G128" s="69"/>
      <c r="H128" s="69"/>
      <c r="I128" s="69"/>
      <c r="J128" s="69"/>
      <c r="K128" s="69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24.96" customHeight="1">
      <c r="A129" s="38"/>
      <c r="B129" s="39"/>
      <c r="C129" s="23" t="s">
        <v>120</v>
      </c>
      <c r="D129" s="40"/>
      <c r="E129" s="40"/>
      <c r="F129" s="40"/>
      <c r="G129" s="40"/>
      <c r="H129" s="40"/>
      <c r="I129" s="40"/>
      <c r="J129" s="40"/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6.96" customHeight="1">
      <c r="A130" s="38"/>
      <c r="B130" s="39"/>
      <c r="C130" s="40"/>
      <c r="D130" s="40"/>
      <c r="E130" s="40"/>
      <c r="F130" s="40"/>
      <c r="G130" s="40"/>
      <c r="H130" s="40"/>
      <c r="I130" s="40"/>
      <c r="J130" s="40"/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12" customHeight="1">
      <c r="A131" s="38"/>
      <c r="B131" s="39"/>
      <c r="C131" s="32" t="s">
        <v>16</v>
      </c>
      <c r="D131" s="40"/>
      <c r="E131" s="40"/>
      <c r="F131" s="40"/>
      <c r="G131" s="40"/>
      <c r="H131" s="40"/>
      <c r="I131" s="40"/>
      <c r="J131" s="40"/>
      <c r="K131" s="40"/>
      <c r="L131" s="63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2" customFormat="1" ht="16.5" customHeight="1">
      <c r="A132" s="38"/>
      <c r="B132" s="39"/>
      <c r="C132" s="40"/>
      <c r="D132" s="40"/>
      <c r="E132" s="170" t="str">
        <f>E7</f>
        <v>Klimatizace kanceláří úřad města Mnichovo Hradiště</v>
      </c>
      <c r="F132" s="32"/>
      <c r="G132" s="32"/>
      <c r="H132" s="32"/>
      <c r="I132" s="40"/>
      <c r="J132" s="40"/>
      <c r="K132" s="40"/>
      <c r="L132" s="63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</row>
    <row r="133" s="2" customFormat="1" ht="12" customHeight="1">
      <c r="A133" s="38"/>
      <c r="B133" s="39"/>
      <c r="C133" s="32" t="s">
        <v>87</v>
      </c>
      <c r="D133" s="40"/>
      <c r="E133" s="40"/>
      <c r="F133" s="40"/>
      <c r="G133" s="40"/>
      <c r="H133" s="40"/>
      <c r="I133" s="40"/>
      <c r="J133" s="40"/>
      <c r="K133" s="40"/>
      <c r="L133" s="63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</row>
    <row r="134" s="2" customFormat="1" ht="16.5" customHeight="1">
      <c r="A134" s="38"/>
      <c r="B134" s="39"/>
      <c r="C134" s="40"/>
      <c r="D134" s="40"/>
      <c r="E134" s="76" t="str">
        <f>E9</f>
        <v>SO 01 - Klimatizace kanceláří</v>
      </c>
      <c r="F134" s="40"/>
      <c r="G134" s="40"/>
      <c r="H134" s="40"/>
      <c r="I134" s="40"/>
      <c r="J134" s="40"/>
      <c r="K134" s="40"/>
      <c r="L134" s="63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</row>
    <row r="135" s="2" customFormat="1" ht="6.96" customHeight="1">
      <c r="A135" s="38"/>
      <c r="B135" s="39"/>
      <c r="C135" s="40"/>
      <c r="D135" s="40"/>
      <c r="E135" s="40"/>
      <c r="F135" s="40"/>
      <c r="G135" s="40"/>
      <c r="H135" s="40"/>
      <c r="I135" s="40"/>
      <c r="J135" s="40"/>
      <c r="K135" s="40"/>
      <c r="L135" s="63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</row>
    <row r="136" s="2" customFormat="1" ht="12" customHeight="1">
      <c r="A136" s="38"/>
      <c r="B136" s="39"/>
      <c r="C136" s="32" t="s">
        <v>20</v>
      </c>
      <c r="D136" s="40"/>
      <c r="E136" s="40"/>
      <c r="F136" s="27" t="str">
        <f>F12</f>
        <v>Mnichovo Hradiště</v>
      </c>
      <c r="G136" s="40"/>
      <c r="H136" s="40"/>
      <c r="I136" s="32" t="s">
        <v>22</v>
      </c>
      <c r="J136" s="79" t="str">
        <f>IF(J12="","",J12)</f>
        <v>29. 5. 2026</v>
      </c>
      <c r="K136" s="40"/>
      <c r="L136" s="63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</row>
    <row r="137" s="2" customFormat="1" ht="6.96" customHeight="1">
      <c r="A137" s="38"/>
      <c r="B137" s="39"/>
      <c r="C137" s="40"/>
      <c r="D137" s="40"/>
      <c r="E137" s="40"/>
      <c r="F137" s="40"/>
      <c r="G137" s="40"/>
      <c r="H137" s="40"/>
      <c r="I137" s="40"/>
      <c r="J137" s="40"/>
      <c r="K137" s="40"/>
      <c r="L137" s="63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</row>
    <row r="138" s="2" customFormat="1" ht="15.15" customHeight="1">
      <c r="A138" s="38"/>
      <c r="B138" s="39"/>
      <c r="C138" s="32" t="s">
        <v>24</v>
      </c>
      <c r="D138" s="40"/>
      <c r="E138" s="40"/>
      <c r="F138" s="27" t="str">
        <f>E15</f>
        <v>Město Mnichovo Hradiště</v>
      </c>
      <c r="G138" s="40"/>
      <c r="H138" s="40"/>
      <c r="I138" s="32" t="s">
        <v>30</v>
      </c>
      <c r="J138" s="36" t="str">
        <f>E21</f>
        <v>ANITAS s.r.o.</v>
      </c>
      <c r="K138" s="40"/>
      <c r="L138" s="63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</row>
    <row r="139" s="2" customFormat="1" ht="15.15" customHeight="1">
      <c r="A139" s="38"/>
      <c r="B139" s="39"/>
      <c r="C139" s="32" t="s">
        <v>28</v>
      </c>
      <c r="D139" s="40"/>
      <c r="E139" s="40"/>
      <c r="F139" s="27" t="str">
        <f>IF(E18="","",E18)</f>
        <v>Vyplň údaj</v>
      </c>
      <c r="G139" s="40"/>
      <c r="H139" s="40"/>
      <c r="I139" s="32" t="s">
        <v>33</v>
      </c>
      <c r="J139" s="36" t="str">
        <f>E24</f>
        <v>ANITAS s.r.o.</v>
      </c>
      <c r="K139" s="40"/>
      <c r="L139" s="63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</row>
    <row r="140" s="2" customFormat="1" ht="10.32" customHeight="1">
      <c r="A140" s="38"/>
      <c r="B140" s="39"/>
      <c r="C140" s="40"/>
      <c r="D140" s="40"/>
      <c r="E140" s="40"/>
      <c r="F140" s="40"/>
      <c r="G140" s="40"/>
      <c r="H140" s="40"/>
      <c r="I140" s="40"/>
      <c r="J140" s="40"/>
      <c r="K140" s="40"/>
      <c r="L140" s="63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</row>
    <row r="141" s="11" customFormat="1" ht="29.28" customHeight="1">
      <c r="A141" s="187"/>
      <c r="B141" s="188"/>
      <c r="C141" s="189" t="s">
        <v>121</v>
      </c>
      <c r="D141" s="190" t="s">
        <v>60</v>
      </c>
      <c r="E141" s="190" t="s">
        <v>56</v>
      </c>
      <c r="F141" s="190" t="s">
        <v>57</v>
      </c>
      <c r="G141" s="190" t="s">
        <v>122</v>
      </c>
      <c r="H141" s="190" t="s">
        <v>123</v>
      </c>
      <c r="I141" s="190" t="s">
        <v>124</v>
      </c>
      <c r="J141" s="191" t="s">
        <v>91</v>
      </c>
      <c r="K141" s="192" t="s">
        <v>125</v>
      </c>
      <c r="L141" s="193"/>
      <c r="M141" s="100" t="s">
        <v>1</v>
      </c>
      <c r="N141" s="101" t="s">
        <v>39</v>
      </c>
      <c r="O141" s="101" t="s">
        <v>126</v>
      </c>
      <c r="P141" s="101" t="s">
        <v>127</v>
      </c>
      <c r="Q141" s="101" t="s">
        <v>128</v>
      </c>
      <c r="R141" s="101" t="s">
        <v>129</v>
      </c>
      <c r="S141" s="101" t="s">
        <v>130</v>
      </c>
      <c r="T141" s="102" t="s">
        <v>131</v>
      </c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</row>
    <row r="142" s="2" customFormat="1" ht="22.8" customHeight="1">
      <c r="A142" s="38"/>
      <c r="B142" s="39"/>
      <c r="C142" s="107" t="s">
        <v>132</v>
      </c>
      <c r="D142" s="40"/>
      <c r="E142" s="40"/>
      <c r="F142" s="40"/>
      <c r="G142" s="40"/>
      <c r="H142" s="40"/>
      <c r="I142" s="40"/>
      <c r="J142" s="194">
        <f>BK142</f>
        <v>0</v>
      </c>
      <c r="K142" s="40"/>
      <c r="L142" s="44"/>
      <c r="M142" s="103"/>
      <c r="N142" s="195"/>
      <c r="O142" s="104"/>
      <c r="P142" s="196">
        <f>P143+P203+P370+P381</f>
        <v>0</v>
      </c>
      <c r="Q142" s="104"/>
      <c r="R142" s="196">
        <f>R143+R203+R370+R381</f>
        <v>1.5712641000000001</v>
      </c>
      <c r="S142" s="104"/>
      <c r="T142" s="197">
        <f>T143+T203+T370+T381</f>
        <v>0.87557379999999996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7" t="s">
        <v>74</v>
      </c>
      <c r="AU142" s="17" t="s">
        <v>93</v>
      </c>
      <c r="BK142" s="198">
        <f>BK143+BK203+BK370+BK381</f>
        <v>0</v>
      </c>
    </row>
    <row r="143" s="12" customFormat="1" ht="25.92" customHeight="1">
      <c r="A143" s="12"/>
      <c r="B143" s="199"/>
      <c r="C143" s="200"/>
      <c r="D143" s="201" t="s">
        <v>74</v>
      </c>
      <c r="E143" s="202" t="s">
        <v>133</v>
      </c>
      <c r="F143" s="202" t="s">
        <v>134</v>
      </c>
      <c r="G143" s="200"/>
      <c r="H143" s="200"/>
      <c r="I143" s="203"/>
      <c r="J143" s="204">
        <f>BK143</f>
        <v>0</v>
      </c>
      <c r="K143" s="200"/>
      <c r="L143" s="205"/>
      <c r="M143" s="206"/>
      <c r="N143" s="207"/>
      <c r="O143" s="207"/>
      <c r="P143" s="208">
        <f>P144+P177+P195+P201</f>
        <v>0</v>
      </c>
      <c r="Q143" s="207"/>
      <c r="R143" s="208">
        <f>R144+R177+R195+R201</f>
        <v>0.46533610000000003</v>
      </c>
      <c r="S143" s="207"/>
      <c r="T143" s="209">
        <f>T144+T177+T195+T201</f>
        <v>0.1036588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10" t="s">
        <v>83</v>
      </c>
      <c r="AT143" s="211" t="s">
        <v>74</v>
      </c>
      <c r="AU143" s="211" t="s">
        <v>75</v>
      </c>
      <c r="AY143" s="210" t="s">
        <v>135</v>
      </c>
      <c r="BK143" s="212">
        <f>BK144+BK177+BK195+BK201</f>
        <v>0</v>
      </c>
    </row>
    <row r="144" s="12" customFormat="1" ht="22.8" customHeight="1">
      <c r="A144" s="12"/>
      <c r="B144" s="199"/>
      <c r="C144" s="200"/>
      <c r="D144" s="201" t="s">
        <v>74</v>
      </c>
      <c r="E144" s="213" t="s">
        <v>136</v>
      </c>
      <c r="F144" s="213" t="s">
        <v>137</v>
      </c>
      <c r="G144" s="200"/>
      <c r="H144" s="200"/>
      <c r="I144" s="203"/>
      <c r="J144" s="214">
        <f>BK144</f>
        <v>0</v>
      </c>
      <c r="K144" s="200"/>
      <c r="L144" s="205"/>
      <c r="M144" s="206"/>
      <c r="N144" s="207"/>
      <c r="O144" s="207"/>
      <c r="P144" s="208">
        <f>SUM(P145:P176)</f>
        <v>0</v>
      </c>
      <c r="Q144" s="207"/>
      <c r="R144" s="208">
        <f>SUM(R145:R176)</f>
        <v>0.45308860000000001</v>
      </c>
      <c r="S144" s="207"/>
      <c r="T144" s="209">
        <f>SUM(T145:T176)</f>
        <v>0.034408800000000003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10" t="s">
        <v>83</v>
      </c>
      <c r="AT144" s="211" t="s">
        <v>74</v>
      </c>
      <c r="AU144" s="211" t="s">
        <v>83</v>
      </c>
      <c r="AY144" s="210" t="s">
        <v>135</v>
      </c>
      <c r="BK144" s="212">
        <f>SUM(BK145:BK176)</f>
        <v>0</v>
      </c>
    </row>
    <row r="145" s="2" customFormat="1" ht="24.15" customHeight="1">
      <c r="A145" s="38"/>
      <c r="B145" s="39"/>
      <c r="C145" s="215" t="s">
        <v>83</v>
      </c>
      <c r="D145" s="215" t="s">
        <v>138</v>
      </c>
      <c r="E145" s="216" t="s">
        <v>139</v>
      </c>
      <c r="F145" s="217" t="s">
        <v>140</v>
      </c>
      <c r="G145" s="218" t="s">
        <v>141</v>
      </c>
      <c r="H145" s="219">
        <v>10</v>
      </c>
      <c r="I145" s="220"/>
      <c r="J145" s="221">
        <f>ROUND(I145*H145,2)</f>
        <v>0</v>
      </c>
      <c r="K145" s="222"/>
      <c r="L145" s="44"/>
      <c r="M145" s="223" t="s">
        <v>1</v>
      </c>
      <c r="N145" s="224" t="s">
        <v>40</v>
      </c>
      <c r="O145" s="91"/>
      <c r="P145" s="225">
        <f>O145*H145</f>
        <v>0</v>
      </c>
      <c r="Q145" s="225">
        <v>0.0073499999999999998</v>
      </c>
      <c r="R145" s="225">
        <f>Q145*H145</f>
        <v>0.073499999999999996</v>
      </c>
      <c r="S145" s="225">
        <v>0</v>
      </c>
      <c r="T145" s="22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27" t="s">
        <v>142</v>
      </c>
      <c r="AT145" s="227" t="s">
        <v>138</v>
      </c>
      <c r="AU145" s="227" t="s">
        <v>85</v>
      </c>
      <c r="AY145" s="17" t="s">
        <v>135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17" t="s">
        <v>83</v>
      </c>
      <c r="BK145" s="228">
        <f>ROUND(I145*H145,2)</f>
        <v>0</v>
      </c>
      <c r="BL145" s="17" t="s">
        <v>142</v>
      </c>
      <c r="BM145" s="227" t="s">
        <v>143</v>
      </c>
    </row>
    <row r="146" s="13" customFormat="1">
      <c r="A146" s="13"/>
      <c r="B146" s="229"/>
      <c r="C146" s="230"/>
      <c r="D146" s="231" t="s">
        <v>144</v>
      </c>
      <c r="E146" s="232" t="s">
        <v>1</v>
      </c>
      <c r="F146" s="233" t="s">
        <v>145</v>
      </c>
      <c r="G146" s="230"/>
      <c r="H146" s="232" t="s">
        <v>1</v>
      </c>
      <c r="I146" s="234"/>
      <c r="J146" s="230"/>
      <c r="K146" s="230"/>
      <c r="L146" s="235"/>
      <c r="M146" s="236"/>
      <c r="N146" s="237"/>
      <c r="O146" s="237"/>
      <c r="P146" s="237"/>
      <c r="Q146" s="237"/>
      <c r="R146" s="237"/>
      <c r="S146" s="237"/>
      <c r="T146" s="23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39" t="s">
        <v>144</v>
      </c>
      <c r="AU146" s="239" t="s">
        <v>85</v>
      </c>
      <c r="AV146" s="13" t="s">
        <v>83</v>
      </c>
      <c r="AW146" s="13" t="s">
        <v>32</v>
      </c>
      <c r="AX146" s="13" t="s">
        <v>75</v>
      </c>
      <c r="AY146" s="239" t="s">
        <v>135</v>
      </c>
    </row>
    <row r="147" s="14" customFormat="1">
      <c r="A147" s="14"/>
      <c r="B147" s="240"/>
      <c r="C147" s="241"/>
      <c r="D147" s="231" t="s">
        <v>144</v>
      </c>
      <c r="E147" s="242" t="s">
        <v>1</v>
      </c>
      <c r="F147" s="243" t="s">
        <v>146</v>
      </c>
      <c r="G147" s="241"/>
      <c r="H147" s="244">
        <v>10</v>
      </c>
      <c r="I147" s="245"/>
      <c r="J147" s="241"/>
      <c r="K147" s="241"/>
      <c r="L147" s="246"/>
      <c r="M147" s="247"/>
      <c r="N147" s="248"/>
      <c r="O147" s="248"/>
      <c r="P147" s="248"/>
      <c r="Q147" s="248"/>
      <c r="R147" s="248"/>
      <c r="S147" s="248"/>
      <c r="T147" s="249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0" t="s">
        <v>144</v>
      </c>
      <c r="AU147" s="250" t="s">
        <v>85</v>
      </c>
      <c r="AV147" s="14" t="s">
        <v>85</v>
      </c>
      <c r="AW147" s="14" t="s">
        <v>32</v>
      </c>
      <c r="AX147" s="14" t="s">
        <v>83</v>
      </c>
      <c r="AY147" s="250" t="s">
        <v>135</v>
      </c>
    </row>
    <row r="148" s="2" customFormat="1" ht="21.75" customHeight="1">
      <c r="A148" s="38"/>
      <c r="B148" s="39"/>
      <c r="C148" s="215" t="s">
        <v>85</v>
      </c>
      <c r="D148" s="215" t="s">
        <v>138</v>
      </c>
      <c r="E148" s="216" t="s">
        <v>147</v>
      </c>
      <c r="F148" s="217" t="s">
        <v>148</v>
      </c>
      <c r="G148" s="218" t="s">
        <v>141</v>
      </c>
      <c r="H148" s="219">
        <v>0.41999999999999998</v>
      </c>
      <c r="I148" s="220"/>
      <c r="J148" s="221">
        <f>ROUND(I148*H148,2)</f>
        <v>0</v>
      </c>
      <c r="K148" s="222"/>
      <c r="L148" s="44"/>
      <c r="M148" s="223" t="s">
        <v>1</v>
      </c>
      <c r="N148" s="224" t="s">
        <v>40</v>
      </c>
      <c r="O148" s="91"/>
      <c r="P148" s="225">
        <f>O148*H148</f>
        <v>0</v>
      </c>
      <c r="Q148" s="225">
        <v>0.056000000000000001</v>
      </c>
      <c r="R148" s="225">
        <f>Q148*H148</f>
        <v>0.023519999999999999</v>
      </c>
      <c r="S148" s="225">
        <v>0</v>
      </c>
      <c r="T148" s="22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27" t="s">
        <v>142</v>
      </c>
      <c r="AT148" s="227" t="s">
        <v>138</v>
      </c>
      <c r="AU148" s="227" t="s">
        <v>85</v>
      </c>
      <c r="AY148" s="17" t="s">
        <v>135</v>
      </c>
      <c r="BE148" s="228">
        <f>IF(N148="základní",J148,0)</f>
        <v>0</v>
      </c>
      <c r="BF148" s="228">
        <f>IF(N148="snížená",J148,0)</f>
        <v>0</v>
      </c>
      <c r="BG148" s="228">
        <f>IF(N148="zákl. přenesená",J148,0)</f>
        <v>0</v>
      </c>
      <c r="BH148" s="228">
        <f>IF(N148="sníž. přenesená",J148,0)</f>
        <v>0</v>
      </c>
      <c r="BI148" s="228">
        <f>IF(N148="nulová",J148,0)</f>
        <v>0</v>
      </c>
      <c r="BJ148" s="17" t="s">
        <v>83</v>
      </c>
      <c r="BK148" s="228">
        <f>ROUND(I148*H148,2)</f>
        <v>0</v>
      </c>
      <c r="BL148" s="17" t="s">
        <v>142</v>
      </c>
      <c r="BM148" s="227" t="s">
        <v>149</v>
      </c>
    </row>
    <row r="149" s="13" customFormat="1">
      <c r="A149" s="13"/>
      <c r="B149" s="229"/>
      <c r="C149" s="230"/>
      <c r="D149" s="231" t="s">
        <v>144</v>
      </c>
      <c r="E149" s="232" t="s">
        <v>1</v>
      </c>
      <c r="F149" s="233" t="s">
        <v>150</v>
      </c>
      <c r="G149" s="230"/>
      <c r="H149" s="232" t="s">
        <v>1</v>
      </c>
      <c r="I149" s="234"/>
      <c r="J149" s="230"/>
      <c r="K149" s="230"/>
      <c r="L149" s="235"/>
      <c r="M149" s="236"/>
      <c r="N149" s="237"/>
      <c r="O149" s="237"/>
      <c r="P149" s="237"/>
      <c r="Q149" s="237"/>
      <c r="R149" s="237"/>
      <c r="S149" s="237"/>
      <c r="T149" s="238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9" t="s">
        <v>144</v>
      </c>
      <c r="AU149" s="239" t="s">
        <v>85</v>
      </c>
      <c r="AV149" s="13" t="s">
        <v>83</v>
      </c>
      <c r="AW149" s="13" t="s">
        <v>32</v>
      </c>
      <c r="AX149" s="13" t="s">
        <v>75</v>
      </c>
      <c r="AY149" s="239" t="s">
        <v>135</v>
      </c>
    </row>
    <row r="150" s="14" customFormat="1">
      <c r="A150" s="14"/>
      <c r="B150" s="240"/>
      <c r="C150" s="241"/>
      <c r="D150" s="231" t="s">
        <v>144</v>
      </c>
      <c r="E150" s="242" t="s">
        <v>1</v>
      </c>
      <c r="F150" s="243" t="s">
        <v>151</v>
      </c>
      <c r="G150" s="241"/>
      <c r="H150" s="244">
        <v>0.41999999999999998</v>
      </c>
      <c r="I150" s="245"/>
      <c r="J150" s="241"/>
      <c r="K150" s="241"/>
      <c r="L150" s="246"/>
      <c r="M150" s="247"/>
      <c r="N150" s="248"/>
      <c r="O150" s="248"/>
      <c r="P150" s="248"/>
      <c r="Q150" s="248"/>
      <c r="R150" s="248"/>
      <c r="S150" s="248"/>
      <c r="T150" s="249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0" t="s">
        <v>144</v>
      </c>
      <c r="AU150" s="250" t="s">
        <v>85</v>
      </c>
      <c r="AV150" s="14" t="s">
        <v>85</v>
      </c>
      <c r="AW150" s="14" t="s">
        <v>32</v>
      </c>
      <c r="AX150" s="14" t="s">
        <v>83</v>
      </c>
      <c r="AY150" s="250" t="s">
        <v>135</v>
      </c>
    </row>
    <row r="151" s="2" customFormat="1" ht="24.15" customHeight="1">
      <c r="A151" s="38"/>
      <c r="B151" s="39"/>
      <c r="C151" s="215" t="s">
        <v>152</v>
      </c>
      <c r="D151" s="215" t="s">
        <v>138</v>
      </c>
      <c r="E151" s="216" t="s">
        <v>153</v>
      </c>
      <c r="F151" s="217" t="s">
        <v>154</v>
      </c>
      <c r="G151" s="218" t="s">
        <v>141</v>
      </c>
      <c r="H151" s="219">
        <v>10</v>
      </c>
      <c r="I151" s="220"/>
      <c r="J151" s="221">
        <f>ROUND(I151*H151,2)</f>
        <v>0</v>
      </c>
      <c r="K151" s="222"/>
      <c r="L151" s="44"/>
      <c r="M151" s="223" t="s">
        <v>1</v>
      </c>
      <c r="N151" s="224" t="s">
        <v>40</v>
      </c>
      <c r="O151" s="91"/>
      <c r="P151" s="225">
        <f>O151*H151</f>
        <v>0</v>
      </c>
      <c r="Q151" s="225">
        <v>0.01575</v>
      </c>
      <c r="R151" s="225">
        <f>Q151*H151</f>
        <v>0.1575</v>
      </c>
      <c r="S151" s="225">
        <v>0</v>
      </c>
      <c r="T151" s="22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27" t="s">
        <v>142</v>
      </c>
      <c r="AT151" s="227" t="s">
        <v>138</v>
      </c>
      <c r="AU151" s="227" t="s">
        <v>85</v>
      </c>
      <c r="AY151" s="17" t="s">
        <v>135</v>
      </c>
      <c r="BE151" s="228">
        <f>IF(N151="základní",J151,0)</f>
        <v>0</v>
      </c>
      <c r="BF151" s="228">
        <f>IF(N151="snížená",J151,0)</f>
        <v>0</v>
      </c>
      <c r="BG151" s="228">
        <f>IF(N151="zákl. přenesená",J151,0)</f>
        <v>0</v>
      </c>
      <c r="BH151" s="228">
        <f>IF(N151="sníž. přenesená",J151,0)</f>
        <v>0</v>
      </c>
      <c r="BI151" s="228">
        <f>IF(N151="nulová",J151,0)</f>
        <v>0</v>
      </c>
      <c r="BJ151" s="17" t="s">
        <v>83</v>
      </c>
      <c r="BK151" s="228">
        <f>ROUND(I151*H151,2)</f>
        <v>0</v>
      </c>
      <c r="BL151" s="17" t="s">
        <v>142</v>
      </c>
      <c r="BM151" s="227" t="s">
        <v>155</v>
      </c>
    </row>
    <row r="152" s="13" customFormat="1">
      <c r="A152" s="13"/>
      <c r="B152" s="229"/>
      <c r="C152" s="230"/>
      <c r="D152" s="231" t="s">
        <v>144</v>
      </c>
      <c r="E152" s="232" t="s">
        <v>1</v>
      </c>
      <c r="F152" s="233" t="s">
        <v>145</v>
      </c>
      <c r="G152" s="230"/>
      <c r="H152" s="232" t="s">
        <v>1</v>
      </c>
      <c r="I152" s="234"/>
      <c r="J152" s="230"/>
      <c r="K152" s="230"/>
      <c r="L152" s="235"/>
      <c r="M152" s="236"/>
      <c r="N152" s="237"/>
      <c r="O152" s="237"/>
      <c r="P152" s="237"/>
      <c r="Q152" s="237"/>
      <c r="R152" s="237"/>
      <c r="S152" s="237"/>
      <c r="T152" s="238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39" t="s">
        <v>144</v>
      </c>
      <c r="AU152" s="239" t="s">
        <v>85</v>
      </c>
      <c r="AV152" s="13" t="s">
        <v>83</v>
      </c>
      <c r="AW152" s="13" t="s">
        <v>32</v>
      </c>
      <c r="AX152" s="13" t="s">
        <v>75</v>
      </c>
      <c r="AY152" s="239" t="s">
        <v>135</v>
      </c>
    </row>
    <row r="153" s="14" customFormat="1">
      <c r="A153" s="14"/>
      <c r="B153" s="240"/>
      <c r="C153" s="241"/>
      <c r="D153" s="231" t="s">
        <v>144</v>
      </c>
      <c r="E153" s="242" t="s">
        <v>1</v>
      </c>
      <c r="F153" s="243" t="s">
        <v>146</v>
      </c>
      <c r="G153" s="241"/>
      <c r="H153" s="244">
        <v>10</v>
      </c>
      <c r="I153" s="245"/>
      <c r="J153" s="241"/>
      <c r="K153" s="241"/>
      <c r="L153" s="246"/>
      <c r="M153" s="247"/>
      <c r="N153" s="248"/>
      <c r="O153" s="248"/>
      <c r="P153" s="248"/>
      <c r="Q153" s="248"/>
      <c r="R153" s="248"/>
      <c r="S153" s="248"/>
      <c r="T153" s="249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0" t="s">
        <v>144</v>
      </c>
      <c r="AU153" s="250" t="s">
        <v>85</v>
      </c>
      <c r="AV153" s="14" t="s">
        <v>85</v>
      </c>
      <c r="AW153" s="14" t="s">
        <v>32</v>
      </c>
      <c r="AX153" s="14" t="s">
        <v>83</v>
      </c>
      <c r="AY153" s="250" t="s">
        <v>135</v>
      </c>
    </row>
    <row r="154" s="2" customFormat="1" ht="24.15" customHeight="1">
      <c r="A154" s="38"/>
      <c r="B154" s="39"/>
      <c r="C154" s="215" t="s">
        <v>142</v>
      </c>
      <c r="D154" s="215" t="s">
        <v>138</v>
      </c>
      <c r="E154" s="216" t="s">
        <v>156</v>
      </c>
      <c r="F154" s="217" t="s">
        <v>157</v>
      </c>
      <c r="G154" s="218" t="s">
        <v>141</v>
      </c>
      <c r="H154" s="219">
        <v>10</v>
      </c>
      <c r="I154" s="220"/>
      <c r="J154" s="221">
        <f>ROUND(I154*H154,2)</f>
        <v>0</v>
      </c>
      <c r="K154" s="222"/>
      <c r="L154" s="44"/>
      <c r="M154" s="223" t="s">
        <v>1</v>
      </c>
      <c r="N154" s="224" t="s">
        <v>40</v>
      </c>
      <c r="O154" s="91"/>
      <c r="P154" s="225">
        <f>O154*H154</f>
        <v>0</v>
      </c>
      <c r="Q154" s="225">
        <v>0.0079000000000000008</v>
      </c>
      <c r="R154" s="225">
        <f>Q154*H154</f>
        <v>0.079000000000000015</v>
      </c>
      <c r="S154" s="225">
        <v>0</v>
      </c>
      <c r="T154" s="22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27" t="s">
        <v>142</v>
      </c>
      <c r="AT154" s="227" t="s">
        <v>138</v>
      </c>
      <c r="AU154" s="227" t="s">
        <v>85</v>
      </c>
      <c r="AY154" s="17" t="s">
        <v>135</v>
      </c>
      <c r="BE154" s="228">
        <f>IF(N154="základní",J154,0)</f>
        <v>0</v>
      </c>
      <c r="BF154" s="228">
        <f>IF(N154="snížená",J154,0)</f>
        <v>0</v>
      </c>
      <c r="BG154" s="228">
        <f>IF(N154="zákl. přenesená",J154,0)</f>
        <v>0</v>
      </c>
      <c r="BH154" s="228">
        <f>IF(N154="sníž. přenesená",J154,0)</f>
        <v>0</v>
      </c>
      <c r="BI154" s="228">
        <f>IF(N154="nulová",J154,0)</f>
        <v>0</v>
      </c>
      <c r="BJ154" s="17" t="s">
        <v>83</v>
      </c>
      <c r="BK154" s="228">
        <f>ROUND(I154*H154,2)</f>
        <v>0</v>
      </c>
      <c r="BL154" s="17" t="s">
        <v>142</v>
      </c>
      <c r="BM154" s="227" t="s">
        <v>158</v>
      </c>
    </row>
    <row r="155" s="2" customFormat="1" ht="24.15" customHeight="1">
      <c r="A155" s="38"/>
      <c r="B155" s="39"/>
      <c r="C155" s="215" t="s">
        <v>159</v>
      </c>
      <c r="D155" s="215" t="s">
        <v>138</v>
      </c>
      <c r="E155" s="216" t="s">
        <v>160</v>
      </c>
      <c r="F155" s="217" t="s">
        <v>161</v>
      </c>
      <c r="G155" s="218" t="s">
        <v>141</v>
      </c>
      <c r="H155" s="219">
        <v>0.41999999999999998</v>
      </c>
      <c r="I155" s="220"/>
      <c r="J155" s="221">
        <f>ROUND(I155*H155,2)</f>
        <v>0</v>
      </c>
      <c r="K155" s="222"/>
      <c r="L155" s="44"/>
      <c r="M155" s="223" t="s">
        <v>1</v>
      </c>
      <c r="N155" s="224" t="s">
        <v>40</v>
      </c>
      <c r="O155" s="91"/>
      <c r="P155" s="225">
        <f>O155*H155</f>
        <v>0</v>
      </c>
      <c r="Q155" s="225">
        <v>0.043830000000000001</v>
      </c>
      <c r="R155" s="225">
        <f>Q155*H155</f>
        <v>0.018408600000000001</v>
      </c>
      <c r="S155" s="225">
        <v>0</v>
      </c>
      <c r="T155" s="22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27" t="s">
        <v>142</v>
      </c>
      <c r="AT155" s="227" t="s">
        <v>138</v>
      </c>
      <c r="AU155" s="227" t="s">
        <v>85</v>
      </c>
      <c r="AY155" s="17" t="s">
        <v>135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17" t="s">
        <v>83</v>
      </c>
      <c r="BK155" s="228">
        <f>ROUND(I155*H155,2)</f>
        <v>0</v>
      </c>
      <c r="BL155" s="17" t="s">
        <v>142</v>
      </c>
      <c r="BM155" s="227" t="s">
        <v>162</v>
      </c>
    </row>
    <row r="156" s="2" customFormat="1" ht="24.15" customHeight="1">
      <c r="A156" s="38"/>
      <c r="B156" s="39"/>
      <c r="C156" s="215" t="s">
        <v>136</v>
      </c>
      <c r="D156" s="215" t="s">
        <v>138</v>
      </c>
      <c r="E156" s="216" t="s">
        <v>163</v>
      </c>
      <c r="F156" s="217" t="s">
        <v>164</v>
      </c>
      <c r="G156" s="218" t="s">
        <v>165</v>
      </c>
      <c r="H156" s="219">
        <v>10</v>
      </c>
      <c r="I156" s="220"/>
      <c r="J156" s="221">
        <f>ROUND(I156*H156,2)</f>
        <v>0</v>
      </c>
      <c r="K156" s="222"/>
      <c r="L156" s="44"/>
      <c r="M156" s="223" t="s">
        <v>1</v>
      </c>
      <c r="N156" s="224" t="s">
        <v>40</v>
      </c>
      <c r="O156" s="91"/>
      <c r="P156" s="225">
        <f>O156*H156</f>
        <v>0</v>
      </c>
      <c r="Q156" s="225">
        <v>0.0038600000000000001</v>
      </c>
      <c r="R156" s="225">
        <f>Q156*H156</f>
        <v>0.038600000000000002</v>
      </c>
      <c r="S156" s="225">
        <v>0</v>
      </c>
      <c r="T156" s="226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27" t="s">
        <v>142</v>
      </c>
      <c r="AT156" s="227" t="s">
        <v>138</v>
      </c>
      <c r="AU156" s="227" t="s">
        <v>85</v>
      </c>
      <c r="AY156" s="17" t="s">
        <v>135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17" t="s">
        <v>83</v>
      </c>
      <c r="BK156" s="228">
        <f>ROUND(I156*H156,2)</f>
        <v>0</v>
      </c>
      <c r="BL156" s="17" t="s">
        <v>142</v>
      </c>
      <c r="BM156" s="227" t="s">
        <v>166</v>
      </c>
    </row>
    <row r="157" s="13" customFormat="1">
      <c r="A157" s="13"/>
      <c r="B157" s="229"/>
      <c r="C157" s="230"/>
      <c r="D157" s="231" t="s">
        <v>144</v>
      </c>
      <c r="E157" s="232" t="s">
        <v>1</v>
      </c>
      <c r="F157" s="233" t="s">
        <v>167</v>
      </c>
      <c r="G157" s="230"/>
      <c r="H157" s="232" t="s">
        <v>1</v>
      </c>
      <c r="I157" s="234"/>
      <c r="J157" s="230"/>
      <c r="K157" s="230"/>
      <c r="L157" s="235"/>
      <c r="M157" s="236"/>
      <c r="N157" s="237"/>
      <c r="O157" s="237"/>
      <c r="P157" s="237"/>
      <c r="Q157" s="237"/>
      <c r="R157" s="237"/>
      <c r="S157" s="237"/>
      <c r="T157" s="238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9" t="s">
        <v>144</v>
      </c>
      <c r="AU157" s="239" t="s">
        <v>85</v>
      </c>
      <c r="AV157" s="13" t="s">
        <v>83</v>
      </c>
      <c r="AW157" s="13" t="s">
        <v>32</v>
      </c>
      <c r="AX157" s="13" t="s">
        <v>75</v>
      </c>
      <c r="AY157" s="239" t="s">
        <v>135</v>
      </c>
    </row>
    <row r="158" s="14" customFormat="1">
      <c r="A158" s="14"/>
      <c r="B158" s="240"/>
      <c r="C158" s="241"/>
      <c r="D158" s="231" t="s">
        <v>144</v>
      </c>
      <c r="E158" s="242" t="s">
        <v>1</v>
      </c>
      <c r="F158" s="243" t="s">
        <v>168</v>
      </c>
      <c r="G158" s="241"/>
      <c r="H158" s="244">
        <v>10</v>
      </c>
      <c r="I158" s="245"/>
      <c r="J158" s="241"/>
      <c r="K158" s="241"/>
      <c r="L158" s="246"/>
      <c r="M158" s="247"/>
      <c r="N158" s="248"/>
      <c r="O158" s="248"/>
      <c r="P158" s="248"/>
      <c r="Q158" s="248"/>
      <c r="R158" s="248"/>
      <c r="S158" s="248"/>
      <c r="T158" s="249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0" t="s">
        <v>144</v>
      </c>
      <c r="AU158" s="250" t="s">
        <v>85</v>
      </c>
      <c r="AV158" s="14" t="s">
        <v>85</v>
      </c>
      <c r="AW158" s="14" t="s">
        <v>32</v>
      </c>
      <c r="AX158" s="14" t="s">
        <v>83</v>
      </c>
      <c r="AY158" s="250" t="s">
        <v>135</v>
      </c>
    </row>
    <row r="159" s="2" customFormat="1" ht="16.5" customHeight="1">
      <c r="A159" s="38"/>
      <c r="B159" s="39"/>
      <c r="C159" s="215" t="s">
        <v>169</v>
      </c>
      <c r="D159" s="215" t="s">
        <v>138</v>
      </c>
      <c r="E159" s="216" t="s">
        <v>170</v>
      </c>
      <c r="F159" s="217" t="s">
        <v>171</v>
      </c>
      <c r="G159" s="218" t="s">
        <v>172</v>
      </c>
      <c r="H159" s="219">
        <v>40.880000000000003</v>
      </c>
      <c r="I159" s="220"/>
      <c r="J159" s="221">
        <f>ROUND(I159*H159,2)</f>
        <v>0</v>
      </c>
      <c r="K159" s="222"/>
      <c r="L159" s="44"/>
      <c r="M159" s="223" t="s">
        <v>1</v>
      </c>
      <c r="N159" s="224" t="s">
        <v>40</v>
      </c>
      <c r="O159" s="91"/>
      <c r="P159" s="225">
        <f>O159*H159</f>
        <v>0</v>
      </c>
      <c r="Q159" s="225">
        <v>0</v>
      </c>
      <c r="R159" s="225">
        <f>Q159*H159</f>
        <v>0</v>
      </c>
      <c r="S159" s="225">
        <v>1.0000000000000001E-05</v>
      </c>
      <c r="T159" s="226">
        <f>S159*H159</f>
        <v>0.00040880000000000007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27" t="s">
        <v>142</v>
      </c>
      <c r="AT159" s="227" t="s">
        <v>138</v>
      </c>
      <c r="AU159" s="227" t="s">
        <v>85</v>
      </c>
      <c r="AY159" s="17" t="s">
        <v>135</v>
      </c>
      <c r="BE159" s="228">
        <f>IF(N159="základní",J159,0)</f>
        <v>0</v>
      </c>
      <c r="BF159" s="228">
        <f>IF(N159="snížená",J159,0)</f>
        <v>0</v>
      </c>
      <c r="BG159" s="228">
        <f>IF(N159="zákl. přenesená",J159,0)</f>
        <v>0</v>
      </c>
      <c r="BH159" s="228">
        <f>IF(N159="sníž. přenesená",J159,0)</f>
        <v>0</v>
      </c>
      <c r="BI159" s="228">
        <f>IF(N159="nulová",J159,0)</f>
        <v>0</v>
      </c>
      <c r="BJ159" s="17" t="s">
        <v>83</v>
      </c>
      <c r="BK159" s="228">
        <f>ROUND(I159*H159,2)</f>
        <v>0</v>
      </c>
      <c r="BL159" s="17" t="s">
        <v>142</v>
      </c>
      <c r="BM159" s="227" t="s">
        <v>173</v>
      </c>
    </row>
    <row r="160" s="13" customFormat="1">
      <c r="A160" s="13"/>
      <c r="B160" s="229"/>
      <c r="C160" s="230"/>
      <c r="D160" s="231" t="s">
        <v>144</v>
      </c>
      <c r="E160" s="232" t="s">
        <v>1</v>
      </c>
      <c r="F160" s="233" t="s">
        <v>174</v>
      </c>
      <c r="G160" s="230"/>
      <c r="H160" s="232" t="s">
        <v>1</v>
      </c>
      <c r="I160" s="234"/>
      <c r="J160" s="230"/>
      <c r="K160" s="230"/>
      <c r="L160" s="235"/>
      <c r="M160" s="236"/>
      <c r="N160" s="237"/>
      <c r="O160" s="237"/>
      <c r="P160" s="237"/>
      <c r="Q160" s="237"/>
      <c r="R160" s="237"/>
      <c r="S160" s="237"/>
      <c r="T160" s="238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9" t="s">
        <v>144</v>
      </c>
      <c r="AU160" s="239" t="s">
        <v>85</v>
      </c>
      <c r="AV160" s="13" t="s">
        <v>83</v>
      </c>
      <c r="AW160" s="13" t="s">
        <v>32</v>
      </c>
      <c r="AX160" s="13" t="s">
        <v>75</v>
      </c>
      <c r="AY160" s="239" t="s">
        <v>135</v>
      </c>
    </row>
    <row r="161" s="13" customFormat="1">
      <c r="A161" s="13"/>
      <c r="B161" s="229"/>
      <c r="C161" s="230"/>
      <c r="D161" s="231" t="s">
        <v>144</v>
      </c>
      <c r="E161" s="232" t="s">
        <v>1</v>
      </c>
      <c r="F161" s="233" t="s">
        <v>175</v>
      </c>
      <c r="G161" s="230"/>
      <c r="H161" s="232" t="s">
        <v>1</v>
      </c>
      <c r="I161" s="234"/>
      <c r="J161" s="230"/>
      <c r="K161" s="230"/>
      <c r="L161" s="235"/>
      <c r="M161" s="236"/>
      <c r="N161" s="237"/>
      <c r="O161" s="237"/>
      <c r="P161" s="237"/>
      <c r="Q161" s="237"/>
      <c r="R161" s="237"/>
      <c r="S161" s="237"/>
      <c r="T161" s="238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39" t="s">
        <v>144</v>
      </c>
      <c r="AU161" s="239" t="s">
        <v>85</v>
      </c>
      <c r="AV161" s="13" t="s">
        <v>83</v>
      </c>
      <c r="AW161" s="13" t="s">
        <v>32</v>
      </c>
      <c r="AX161" s="13" t="s">
        <v>75</v>
      </c>
      <c r="AY161" s="239" t="s">
        <v>135</v>
      </c>
    </row>
    <row r="162" s="14" customFormat="1">
      <c r="A162" s="14"/>
      <c r="B162" s="240"/>
      <c r="C162" s="241"/>
      <c r="D162" s="231" t="s">
        <v>144</v>
      </c>
      <c r="E162" s="242" t="s">
        <v>1</v>
      </c>
      <c r="F162" s="243" t="s">
        <v>176</v>
      </c>
      <c r="G162" s="241"/>
      <c r="H162" s="244">
        <v>20.359999999999999</v>
      </c>
      <c r="I162" s="245"/>
      <c r="J162" s="241"/>
      <c r="K162" s="241"/>
      <c r="L162" s="246"/>
      <c r="M162" s="247"/>
      <c r="N162" s="248"/>
      <c r="O162" s="248"/>
      <c r="P162" s="248"/>
      <c r="Q162" s="248"/>
      <c r="R162" s="248"/>
      <c r="S162" s="248"/>
      <c r="T162" s="249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0" t="s">
        <v>144</v>
      </c>
      <c r="AU162" s="250" t="s">
        <v>85</v>
      </c>
      <c r="AV162" s="14" t="s">
        <v>85</v>
      </c>
      <c r="AW162" s="14" t="s">
        <v>32</v>
      </c>
      <c r="AX162" s="14" t="s">
        <v>75</v>
      </c>
      <c r="AY162" s="250" t="s">
        <v>135</v>
      </c>
    </row>
    <row r="163" s="14" customFormat="1">
      <c r="A163" s="14"/>
      <c r="B163" s="240"/>
      <c r="C163" s="241"/>
      <c r="D163" s="231" t="s">
        <v>144</v>
      </c>
      <c r="E163" s="242" t="s">
        <v>1</v>
      </c>
      <c r="F163" s="243" t="s">
        <v>177</v>
      </c>
      <c r="G163" s="241"/>
      <c r="H163" s="244">
        <v>20.52</v>
      </c>
      <c r="I163" s="245"/>
      <c r="J163" s="241"/>
      <c r="K163" s="241"/>
      <c r="L163" s="246"/>
      <c r="M163" s="247"/>
      <c r="N163" s="248"/>
      <c r="O163" s="248"/>
      <c r="P163" s="248"/>
      <c r="Q163" s="248"/>
      <c r="R163" s="248"/>
      <c r="S163" s="248"/>
      <c r="T163" s="249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0" t="s">
        <v>144</v>
      </c>
      <c r="AU163" s="250" t="s">
        <v>85</v>
      </c>
      <c r="AV163" s="14" t="s">
        <v>85</v>
      </c>
      <c r="AW163" s="14" t="s">
        <v>32</v>
      </c>
      <c r="AX163" s="14" t="s">
        <v>75</v>
      </c>
      <c r="AY163" s="250" t="s">
        <v>135</v>
      </c>
    </row>
    <row r="164" s="15" customFormat="1">
      <c r="A164" s="15"/>
      <c r="B164" s="251"/>
      <c r="C164" s="252"/>
      <c r="D164" s="231" t="s">
        <v>144</v>
      </c>
      <c r="E164" s="253" t="s">
        <v>1</v>
      </c>
      <c r="F164" s="254" t="s">
        <v>178</v>
      </c>
      <c r="G164" s="252"/>
      <c r="H164" s="255">
        <v>40.880000000000003</v>
      </c>
      <c r="I164" s="256"/>
      <c r="J164" s="252"/>
      <c r="K164" s="252"/>
      <c r="L164" s="257"/>
      <c r="M164" s="258"/>
      <c r="N164" s="259"/>
      <c r="O164" s="259"/>
      <c r="P164" s="259"/>
      <c r="Q164" s="259"/>
      <c r="R164" s="259"/>
      <c r="S164" s="259"/>
      <c r="T164" s="260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1" t="s">
        <v>144</v>
      </c>
      <c r="AU164" s="261" t="s">
        <v>85</v>
      </c>
      <c r="AV164" s="15" t="s">
        <v>142</v>
      </c>
      <c r="AW164" s="15" t="s">
        <v>32</v>
      </c>
      <c r="AX164" s="15" t="s">
        <v>83</v>
      </c>
      <c r="AY164" s="261" t="s">
        <v>135</v>
      </c>
    </row>
    <row r="165" s="2" customFormat="1" ht="24.15" customHeight="1">
      <c r="A165" s="38"/>
      <c r="B165" s="39"/>
      <c r="C165" s="215" t="s">
        <v>179</v>
      </c>
      <c r="D165" s="215" t="s">
        <v>138</v>
      </c>
      <c r="E165" s="216" t="s">
        <v>180</v>
      </c>
      <c r="F165" s="217" t="s">
        <v>181</v>
      </c>
      <c r="G165" s="218" t="s">
        <v>172</v>
      </c>
      <c r="H165" s="219">
        <v>20.440000000000001</v>
      </c>
      <c r="I165" s="220"/>
      <c r="J165" s="221">
        <f>ROUND(I165*H165,2)</f>
        <v>0</v>
      </c>
      <c r="K165" s="222"/>
      <c r="L165" s="44"/>
      <c r="M165" s="223" t="s">
        <v>1</v>
      </c>
      <c r="N165" s="224" t="s">
        <v>40</v>
      </c>
      <c r="O165" s="91"/>
      <c r="P165" s="225">
        <f>O165*H165</f>
        <v>0</v>
      </c>
      <c r="Q165" s="225">
        <v>0.0015</v>
      </c>
      <c r="R165" s="225">
        <f>Q165*H165</f>
        <v>0.030660000000000003</v>
      </c>
      <c r="S165" s="225">
        <v>0</v>
      </c>
      <c r="T165" s="226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27" t="s">
        <v>142</v>
      </c>
      <c r="AT165" s="227" t="s">
        <v>138</v>
      </c>
      <c r="AU165" s="227" t="s">
        <v>85</v>
      </c>
      <c r="AY165" s="17" t="s">
        <v>135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17" t="s">
        <v>83</v>
      </c>
      <c r="BK165" s="228">
        <f>ROUND(I165*H165,2)</f>
        <v>0</v>
      </c>
      <c r="BL165" s="17" t="s">
        <v>142</v>
      </c>
      <c r="BM165" s="227" t="s">
        <v>182</v>
      </c>
    </row>
    <row r="166" s="13" customFormat="1">
      <c r="A166" s="13"/>
      <c r="B166" s="229"/>
      <c r="C166" s="230"/>
      <c r="D166" s="231" t="s">
        <v>144</v>
      </c>
      <c r="E166" s="232" t="s">
        <v>1</v>
      </c>
      <c r="F166" s="233" t="s">
        <v>174</v>
      </c>
      <c r="G166" s="230"/>
      <c r="H166" s="232" t="s">
        <v>1</v>
      </c>
      <c r="I166" s="234"/>
      <c r="J166" s="230"/>
      <c r="K166" s="230"/>
      <c r="L166" s="235"/>
      <c r="M166" s="236"/>
      <c r="N166" s="237"/>
      <c r="O166" s="237"/>
      <c r="P166" s="237"/>
      <c r="Q166" s="237"/>
      <c r="R166" s="237"/>
      <c r="S166" s="237"/>
      <c r="T166" s="23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39" t="s">
        <v>144</v>
      </c>
      <c r="AU166" s="239" t="s">
        <v>85</v>
      </c>
      <c r="AV166" s="13" t="s">
        <v>83</v>
      </c>
      <c r="AW166" s="13" t="s">
        <v>32</v>
      </c>
      <c r="AX166" s="13" t="s">
        <v>75</v>
      </c>
      <c r="AY166" s="239" t="s">
        <v>135</v>
      </c>
    </row>
    <row r="167" s="13" customFormat="1">
      <c r="A167" s="13"/>
      <c r="B167" s="229"/>
      <c r="C167" s="230"/>
      <c r="D167" s="231" t="s">
        <v>144</v>
      </c>
      <c r="E167" s="232" t="s">
        <v>1</v>
      </c>
      <c r="F167" s="233" t="s">
        <v>183</v>
      </c>
      <c r="G167" s="230"/>
      <c r="H167" s="232" t="s">
        <v>1</v>
      </c>
      <c r="I167" s="234"/>
      <c r="J167" s="230"/>
      <c r="K167" s="230"/>
      <c r="L167" s="235"/>
      <c r="M167" s="236"/>
      <c r="N167" s="237"/>
      <c r="O167" s="237"/>
      <c r="P167" s="237"/>
      <c r="Q167" s="237"/>
      <c r="R167" s="237"/>
      <c r="S167" s="237"/>
      <c r="T167" s="238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9" t="s">
        <v>144</v>
      </c>
      <c r="AU167" s="239" t="s">
        <v>85</v>
      </c>
      <c r="AV167" s="13" t="s">
        <v>83</v>
      </c>
      <c r="AW167" s="13" t="s">
        <v>32</v>
      </c>
      <c r="AX167" s="13" t="s">
        <v>75</v>
      </c>
      <c r="AY167" s="239" t="s">
        <v>135</v>
      </c>
    </row>
    <row r="168" s="14" customFormat="1">
      <c r="A168" s="14"/>
      <c r="B168" s="240"/>
      <c r="C168" s="241"/>
      <c r="D168" s="231" t="s">
        <v>144</v>
      </c>
      <c r="E168" s="242" t="s">
        <v>1</v>
      </c>
      <c r="F168" s="243" t="s">
        <v>184</v>
      </c>
      <c r="G168" s="241"/>
      <c r="H168" s="244">
        <v>10.18</v>
      </c>
      <c r="I168" s="245"/>
      <c r="J168" s="241"/>
      <c r="K168" s="241"/>
      <c r="L168" s="246"/>
      <c r="M168" s="247"/>
      <c r="N168" s="248"/>
      <c r="O168" s="248"/>
      <c r="P168" s="248"/>
      <c r="Q168" s="248"/>
      <c r="R168" s="248"/>
      <c r="S168" s="248"/>
      <c r="T168" s="249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0" t="s">
        <v>144</v>
      </c>
      <c r="AU168" s="250" t="s">
        <v>85</v>
      </c>
      <c r="AV168" s="14" t="s">
        <v>85</v>
      </c>
      <c r="AW168" s="14" t="s">
        <v>32</v>
      </c>
      <c r="AX168" s="14" t="s">
        <v>75</v>
      </c>
      <c r="AY168" s="250" t="s">
        <v>135</v>
      </c>
    </row>
    <row r="169" s="14" customFormat="1">
      <c r="A169" s="14"/>
      <c r="B169" s="240"/>
      <c r="C169" s="241"/>
      <c r="D169" s="231" t="s">
        <v>144</v>
      </c>
      <c r="E169" s="242" t="s">
        <v>1</v>
      </c>
      <c r="F169" s="243" t="s">
        <v>185</v>
      </c>
      <c r="G169" s="241"/>
      <c r="H169" s="244">
        <v>10.26</v>
      </c>
      <c r="I169" s="245"/>
      <c r="J169" s="241"/>
      <c r="K169" s="241"/>
      <c r="L169" s="246"/>
      <c r="M169" s="247"/>
      <c r="N169" s="248"/>
      <c r="O169" s="248"/>
      <c r="P169" s="248"/>
      <c r="Q169" s="248"/>
      <c r="R169" s="248"/>
      <c r="S169" s="248"/>
      <c r="T169" s="249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0" t="s">
        <v>144</v>
      </c>
      <c r="AU169" s="250" t="s">
        <v>85</v>
      </c>
      <c r="AV169" s="14" t="s">
        <v>85</v>
      </c>
      <c r="AW169" s="14" t="s">
        <v>32</v>
      </c>
      <c r="AX169" s="14" t="s">
        <v>75</v>
      </c>
      <c r="AY169" s="250" t="s">
        <v>135</v>
      </c>
    </row>
    <row r="170" s="15" customFormat="1">
      <c r="A170" s="15"/>
      <c r="B170" s="251"/>
      <c r="C170" s="252"/>
      <c r="D170" s="231" t="s">
        <v>144</v>
      </c>
      <c r="E170" s="253" t="s">
        <v>1</v>
      </c>
      <c r="F170" s="254" t="s">
        <v>178</v>
      </c>
      <c r="G170" s="252"/>
      <c r="H170" s="255">
        <v>20.440000000000001</v>
      </c>
      <c r="I170" s="256"/>
      <c r="J170" s="252"/>
      <c r="K170" s="252"/>
      <c r="L170" s="257"/>
      <c r="M170" s="258"/>
      <c r="N170" s="259"/>
      <c r="O170" s="259"/>
      <c r="P170" s="259"/>
      <c r="Q170" s="259"/>
      <c r="R170" s="259"/>
      <c r="S170" s="259"/>
      <c r="T170" s="260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61" t="s">
        <v>144</v>
      </c>
      <c r="AU170" s="261" t="s">
        <v>85</v>
      </c>
      <c r="AV170" s="15" t="s">
        <v>142</v>
      </c>
      <c r="AW170" s="15" t="s">
        <v>32</v>
      </c>
      <c r="AX170" s="15" t="s">
        <v>83</v>
      </c>
      <c r="AY170" s="261" t="s">
        <v>135</v>
      </c>
    </row>
    <row r="171" s="2" customFormat="1" ht="24.15" customHeight="1">
      <c r="A171" s="38"/>
      <c r="B171" s="39"/>
      <c r="C171" s="215" t="s">
        <v>186</v>
      </c>
      <c r="D171" s="215" t="s">
        <v>138</v>
      </c>
      <c r="E171" s="216" t="s">
        <v>187</v>
      </c>
      <c r="F171" s="217" t="s">
        <v>188</v>
      </c>
      <c r="G171" s="218" t="s">
        <v>141</v>
      </c>
      <c r="H171" s="219">
        <v>20</v>
      </c>
      <c r="I171" s="220"/>
      <c r="J171" s="221">
        <f>ROUND(I171*H171,2)</f>
        <v>0</v>
      </c>
      <c r="K171" s="222"/>
      <c r="L171" s="44"/>
      <c r="M171" s="223" t="s">
        <v>1</v>
      </c>
      <c r="N171" s="224" t="s">
        <v>40</v>
      </c>
      <c r="O171" s="91"/>
      <c r="P171" s="225">
        <f>O171*H171</f>
        <v>0</v>
      </c>
      <c r="Q171" s="225">
        <v>0.00022000000000000001</v>
      </c>
      <c r="R171" s="225">
        <f>Q171*H171</f>
        <v>0.0044000000000000003</v>
      </c>
      <c r="S171" s="225">
        <v>0.00020000000000000001</v>
      </c>
      <c r="T171" s="226">
        <f>S171*H171</f>
        <v>0.0040000000000000001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27" t="s">
        <v>142</v>
      </c>
      <c r="AT171" s="227" t="s">
        <v>138</v>
      </c>
      <c r="AU171" s="227" t="s">
        <v>85</v>
      </c>
      <c r="AY171" s="17" t="s">
        <v>135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17" t="s">
        <v>83</v>
      </c>
      <c r="BK171" s="228">
        <f>ROUND(I171*H171,2)</f>
        <v>0</v>
      </c>
      <c r="BL171" s="17" t="s">
        <v>142</v>
      </c>
      <c r="BM171" s="227" t="s">
        <v>189</v>
      </c>
    </row>
    <row r="172" s="13" customFormat="1">
      <c r="A172" s="13"/>
      <c r="B172" s="229"/>
      <c r="C172" s="230"/>
      <c r="D172" s="231" t="s">
        <v>144</v>
      </c>
      <c r="E172" s="232" t="s">
        <v>1</v>
      </c>
      <c r="F172" s="233" t="s">
        <v>190</v>
      </c>
      <c r="G172" s="230"/>
      <c r="H172" s="232" t="s">
        <v>1</v>
      </c>
      <c r="I172" s="234"/>
      <c r="J172" s="230"/>
      <c r="K172" s="230"/>
      <c r="L172" s="235"/>
      <c r="M172" s="236"/>
      <c r="N172" s="237"/>
      <c r="O172" s="237"/>
      <c r="P172" s="237"/>
      <c r="Q172" s="237"/>
      <c r="R172" s="237"/>
      <c r="S172" s="237"/>
      <c r="T172" s="238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9" t="s">
        <v>144</v>
      </c>
      <c r="AU172" s="239" t="s">
        <v>85</v>
      </c>
      <c r="AV172" s="13" t="s">
        <v>83</v>
      </c>
      <c r="AW172" s="13" t="s">
        <v>32</v>
      </c>
      <c r="AX172" s="13" t="s">
        <v>75</v>
      </c>
      <c r="AY172" s="239" t="s">
        <v>135</v>
      </c>
    </row>
    <row r="173" s="14" customFormat="1">
      <c r="A173" s="14"/>
      <c r="B173" s="240"/>
      <c r="C173" s="241"/>
      <c r="D173" s="231" t="s">
        <v>144</v>
      </c>
      <c r="E173" s="242" t="s">
        <v>1</v>
      </c>
      <c r="F173" s="243" t="s">
        <v>191</v>
      </c>
      <c r="G173" s="241"/>
      <c r="H173" s="244">
        <v>20</v>
      </c>
      <c r="I173" s="245"/>
      <c r="J173" s="241"/>
      <c r="K173" s="241"/>
      <c r="L173" s="246"/>
      <c r="M173" s="247"/>
      <c r="N173" s="248"/>
      <c r="O173" s="248"/>
      <c r="P173" s="248"/>
      <c r="Q173" s="248"/>
      <c r="R173" s="248"/>
      <c r="S173" s="248"/>
      <c r="T173" s="249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0" t="s">
        <v>144</v>
      </c>
      <c r="AU173" s="250" t="s">
        <v>85</v>
      </c>
      <c r="AV173" s="14" t="s">
        <v>85</v>
      </c>
      <c r="AW173" s="14" t="s">
        <v>32</v>
      </c>
      <c r="AX173" s="14" t="s">
        <v>83</v>
      </c>
      <c r="AY173" s="250" t="s">
        <v>135</v>
      </c>
    </row>
    <row r="174" s="2" customFormat="1" ht="16.5" customHeight="1">
      <c r="A174" s="38"/>
      <c r="B174" s="39"/>
      <c r="C174" s="215" t="s">
        <v>192</v>
      </c>
      <c r="D174" s="215" t="s">
        <v>138</v>
      </c>
      <c r="E174" s="216" t="s">
        <v>193</v>
      </c>
      <c r="F174" s="217" t="s">
        <v>194</v>
      </c>
      <c r="G174" s="218" t="s">
        <v>141</v>
      </c>
      <c r="H174" s="219">
        <v>50</v>
      </c>
      <c r="I174" s="220"/>
      <c r="J174" s="221">
        <f>ROUND(I174*H174,2)</f>
        <v>0</v>
      </c>
      <c r="K174" s="222"/>
      <c r="L174" s="44"/>
      <c r="M174" s="223" t="s">
        <v>1</v>
      </c>
      <c r="N174" s="224" t="s">
        <v>40</v>
      </c>
      <c r="O174" s="91"/>
      <c r="P174" s="225">
        <f>O174*H174</f>
        <v>0</v>
      </c>
      <c r="Q174" s="225">
        <v>0.00055000000000000003</v>
      </c>
      <c r="R174" s="225">
        <f>Q174*H174</f>
        <v>0.0275</v>
      </c>
      <c r="S174" s="225">
        <v>0.00059999999999999995</v>
      </c>
      <c r="T174" s="226">
        <f>S174*H174</f>
        <v>0.029999999999999999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27" t="s">
        <v>142</v>
      </c>
      <c r="AT174" s="227" t="s">
        <v>138</v>
      </c>
      <c r="AU174" s="227" t="s">
        <v>85</v>
      </c>
      <c r="AY174" s="17" t="s">
        <v>135</v>
      </c>
      <c r="BE174" s="228">
        <f>IF(N174="základní",J174,0)</f>
        <v>0</v>
      </c>
      <c r="BF174" s="228">
        <f>IF(N174="snížená",J174,0)</f>
        <v>0</v>
      </c>
      <c r="BG174" s="228">
        <f>IF(N174="zákl. přenesená",J174,0)</f>
        <v>0</v>
      </c>
      <c r="BH174" s="228">
        <f>IF(N174="sníž. přenesená",J174,0)</f>
        <v>0</v>
      </c>
      <c r="BI174" s="228">
        <f>IF(N174="nulová",J174,0)</f>
        <v>0</v>
      </c>
      <c r="BJ174" s="17" t="s">
        <v>83</v>
      </c>
      <c r="BK174" s="228">
        <f>ROUND(I174*H174,2)</f>
        <v>0</v>
      </c>
      <c r="BL174" s="17" t="s">
        <v>142</v>
      </c>
      <c r="BM174" s="227" t="s">
        <v>195</v>
      </c>
    </row>
    <row r="175" s="13" customFormat="1">
      <c r="A175" s="13"/>
      <c r="B175" s="229"/>
      <c r="C175" s="230"/>
      <c r="D175" s="231" t="s">
        <v>144</v>
      </c>
      <c r="E175" s="232" t="s">
        <v>1</v>
      </c>
      <c r="F175" s="233" t="s">
        <v>196</v>
      </c>
      <c r="G175" s="230"/>
      <c r="H175" s="232" t="s">
        <v>1</v>
      </c>
      <c r="I175" s="234"/>
      <c r="J175" s="230"/>
      <c r="K175" s="230"/>
      <c r="L175" s="235"/>
      <c r="M175" s="236"/>
      <c r="N175" s="237"/>
      <c r="O175" s="237"/>
      <c r="P175" s="237"/>
      <c r="Q175" s="237"/>
      <c r="R175" s="237"/>
      <c r="S175" s="237"/>
      <c r="T175" s="23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9" t="s">
        <v>144</v>
      </c>
      <c r="AU175" s="239" t="s">
        <v>85</v>
      </c>
      <c r="AV175" s="13" t="s">
        <v>83</v>
      </c>
      <c r="AW175" s="13" t="s">
        <v>32</v>
      </c>
      <c r="AX175" s="13" t="s">
        <v>75</v>
      </c>
      <c r="AY175" s="239" t="s">
        <v>135</v>
      </c>
    </row>
    <row r="176" s="14" customFormat="1">
      <c r="A176" s="14"/>
      <c r="B176" s="240"/>
      <c r="C176" s="241"/>
      <c r="D176" s="231" t="s">
        <v>144</v>
      </c>
      <c r="E176" s="242" t="s">
        <v>1</v>
      </c>
      <c r="F176" s="243" t="s">
        <v>197</v>
      </c>
      <c r="G176" s="241"/>
      <c r="H176" s="244">
        <v>50</v>
      </c>
      <c r="I176" s="245"/>
      <c r="J176" s="241"/>
      <c r="K176" s="241"/>
      <c r="L176" s="246"/>
      <c r="M176" s="247"/>
      <c r="N176" s="248"/>
      <c r="O176" s="248"/>
      <c r="P176" s="248"/>
      <c r="Q176" s="248"/>
      <c r="R176" s="248"/>
      <c r="S176" s="248"/>
      <c r="T176" s="249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0" t="s">
        <v>144</v>
      </c>
      <c r="AU176" s="250" t="s">
        <v>85</v>
      </c>
      <c r="AV176" s="14" t="s">
        <v>85</v>
      </c>
      <c r="AW176" s="14" t="s">
        <v>32</v>
      </c>
      <c r="AX176" s="14" t="s">
        <v>83</v>
      </c>
      <c r="AY176" s="250" t="s">
        <v>135</v>
      </c>
    </row>
    <row r="177" s="12" customFormat="1" ht="22.8" customHeight="1">
      <c r="A177" s="12"/>
      <c r="B177" s="199"/>
      <c r="C177" s="200"/>
      <c r="D177" s="201" t="s">
        <v>74</v>
      </c>
      <c r="E177" s="213" t="s">
        <v>186</v>
      </c>
      <c r="F177" s="213" t="s">
        <v>198</v>
      </c>
      <c r="G177" s="200"/>
      <c r="H177" s="200"/>
      <c r="I177" s="203"/>
      <c r="J177" s="214">
        <f>BK177</f>
        <v>0</v>
      </c>
      <c r="K177" s="200"/>
      <c r="L177" s="205"/>
      <c r="M177" s="206"/>
      <c r="N177" s="207"/>
      <c r="O177" s="207"/>
      <c r="P177" s="208">
        <f>SUM(P178:P194)</f>
        <v>0</v>
      </c>
      <c r="Q177" s="207"/>
      <c r="R177" s="208">
        <f>SUM(R178:R194)</f>
        <v>0.0122475</v>
      </c>
      <c r="S177" s="207"/>
      <c r="T177" s="209">
        <f>SUM(T178:T194)</f>
        <v>0.069249999999999992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10" t="s">
        <v>83</v>
      </c>
      <c r="AT177" s="211" t="s">
        <v>74</v>
      </c>
      <c r="AU177" s="211" t="s">
        <v>83</v>
      </c>
      <c r="AY177" s="210" t="s">
        <v>135</v>
      </c>
      <c r="BK177" s="212">
        <f>SUM(BK178:BK194)</f>
        <v>0</v>
      </c>
    </row>
    <row r="178" s="2" customFormat="1" ht="24.15" customHeight="1">
      <c r="A178" s="38"/>
      <c r="B178" s="39"/>
      <c r="C178" s="215" t="s">
        <v>199</v>
      </c>
      <c r="D178" s="215" t="s">
        <v>138</v>
      </c>
      <c r="E178" s="216" t="s">
        <v>200</v>
      </c>
      <c r="F178" s="217" t="s">
        <v>201</v>
      </c>
      <c r="G178" s="218" t="s">
        <v>141</v>
      </c>
      <c r="H178" s="219">
        <v>300</v>
      </c>
      <c r="I178" s="220"/>
      <c r="J178" s="221">
        <f>ROUND(I178*H178,2)</f>
        <v>0</v>
      </c>
      <c r="K178" s="222"/>
      <c r="L178" s="44"/>
      <c r="M178" s="223" t="s">
        <v>1</v>
      </c>
      <c r="N178" s="224" t="s">
        <v>40</v>
      </c>
      <c r="O178" s="91"/>
      <c r="P178" s="225">
        <f>O178*H178</f>
        <v>0</v>
      </c>
      <c r="Q178" s="225">
        <v>4.0000000000000003E-05</v>
      </c>
      <c r="R178" s="225">
        <f>Q178*H178</f>
        <v>0.012</v>
      </c>
      <c r="S178" s="225">
        <v>0</v>
      </c>
      <c r="T178" s="226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27" t="s">
        <v>142</v>
      </c>
      <c r="AT178" s="227" t="s">
        <v>138</v>
      </c>
      <c r="AU178" s="227" t="s">
        <v>85</v>
      </c>
      <c r="AY178" s="17" t="s">
        <v>135</v>
      </c>
      <c r="BE178" s="228">
        <f>IF(N178="základní",J178,0)</f>
        <v>0</v>
      </c>
      <c r="BF178" s="228">
        <f>IF(N178="snížená",J178,0)</f>
        <v>0</v>
      </c>
      <c r="BG178" s="228">
        <f>IF(N178="zákl. přenesená",J178,0)</f>
        <v>0</v>
      </c>
      <c r="BH178" s="228">
        <f>IF(N178="sníž. přenesená",J178,0)</f>
        <v>0</v>
      </c>
      <c r="BI178" s="228">
        <f>IF(N178="nulová",J178,0)</f>
        <v>0</v>
      </c>
      <c r="BJ178" s="17" t="s">
        <v>83</v>
      </c>
      <c r="BK178" s="228">
        <f>ROUND(I178*H178,2)</f>
        <v>0</v>
      </c>
      <c r="BL178" s="17" t="s">
        <v>142</v>
      </c>
      <c r="BM178" s="227" t="s">
        <v>202</v>
      </c>
    </row>
    <row r="179" s="13" customFormat="1">
      <c r="A179" s="13"/>
      <c r="B179" s="229"/>
      <c r="C179" s="230"/>
      <c r="D179" s="231" t="s">
        <v>144</v>
      </c>
      <c r="E179" s="232" t="s">
        <v>1</v>
      </c>
      <c r="F179" s="233" t="s">
        <v>203</v>
      </c>
      <c r="G179" s="230"/>
      <c r="H179" s="232" t="s">
        <v>1</v>
      </c>
      <c r="I179" s="234"/>
      <c r="J179" s="230"/>
      <c r="K179" s="230"/>
      <c r="L179" s="235"/>
      <c r="M179" s="236"/>
      <c r="N179" s="237"/>
      <c r="O179" s="237"/>
      <c r="P179" s="237"/>
      <c r="Q179" s="237"/>
      <c r="R179" s="237"/>
      <c r="S179" s="237"/>
      <c r="T179" s="238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9" t="s">
        <v>144</v>
      </c>
      <c r="AU179" s="239" t="s">
        <v>85</v>
      </c>
      <c r="AV179" s="13" t="s">
        <v>83</v>
      </c>
      <c r="AW179" s="13" t="s">
        <v>32</v>
      </c>
      <c r="AX179" s="13" t="s">
        <v>75</v>
      </c>
      <c r="AY179" s="239" t="s">
        <v>135</v>
      </c>
    </row>
    <row r="180" s="14" customFormat="1">
      <c r="A180" s="14"/>
      <c r="B180" s="240"/>
      <c r="C180" s="241"/>
      <c r="D180" s="231" t="s">
        <v>144</v>
      </c>
      <c r="E180" s="242" t="s">
        <v>1</v>
      </c>
      <c r="F180" s="243" t="s">
        <v>204</v>
      </c>
      <c r="G180" s="241"/>
      <c r="H180" s="244">
        <v>300</v>
      </c>
      <c r="I180" s="245"/>
      <c r="J180" s="241"/>
      <c r="K180" s="241"/>
      <c r="L180" s="246"/>
      <c r="M180" s="247"/>
      <c r="N180" s="248"/>
      <c r="O180" s="248"/>
      <c r="P180" s="248"/>
      <c r="Q180" s="248"/>
      <c r="R180" s="248"/>
      <c r="S180" s="248"/>
      <c r="T180" s="249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0" t="s">
        <v>144</v>
      </c>
      <c r="AU180" s="250" t="s">
        <v>85</v>
      </c>
      <c r="AV180" s="14" t="s">
        <v>85</v>
      </c>
      <c r="AW180" s="14" t="s">
        <v>32</v>
      </c>
      <c r="AX180" s="14" t="s">
        <v>83</v>
      </c>
      <c r="AY180" s="250" t="s">
        <v>135</v>
      </c>
    </row>
    <row r="181" s="2" customFormat="1" ht="24.15" customHeight="1">
      <c r="A181" s="38"/>
      <c r="B181" s="39"/>
      <c r="C181" s="215" t="s">
        <v>8</v>
      </c>
      <c r="D181" s="215" t="s">
        <v>138</v>
      </c>
      <c r="E181" s="216" t="s">
        <v>205</v>
      </c>
      <c r="F181" s="217" t="s">
        <v>206</v>
      </c>
      <c r="G181" s="218" t="s">
        <v>165</v>
      </c>
      <c r="H181" s="219">
        <v>3</v>
      </c>
      <c r="I181" s="220"/>
      <c r="J181" s="221">
        <f>ROUND(I181*H181,2)</f>
        <v>0</v>
      </c>
      <c r="K181" s="222"/>
      <c r="L181" s="44"/>
      <c r="M181" s="223" t="s">
        <v>1</v>
      </c>
      <c r="N181" s="224" t="s">
        <v>40</v>
      </c>
      <c r="O181" s="91"/>
      <c r="P181" s="225">
        <f>O181*H181</f>
        <v>0</v>
      </c>
      <c r="Q181" s="225">
        <v>0</v>
      </c>
      <c r="R181" s="225">
        <f>Q181*H181</f>
        <v>0</v>
      </c>
      <c r="S181" s="225">
        <v>0.001</v>
      </c>
      <c r="T181" s="226">
        <f>S181*H181</f>
        <v>0.0030000000000000001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27" t="s">
        <v>142</v>
      </c>
      <c r="AT181" s="227" t="s">
        <v>138</v>
      </c>
      <c r="AU181" s="227" t="s">
        <v>85</v>
      </c>
      <c r="AY181" s="17" t="s">
        <v>135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17" t="s">
        <v>83</v>
      </c>
      <c r="BK181" s="228">
        <f>ROUND(I181*H181,2)</f>
        <v>0</v>
      </c>
      <c r="BL181" s="17" t="s">
        <v>142</v>
      </c>
      <c r="BM181" s="227" t="s">
        <v>207</v>
      </c>
    </row>
    <row r="182" s="13" customFormat="1">
      <c r="A182" s="13"/>
      <c r="B182" s="229"/>
      <c r="C182" s="230"/>
      <c r="D182" s="231" t="s">
        <v>144</v>
      </c>
      <c r="E182" s="232" t="s">
        <v>1</v>
      </c>
      <c r="F182" s="233" t="s">
        <v>208</v>
      </c>
      <c r="G182" s="230"/>
      <c r="H182" s="232" t="s">
        <v>1</v>
      </c>
      <c r="I182" s="234"/>
      <c r="J182" s="230"/>
      <c r="K182" s="230"/>
      <c r="L182" s="235"/>
      <c r="M182" s="236"/>
      <c r="N182" s="237"/>
      <c r="O182" s="237"/>
      <c r="P182" s="237"/>
      <c r="Q182" s="237"/>
      <c r="R182" s="237"/>
      <c r="S182" s="237"/>
      <c r="T182" s="238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39" t="s">
        <v>144</v>
      </c>
      <c r="AU182" s="239" t="s">
        <v>85</v>
      </c>
      <c r="AV182" s="13" t="s">
        <v>83</v>
      </c>
      <c r="AW182" s="13" t="s">
        <v>32</v>
      </c>
      <c r="AX182" s="13" t="s">
        <v>75</v>
      </c>
      <c r="AY182" s="239" t="s">
        <v>135</v>
      </c>
    </row>
    <row r="183" s="14" customFormat="1">
      <c r="A183" s="14"/>
      <c r="B183" s="240"/>
      <c r="C183" s="241"/>
      <c r="D183" s="231" t="s">
        <v>144</v>
      </c>
      <c r="E183" s="242" t="s">
        <v>1</v>
      </c>
      <c r="F183" s="243" t="s">
        <v>152</v>
      </c>
      <c r="G183" s="241"/>
      <c r="H183" s="244">
        <v>3</v>
      </c>
      <c r="I183" s="245"/>
      <c r="J183" s="241"/>
      <c r="K183" s="241"/>
      <c r="L183" s="246"/>
      <c r="M183" s="247"/>
      <c r="N183" s="248"/>
      <c r="O183" s="248"/>
      <c r="P183" s="248"/>
      <c r="Q183" s="248"/>
      <c r="R183" s="248"/>
      <c r="S183" s="248"/>
      <c r="T183" s="249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0" t="s">
        <v>144</v>
      </c>
      <c r="AU183" s="250" t="s">
        <v>85</v>
      </c>
      <c r="AV183" s="14" t="s">
        <v>85</v>
      </c>
      <c r="AW183" s="14" t="s">
        <v>32</v>
      </c>
      <c r="AX183" s="14" t="s">
        <v>83</v>
      </c>
      <c r="AY183" s="250" t="s">
        <v>135</v>
      </c>
    </row>
    <row r="184" s="2" customFormat="1" ht="24.15" customHeight="1">
      <c r="A184" s="38"/>
      <c r="B184" s="39"/>
      <c r="C184" s="215" t="s">
        <v>209</v>
      </c>
      <c r="D184" s="215" t="s">
        <v>138</v>
      </c>
      <c r="E184" s="216" t="s">
        <v>210</v>
      </c>
      <c r="F184" s="217" t="s">
        <v>211</v>
      </c>
      <c r="G184" s="218" t="s">
        <v>165</v>
      </c>
      <c r="H184" s="219">
        <v>2</v>
      </c>
      <c r="I184" s="220"/>
      <c r="J184" s="221">
        <f>ROUND(I184*H184,2)</f>
        <v>0</v>
      </c>
      <c r="K184" s="222"/>
      <c r="L184" s="44"/>
      <c r="M184" s="223" t="s">
        <v>1</v>
      </c>
      <c r="N184" s="224" t="s">
        <v>40</v>
      </c>
      <c r="O184" s="91"/>
      <c r="P184" s="225">
        <f>O184*H184</f>
        <v>0</v>
      </c>
      <c r="Q184" s="225">
        <v>0</v>
      </c>
      <c r="R184" s="225">
        <f>Q184*H184</f>
        <v>0</v>
      </c>
      <c r="S184" s="225">
        <v>0.002</v>
      </c>
      <c r="T184" s="226">
        <f>S184*H184</f>
        <v>0.0040000000000000001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27" t="s">
        <v>142</v>
      </c>
      <c r="AT184" s="227" t="s">
        <v>138</v>
      </c>
      <c r="AU184" s="227" t="s">
        <v>85</v>
      </c>
      <c r="AY184" s="17" t="s">
        <v>135</v>
      </c>
      <c r="BE184" s="228">
        <f>IF(N184="základní",J184,0)</f>
        <v>0</v>
      </c>
      <c r="BF184" s="228">
        <f>IF(N184="snížená",J184,0)</f>
        <v>0</v>
      </c>
      <c r="BG184" s="228">
        <f>IF(N184="zákl. přenesená",J184,0)</f>
        <v>0</v>
      </c>
      <c r="BH184" s="228">
        <f>IF(N184="sníž. přenesená",J184,0)</f>
        <v>0</v>
      </c>
      <c r="BI184" s="228">
        <f>IF(N184="nulová",J184,0)</f>
        <v>0</v>
      </c>
      <c r="BJ184" s="17" t="s">
        <v>83</v>
      </c>
      <c r="BK184" s="228">
        <f>ROUND(I184*H184,2)</f>
        <v>0</v>
      </c>
      <c r="BL184" s="17" t="s">
        <v>142</v>
      </c>
      <c r="BM184" s="227" t="s">
        <v>212</v>
      </c>
    </row>
    <row r="185" s="13" customFormat="1">
      <c r="A185" s="13"/>
      <c r="B185" s="229"/>
      <c r="C185" s="230"/>
      <c r="D185" s="231" t="s">
        <v>144</v>
      </c>
      <c r="E185" s="232" t="s">
        <v>1</v>
      </c>
      <c r="F185" s="233" t="s">
        <v>208</v>
      </c>
      <c r="G185" s="230"/>
      <c r="H185" s="232" t="s">
        <v>1</v>
      </c>
      <c r="I185" s="234"/>
      <c r="J185" s="230"/>
      <c r="K185" s="230"/>
      <c r="L185" s="235"/>
      <c r="M185" s="236"/>
      <c r="N185" s="237"/>
      <c r="O185" s="237"/>
      <c r="P185" s="237"/>
      <c r="Q185" s="237"/>
      <c r="R185" s="237"/>
      <c r="S185" s="237"/>
      <c r="T185" s="238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39" t="s">
        <v>144</v>
      </c>
      <c r="AU185" s="239" t="s">
        <v>85</v>
      </c>
      <c r="AV185" s="13" t="s">
        <v>83</v>
      </c>
      <c r="AW185" s="13" t="s">
        <v>32</v>
      </c>
      <c r="AX185" s="13" t="s">
        <v>75</v>
      </c>
      <c r="AY185" s="239" t="s">
        <v>135</v>
      </c>
    </row>
    <row r="186" s="14" customFormat="1">
      <c r="A186" s="14"/>
      <c r="B186" s="240"/>
      <c r="C186" s="241"/>
      <c r="D186" s="231" t="s">
        <v>144</v>
      </c>
      <c r="E186" s="242" t="s">
        <v>1</v>
      </c>
      <c r="F186" s="243" t="s">
        <v>85</v>
      </c>
      <c r="G186" s="241"/>
      <c r="H186" s="244">
        <v>2</v>
      </c>
      <c r="I186" s="245"/>
      <c r="J186" s="241"/>
      <c r="K186" s="241"/>
      <c r="L186" s="246"/>
      <c r="M186" s="247"/>
      <c r="N186" s="248"/>
      <c r="O186" s="248"/>
      <c r="P186" s="248"/>
      <c r="Q186" s="248"/>
      <c r="R186" s="248"/>
      <c r="S186" s="248"/>
      <c r="T186" s="249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0" t="s">
        <v>144</v>
      </c>
      <c r="AU186" s="250" t="s">
        <v>85</v>
      </c>
      <c r="AV186" s="14" t="s">
        <v>85</v>
      </c>
      <c r="AW186" s="14" t="s">
        <v>32</v>
      </c>
      <c r="AX186" s="14" t="s">
        <v>83</v>
      </c>
      <c r="AY186" s="250" t="s">
        <v>135</v>
      </c>
    </row>
    <row r="187" s="2" customFormat="1" ht="24.15" customHeight="1">
      <c r="A187" s="38"/>
      <c r="B187" s="39"/>
      <c r="C187" s="215" t="s">
        <v>213</v>
      </c>
      <c r="D187" s="215" t="s">
        <v>138</v>
      </c>
      <c r="E187" s="216" t="s">
        <v>214</v>
      </c>
      <c r="F187" s="217" t="s">
        <v>215</v>
      </c>
      <c r="G187" s="218" t="s">
        <v>172</v>
      </c>
      <c r="H187" s="219">
        <v>6</v>
      </c>
      <c r="I187" s="220"/>
      <c r="J187" s="221">
        <f>ROUND(I187*H187,2)</f>
        <v>0</v>
      </c>
      <c r="K187" s="222"/>
      <c r="L187" s="44"/>
      <c r="M187" s="223" t="s">
        <v>1</v>
      </c>
      <c r="N187" s="224" t="s">
        <v>40</v>
      </c>
      <c r="O187" s="91"/>
      <c r="P187" s="225">
        <f>O187*H187</f>
        <v>0</v>
      </c>
      <c r="Q187" s="225">
        <v>0</v>
      </c>
      <c r="R187" s="225">
        <f>Q187*H187</f>
        <v>0</v>
      </c>
      <c r="S187" s="225">
        <v>0.0089999999999999993</v>
      </c>
      <c r="T187" s="226">
        <f>S187*H187</f>
        <v>0.053999999999999992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27" t="s">
        <v>142</v>
      </c>
      <c r="AT187" s="227" t="s">
        <v>138</v>
      </c>
      <c r="AU187" s="227" t="s">
        <v>85</v>
      </c>
      <c r="AY187" s="17" t="s">
        <v>135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17" t="s">
        <v>83</v>
      </c>
      <c r="BK187" s="228">
        <f>ROUND(I187*H187,2)</f>
        <v>0</v>
      </c>
      <c r="BL187" s="17" t="s">
        <v>142</v>
      </c>
      <c r="BM187" s="227" t="s">
        <v>216</v>
      </c>
    </row>
    <row r="188" s="13" customFormat="1">
      <c r="A188" s="13"/>
      <c r="B188" s="229"/>
      <c r="C188" s="230"/>
      <c r="D188" s="231" t="s">
        <v>144</v>
      </c>
      <c r="E188" s="232" t="s">
        <v>1</v>
      </c>
      <c r="F188" s="233" t="s">
        <v>150</v>
      </c>
      <c r="G188" s="230"/>
      <c r="H188" s="232" t="s">
        <v>1</v>
      </c>
      <c r="I188" s="234"/>
      <c r="J188" s="230"/>
      <c r="K188" s="230"/>
      <c r="L188" s="235"/>
      <c r="M188" s="236"/>
      <c r="N188" s="237"/>
      <c r="O188" s="237"/>
      <c r="P188" s="237"/>
      <c r="Q188" s="237"/>
      <c r="R188" s="237"/>
      <c r="S188" s="237"/>
      <c r="T188" s="238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39" t="s">
        <v>144</v>
      </c>
      <c r="AU188" s="239" t="s">
        <v>85</v>
      </c>
      <c r="AV188" s="13" t="s">
        <v>83</v>
      </c>
      <c r="AW188" s="13" t="s">
        <v>32</v>
      </c>
      <c r="AX188" s="13" t="s">
        <v>75</v>
      </c>
      <c r="AY188" s="239" t="s">
        <v>135</v>
      </c>
    </row>
    <row r="189" s="14" customFormat="1">
      <c r="A189" s="14"/>
      <c r="B189" s="240"/>
      <c r="C189" s="241"/>
      <c r="D189" s="231" t="s">
        <v>144</v>
      </c>
      <c r="E189" s="242" t="s">
        <v>1</v>
      </c>
      <c r="F189" s="243" t="s">
        <v>136</v>
      </c>
      <c r="G189" s="241"/>
      <c r="H189" s="244">
        <v>6</v>
      </c>
      <c r="I189" s="245"/>
      <c r="J189" s="241"/>
      <c r="K189" s="241"/>
      <c r="L189" s="246"/>
      <c r="M189" s="247"/>
      <c r="N189" s="248"/>
      <c r="O189" s="248"/>
      <c r="P189" s="248"/>
      <c r="Q189" s="248"/>
      <c r="R189" s="248"/>
      <c r="S189" s="248"/>
      <c r="T189" s="249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0" t="s">
        <v>144</v>
      </c>
      <c r="AU189" s="250" t="s">
        <v>85</v>
      </c>
      <c r="AV189" s="14" t="s">
        <v>85</v>
      </c>
      <c r="AW189" s="14" t="s">
        <v>32</v>
      </c>
      <c r="AX189" s="14" t="s">
        <v>83</v>
      </c>
      <c r="AY189" s="250" t="s">
        <v>135</v>
      </c>
    </row>
    <row r="190" s="2" customFormat="1" ht="24.15" customHeight="1">
      <c r="A190" s="38"/>
      <c r="B190" s="39"/>
      <c r="C190" s="215" t="s">
        <v>217</v>
      </c>
      <c r="D190" s="215" t="s">
        <v>138</v>
      </c>
      <c r="E190" s="216" t="s">
        <v>218</v>
      </c>
      <c r="F190" s="217" t="s">
        <v>219</v>
      </c>
      <c r="G190" s="218" t="s">
        <v>172</v>
      </c>
      <c r="H190" s="219">
        <v>2.75</v>
      </c>
      <c r="I190" s="220"/>
      <c r="J190" s="221">
        <f>ROUND(I190*H190,2)</f>
        <v>0</v>
      </c>
      <c r="K190" s="222"/>
      <c r="L190" s="44"/>
      <c r="M190" s="223" t="s">
        <v>1</v>
      </c>
      <c r="N190" s="224" t="s">
        <v>40</v>
      </c>
      <c r="O190" s="91"/>
      <c r="P190" s="225">
        <f>O190*H190</f>
        <v>0</v>
      </c>
      <c r="Q190" s="225">
        <v>9.0000000000000006E-05</v>
      </c>
      <c r="R190" s="225">
        <f>Q190*H190</f>
        <v>0.0002475</v>
      </c>
      <c r="S190" s="225">
        <v>0.0030000000000000001</v>
      </c>
      <c r="T190" s="226">
        <f>S190*H190</f>
        <v>0.0082500000000000004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27" t="s">
        <v>142</v>
      </c>
      <c r="AT190" s="227" t="s">
        <v>138</v>
      </c>
      <c r="AU190" s="227" t="s">
        <v>85</v>
      </c>
      <c r="AY190" s="17" t="s">
        <v>135</v>
      </c>
      <c r="BE190" s="228">
        <f>IF(N190="základní",J190,0)</f>
        <v>0</v>
      </c>
      <c r="BF190" s="228">
        <f>IF(N190="snížená",J190,0)</f>
        <v>0</v>
      </c>
      <c r="BG190" s="228">
        <f>IF(N190="zákl. přenesená",J190,0)</f>
        <v>0</v>
      </c>
      <c r="BH190" s="228">
        <f>IF(N190="sníž. přenesená",J190,0)</f>
        <v>0</v>
      </c>
      <c r="BI190" s="228">
        <f>IF(N190="nulová",J190,0)</f>
        <v>0</v>
      </c>
      <c r="BJ190" s="17" t="s">
        <v>83</v>
      </c>
      <c r="BK190" s="228">
        <f>ROUND(I190*H190,2)</f>
        <v>0</v>
      </c>
      <c r="BL190" s="17" t="s">
        <v>142</v>
      </c>
      <c r="BM190" s="227" t="s">
        <v>220</v>
      </c>
    </row>
    <row r="191" s="13" customFormat="1">
      <c r="A191" s="13"/>
      <c r="B191" s="229"/>
      <c r="C191" s="230"/>
      <c r="D191" s="231" t="s">
        <v>144</v>
      </c>
      <c r="E191" s="232" t="s">
        <v>1</v>
      </c>
      <c r="F191" s="233" t="s">
        <v>221</v>
      </c>
      <c r="G191" s="230"/>
      <c r="H191" s="232" t="s">
        <v>1</v>
      </c>
      <c r="I191" s="234"/>
      <c r="J191" s="230"/>
      <c r="K191" s="230"/>
      <c r="L191" s="235"/>
      <c r="M191" s="236"/>
      <c r="N191" s="237"/>
      <c r="O191" s="237"/>
      <c r="P191" s="237"/>
      <c r="Q191" s="237"/>
      <c r="R191" s="237"/>
      <c r="S191" s="237"/>
      <c r="T191" s="238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39" t="s">
        <v>144</v>
      </c>
      <c r="AU191" s="239" t="s">
        <v>85</v>
      </c>
      <c r="AV191" s="13" t="s">
        <v>83</v>
      </c>
      <c r="AW191" s="13" t="s">
        <v>32</v>
      </c>
      <c r="AX191" s="13" t="s">
        <v>75</v>
      </c>
      <c r="AY191" s="239" t="s">
        <v>135</v>
      </c>
    </row>
    <row r="192" s="14" customFormat="1">
      <c r="A192" s="14"/>
      <c r="B192" s="240"/>
      <c r="C192" s="241"/>
      <c r="D192" s="231" t="s">
        <v>144</v>
      </c>
      <c r="E192" s="242" t="s">
        <v>1</v>
      </c>
      <c r="F192" s="243" t="s">
        <v>222</v>
      </c>
      <c r="G192" s="241"/>
      <c r="H192" s="244">
        <v>2</v>
      </c>
      <c r="I192" s="245"/>
      <c r="J192" s="241"/>
      <c r="K192" s="241"/>
      <c r="L192" s="246"/>
      <c r="M192" s="247"/>
      <c r="N192" s="248"/>
      <c r="O192" s="248"/>
      <c r="P192" s="248"/>
      <c r="Q192" s="248"/>
      <c r="R192" s="248"/>
      <c r="S192" s="248"/>
      <c r="T192" s="249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0" t="s">
        <v>144</v>
      </c>
      <c r="AU192" s="250" t="s">
        <v>85</v>
      </c>
      <c r="AV192" s="14" t="s">
        <v>85</v>
      </c>
      <c r="AW192" s="14" t="s">
        <v>32</v>
      </c>
      <c r="AX192" s="14" t="s">
        <v>75</v>
      </c>
      <c r="AY192" s="250" t="s">
        <v>135</v>
      </c>
    </row>
    <row r="193" s="14" customFormat="1">
      <c r="A193" s="14"/>
      <c r="B193" s="240"/>
      <c r="C193" s="241"/>
      <c r="D193" s="231" t="s">
        <v>144</v>
      </c>
      <c r="E193" s="242" t="s">
        <v>1</v>
      </c>
      <c r="F193" s="243" t="s">
        <v>223</v>
      </c>
      <c r="G193" s="241"/>
      <c r="H193" s="244">
        <v>0.75</v>
      </c>
      <c r="I193" s="245"/>
      <c r="J193" s="241"/>
      <c r="K193" s="241"/>
      <c r="L193" s="246"/>
      <c r="M193" s="247"/>
      <c r="N193" s="248"/>
      <c r="O193" s="248"/>
      <c r="P193" s="248"/>
      <c r="Q193" s="248"/>
      <c r="R193" s="248"/>
      <c r="S193" s="248"/>
      <c r="T193" s="249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0" t="s">
        <v>144</v>
      </c>
      <c r="AU193" s="250" t="s">
        <v>85</v>
      </c>
      <c r="AV193" s="14" t="s">
        <v>85</v>
      </c>
      <c r="AW193" s="14" t="s">
        <v>32</v>
      </c>
      <c r="AX193" s="14" t="s">
        <v>75</v>
      </c>
      <c r="AY193" s="250" t="s">
        <v>135</v>
      </c>
    </row>
    <row r="194" s="15" customFormat="1">
      <c r="A194" s="15"/>
      <c r="B194" s="251"/>
      <c r="C194" s="252"/>
      <c r="D194" s="231" t="s">
        <v>144</v>
      </c>
      <c r="E194" s="253" t="s">
        <v>1</v>
      </c>
      <c r="F194" s="254" t="s">
        <v>178</v>
      </c>
      <c r="G194" s="252"/>
      <c r="H194" s="255">
        <v>2.75</v>
      </c>
      <c r="I194" s="256"/>
      <c r="J194" s="252"/>
      <c r="K194" s="252"/>
      <c r="L194" s="257"/>
      <c r="M194" s="258"/>
      <c r="N194" s="259"/>
      <c r="O194" s="259"/>
      <c r="P194" s="259"/>
      <c r="Q194" s="259"/>
      <c r="R194" s="259"/>
      <c r="S194" s="259"/>
      <c r="T194" s="260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61" t="s">
        <v>144</v>
      </c>
      <c r="AU194" s="261" t="s">
        <v>85</v>
      </c>
      <c r="AV194" s="15" t="s">
        <v>142</v>
      </c>
      <c r="AW194" s="15" t="s">
        <v>32</v>
      </c>
      <c r="AX194" s="15" t="s">
        <v>83</v>
      </c>
      <c r="AY194" s="261" t="s">
        <v>135</v>
      </c>
    </row>
    <row r="195" s="12" customFormat="1" ht="22.8" customHeight="1">
      <c r="A195" s="12"/>
      <c r="B195" s="199"/>
      <c r="C195" s="200"/>
      <c r="D195" s="201" t="s">
        <v>74</v>
      </c>
      <c r="E195" s="213" t="s">
        <v>224</v>
      </c>
      <c r="F195" s="213" t="s">
        <v>225</v>
      </c>
      <c r="G195" s="200"/>
      <c r="H195" s="200"/>
      <c r="I195" s="203"/>
      <c r="J195" s="214">
        <f>BK195</f>
        <v>0</v>
      </c>
      <c r="K195" s="200"/>
      <c r="L195" s="205"/>
      <c r="M195" s="206"/>
      <c r="N195" s="207"/>
      <c r="O195" s="207"/>
      <c r="P195" s="208">
        <f>SUM(P196:P200)</f>
        <v>0</v>
      </c>
      <c r="Q195" s="207"/>
      <c r="R195" s="208">
        <f>SUM(R196:R200)</f>
        <v>0</v>
      </c>
      <c r="S195" s="207"/>
      <c r="T195" s="209">
        <f>SUM(T196:T200)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10" t="s">
        <v>83</v>
      </c>
      <c r="AT195" s="211" t="s">
        <v>74</v>
      </c>
      <c r="AU195" s="211" t="s">
        <v>83</v>
      </c>
      <c r="AY195" s="210" t="s">
        <v>135</v>
      </c>
      <c r="BK195" s="212">
        <f>SUM(BK196:BK200)</f>
        <v>0</v>
      </c>
    </row>
    <row r="196" s="2" customFormat="1" ht="33" customHeight="1">
      <c r="A196" s="38"/>
      <c r="B196" s="39"/>
      <c r="C196" s="215" t="s">
        <v>226</v>
      </c>
      <c r="D196" s="215" t="s">
        <v>138</v>
      </c>
      <c r="E196" s="216" t="s">
        <v>227</v>
      </c>
      <c r="F196" s="217" t="s">
        <v>228</v>
      </c>
      <c r="G196" s="218" t="s">
        <v>229</v>
      </c>
      <c r="H196" s="219">
        <v>0.876</v>
      </c>
      <c r="I196" s="220"/>
      <c r="J196" s="221">
        <f>ROUND(I196*H196,2)</f>
        <v>0</v>
      </c>
      <c r="K196" s="222"/>
      <c r="L196" s="44"/>
      <c r="M196" s="223" t="s">
        <v>1</v>
      </c>
      <c r="N196" s="224" t="s">
        <v>40</v>
      </c>
      <c r="O196" s="91"/>
      <c r="P196" s="225">
        <f>O196*H196</f>
        <v>0</v>
      </c>
      <c r="Q196" s="225">
        <v>0</v>
      </c>
      <c r="R196" s="225">
        <f>Q196*H196</f>
        <v>0</v>
      </c>
      <c r="S196" s="225">
        <v>0</v>
      </c>
      <c r="T196" s="226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27" t="s">
        <v>142</v>
      </c>
      <c r="AT196" s="227" t="s">
        <v>138</v>
      </c>
      <c r="AU196" s="227" t="s">
        <v>85</v>
      </c>
      <c r="AY196" s="17" t="s">
        <v>135</v>
      </c>
      <c r="BE196" s="228">
        <f>IF(N196="základní",J196,0)</f>
        <v>0</v>
      </c>
      <c r="BF196" s="228">
        <f>IF(N196="snížená",J196,0)</f>
        <v>0</v>
      </c>
      <c r="BG196" s="228">
        <f>IF(N196="zákl. přenesená",J196,0)</f>
        <v>0</v>
      </c>
      <c r="BH196" s="228">
        <f>IF(N196="sníž. přenesená",J196,0)</f>
        <v>0</v>
      </c>
      <c r="BI196" s="228">
        <f>IF(N196="nulová",J196,0)</f>
        <v>0</v>
      </c>
      <c r="BJ196" s="17" t="s">
        <v>83</v>
      </c>
      <c r="BK196" s="228">
        <f>ROUND(I196*H196,2)</f>
        <v>0</v>
      </c>
      <c r="BL196" s="17" t="s">
        <v>142</v>
      </c>
      <c r="BM196" s="227" t="s">
        <v>230</v>
      </c>
    </row>
    <row r="197" s="2" customFormat="1" ht="24.15" customHeight="1">
      <c r="A197" s="38"/>
      <c r="B197" s="39"/>
      <c r="C197" s="215" t="s">
        <v>231</v>
      </c>
      <c r="D197" s="215" t="s">
        <v>138</v>
      </c>
      <c r="E197" s="216" t="s">
        <v>232</v>
      </c>
      <c r="F197" s="217" t="s">
        <v>233</v>
      </c>
      <c r="G197" s="218" t="s">
        <v>229</v>
      </c>
      <c r="H197" s="219">
        <v>0.876</v>
      </c>
      <c r="I197" s="220"/>
      <c r="J197" s="221">
        <f>ROUND(I197*H197,2)</f>
        <v>0</v>
      </c>
      <c r="K197" s="222"/>
      <c r="L197" s="44"/>
      <c r="M197" s="223" t="s">
        <v>1</v>
      </c>
      <c r="N197" s="224" t="s">
        <v>40</v>
      </c>
      <c r="O197" s="91"/>
      <c r="P197" s="225">
        <f>O197*H197</f>
        <v>0</v>
      </c>
      <c r="Q197" s="225">
        <v>0</v>
      </c>
      <c r="R197" s="225">
        <f>Q197*H197</f>
        <v>0</v>
      </c>
      <c r="S197" s="225">
        <v>0</v>
      </c>
      <c r="T197" s="226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27" t="s">
        <v>142</v>
      </c>
      <c r="AT197" s="227" t="s">
        <v>138</v>
      </c>
      <c r="AU197" s="227" t="s">
        <v>85</v>
      </c>
      <c r="AY197" s="17" t="s">
        <v>135</v>
      </c>
      <c r="BE197" s="228">
        <f>IF(N197="základní",J197,0)</f>
        <v>0</v>
      </c>
      <c r="BF197" s="228">
        <f>IF(N197="snížená",J197,0)</f>
        <v>0</v>
      </c>
      <c r="BG197" s="228">
        <f>IF(N197="zákl. přenesená",J197,0)</f>
        <v>0</v>
      </c>
      <c r="BH197" s="228">
        <f>IF(N197="sníž. přenesená",J197,0)</f>
        <v>0</v>
      </c>
      <c r="BI197" s="228">
        <f>IF(N197="nulová",J197,0)</f>
        <v>0</v>
      </c>
      <c r="BJ197" s="17" t="s">
        <v>83</v>
      </c>
      <c r="BK197" s="228">
        <f>ROUND(I197*H197,2)</f>
        <v>0</v>
      </c>
      <c r="BL197" s="17" t="s">
        <v>142</v>
      </c>
      <c r="BM197" s="227" t="s">
        <v>234</v>
      </c>
    </row>
    <row r="198" s="2" customFormat="1" ht="24.15" customHeight="1">
      <c r="A198" s="38"/>
      <c r="B198" s="39"/>
      <c r="C198" s="215" t="s">
        <v>235</v>
      </c>
      <c r="D198" s="215" t="s">
        <v>138</v>
      </c>
      <c r="E198" s="216" t="s">
        <v>236</v>
      </c>
      <c r="F198" s="217" t="s">
        <v>237</v>
      </c>
      <c r="G198" s="218" t="s">
        <v>229</v>
      </c>
      <c r="H198" s="219">
        <v>16.643999999999998</v>
      </c>
      <c r="I198" s="220"/>
      <c r="J198" s="221">
        <f>ROUND(I198*H198,2)</f>
        <v>0</v>
      </c>
      <c r="K198" s="222"/>
      <c r="L198" s="44"/>
      <c r="M198" s="223" t="s">
        <v>1</v>
      </c>
      <c r="N198" s="224" t="s">
        <v>40</v>
      </c>
      <c r="O198" s="91"/>
      <c r="P198" s="225">
        <f>O198*H198</f>
        <v>0</v>
      </c>
      <c r="Q198" s="225">
        <v>0</v>
      </c>
      <c r="R198" s="225">
        <f>Q198*H198</f>
        <v>0</v>
      </c>
      <c r="S198" s="225">
        <v>0</v>
      </c>
      <c r="T198" s="226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27" t="s">
        <v>142</v>
      </c>
      <c r="AT198" s="227" t="s">
        <v>138</v>
      </c>
      <c r="AU198" s="227" t="s">
        <v>85</v>
      </c>
      <c r="AY198" s="17" t="s">
        <v>135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17" t="s">
        <v>83</v>
      </c>
      <c r="BK198" s="228">
        <f>ROUND(I198*H198,2)</f>
        <v>0</v>
      </c>
      <c r="BL198" s="17" t="s">
        <v>142</v>
      </c>
      <c r="BM198" s="227" t="s">
        <v>238</v>
      </c>
    </row>
    <row r="199" s="14" customFormat="1">
      <c r="A199" s="14"/>
      <c r="B199" s="240"/>
      <c r="C199" s="241"/>
      <c r="D199" s="231" t="s">
        <v>144</v>
      </c>
      <c r="E199" s="241"/>
      <c r="F199" s="243" t="s">
        <v>239</v>
      </c>
      <c r="G199" s="241"/>
      <c r="H199" s="244">
        <v>16.643999999999998</v>
      </c>
      <c r="I199" s="245"/>
      <c r="J199" s="241"/>
      <c r="K199" s="241"/>
      <c r="L199" s="246"/>
      <c r="M199" s="247"/>
      <c r="N199" s="248"/>
      <c r="O199" s="248"/>
      <c r="P199" s="248"/>
      <c r="Q199" s="248"/>
      <c r="R199" s="248"/>
      <c r="S199" s="248"/>
      <c r="T199" s="249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0" t="s">
        <v>144</v>
      </c>
      <c r="AU199" s="250" t="s">
        <v>85</v>
      </c>
      <c r="AV199" s="14" t="s">
        <v>85</v>
      </c>
      <c r="AW199" s="14" t="s">
        <v>4</v>
      </c>
      <c r="AX199" s="14" t="s">
        <v>83</v>
      </c>
      <c r="AY199" s="250" t="s">
        <v>135</v>
      </c>
    </row>
    <row r="200" s="2" customFormat="1" ht="33" customHeight="1">
      <c r="A200" s="38"/>
      <c r="B200" s="39"/>
      <c r="C200" s="215" t="s">
        <v>240</v>
      </c>
      <c r="D200" s="215" t="s">
        <v>138</v>
      </c>
      <c r="E200" s="216" t="s">
        <v>241</v>
      </c>
      <c r="F200" s="217" t="s">
        <v>242</v>
      </c>
      <c r="G200" s="218" t="s">
        <v>229</v>
      </c>
      <c r="H200" s="219">
        <v>0.876</v>
      </c>
      <c r="I200" s="220"/>
      <c r="J200" s="221">
        <f>ROUND(I200*H200,2)</f>
        <v>0</v>
      </c>
      <c r="K200" s="222"/>
      <c r="L200" s="44"/>
      <c r="M200" s="223" t="s">
        <v>1</v>
      </c>
      <c r="N200" s="224" t="s">
        <v>40</v>
      </c>
      <c r="O200" s="91"/>
      <c r="P200" s="225">
        <f>O200*H200</f>
        <v>0</v>
      </c>
      <c r="Q200" s="225">
        <v>0</v>
      </c>
      <c r="R200" s="225">
        <f>Q200*H200</f>
        <v>0</v>
      </c>
      <c r="S200" s="225">
        <v>0</v>
      </c>
      <c r="T200" s="226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27" t="s">
        <v>142</v>
      </c>
      <c r="AT200" s="227" t="s">
        <v>138</v>
      </c>
      <c r="AU200" s="227" t="s">
        <v>85</v>
      </c>
      <c r="AY200" s="17" t="s">
        <v>135</v>
      </c>
      <c r="BE200" s="228">
        <f>IF(N200="základní",J200,0)</f>
        <v>0</v>
      </c>
      <c r="BF200" s="228">
        <f>IF(N200="snížená",J200,0)</f>
        <v>0</v>
      </c>
      <c r="BG200" s="228">
        <f>IF(N200="zákl. přenesená",J200,0)</f>
        <v>0</v>
      </c>
      <c r="BH200" s="228">
        <f>IF(N200="sníž. přenesená",J200,0)</f>
        <v>0</v>
      </c>
      <c r="BI200" s="228">
        <f>IF(N200="nulová",J200,0)</f>
        <v>0</v>
      </c>
      <c r="BJ200" s="17" t="s">
        <v>83</v>
      </c>
      <c r="BK200" s="228">
        <f>ROUND(I200*H200,2)</f>
        <v>0</v>
      </c>
      <c r="BL200" s="17" t="s">
        <v>142</v>
      </c>
      <c r="BM200" s="227" t="s">
        <v>243</v>
      </c>
    </row>
    <row r="201" s="12" customFormat="1" ht="22.8" customHeight="1">
      <c r="A201" s="12"/>
      <c r="B201" s="199"/>
      <c r="C201" s="200"/>
      <c r="D201" s="201" t="s">
        <v>74</v>
      </c>
      <c r="E201" s="213" t="s">
        <v>244</v>
      </c>
      <c r="F201" s="213" t="s">
        <v>245</v>
      </c>
      <c r="G201" s="200"/>
      <c r="H201" s="200"/>
      <c r="I201" s="203"/>
      <c r="J201" s="214">
        <f>BK201</f>
        <v>0</v>
      </c>
      <c r="K201" s="200"/>
      <c r="L201" s="205"/>
      <c r="M201" s="206"/>
      <c r="N201" s="207"/>
      <c r="O201" s="207"/>
      <c r="P201" s="208">
        <f>P202</f>
        <v>0</v>
      </c>
      <c r="Q201" s="207"/>
      <c r="R201" s="208">
        <f>R202</f>
        <v>0</v>
      </c>
      <c r="S201" s="207"/>
      <c r="T201" s="209">
        <f>T202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10" t="s">
        <v>83</v>
      </c>
      <c r="AT201" s="211" t="s">
        <v>74</v>
      </c>
      <c r="AU201" s="211" t="s">
        <v>83</v>
      </c>
      <c r="AY201" s="210" t="s">
        <v>135</v>
      </c>
      <c r="BK201" s="212">
        <f>BK202</f>
        <v>0</v>
      </c>
    </row>
    <row r="202" s="2" customFormat="1" ht="24.15" customHeight="1">
      <c r="A202" s="38"/>
      <c r="B202" s="39"/>
      <c r="C202" s="215" t="s">
        <v>191</v>
      </c>
      <c r="D202" s="215" t="s">
        <v>138</v>
      </c>
      <c r="E202" s="216" t="s">
        <v>246</v>
      </c>
      <c r="F202" s="217" t="s">
        <v>247</v>
      </c>
      <c r="G202" s="218" t="s">
        <v>229</v>
      </c>
      <c r="H202" s="219">
        <v>0.46500000000000002</v>
      </c>
      <c r="I202" s="220"/>
      <c r="J202" s="221">
        <f>ROUND(I202*H202,2)</f>
        <v>0</v>
      </c>
      <c r="K202" s="222"/>
      <c r="L202" s="44"/>
      <c r="M202" s="223" t="s">
        <v>1</v>
      </c>
      <c r="N202" s="224" t="s">
        <v>40</v>
      </c>
      <c r="O202" s="91"/>
      <c r="P202" s="225">
        <f>O202*H202</f>
        <v>0</v>
      </c>
      <c r="Q202" s="225">
        <v>0</v>
      </c>
      <c r="R202" s="225">
        <f>Q202*H202</f>
        <v>0</v>
      </c>
      <c r="S202" s="225">
        <v>0</v>
      </c>
      <c r="T202" s="226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27" t="s">
        <v>142</v>
      </c>
      <c r="AT202" s="227" t="s">
        <v>138</v>
      </c>
      <c r="AU202" s="227" t="s">
        <v>85</v>
      </c>
      <c r="AY202" s="17" t="s">
        <v>135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17" t="s">
        <v>83</v>
      </c>
      <c r="BK202" s="228">
        <f>ROUND(I202*H202,2)</f>
        <v>0</v>
      </c>
      <c r="BL202" s="17" t="s">
        <v>142</v>
      </c>
      <c r="BM202" s="227" t="s">
        <v>248</v>
      </c>
    </row>
    <row r="203" s="12" customFormat="1" ht="25.92" customHeight="1">
      <c r="A203" s="12"/>
      <c r="B203" s="199"/>
      <c r="C203" s="200"/>
      <c r="D203" s="201" t="s">
        <v>74</v>
      </c>
      <c r="E203" s="202" t="s">
        <v>249</v>
      </c>
      <c r="F203" s="202" t="s">
        <v>250</v>
      </c>
      <c r="G203" s="200"/>
      <c r="H203" s="200"/>
      <c r="I203" s="203"/>
      <c r="J203" s="204">
        <f>BK203</f>
        <v>0</v>
      </c>
      <c r="K203" s="200"/>
      <c r="L203" s="205"/>
      <c r="M203" s="206"/>
      <c r="N203" s="207"/>
      <c r="O203" s="207"/>
      <c r="P203" s="208">
        <f>P204+P214+P219+P247+P256+P299+P322+P327+P341+P351</f>
        <v>0</v>
      </c>
      <c r="Q203" s="207"/>
      <c r="R203" s="208">
        <f>R204+R214+R219+R247+R256+R299+R322+R327+R341+R351</f>
        <v>1.105928</v>
      </c>
      <c r="S203" s="207"/>
      <c r="T203" s="209">
        <f>T204+T214+T219+T247+T256+T299+T322+T327+T341+T351</f>
        <v>0.77191499999999991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10" t="s">
        <v>85</v>
      </c>
      <c r="AT203" s="211" t="s">
        <v>74</v>
      </c>
      <c r="AU203" s="211" t="s">
        <v>75</v>
      </c>
      <c r="AY203" s="210" t="s">
        <v>135</v>
      </c>
      <c r="BK203" s="212">
        <f>BK204+BK214+BK219+BK247+BK256+BK299+BK322+BK327+BK341+BK351</f>
        <v>0</v>
      </c>
    </row>
    <row r="204" s="12" customFormat="1" ht="22.8" customHeight="1">
      <c r="A204" s="12"/>
      <c r="B204" s="199"/>
      <c r="C204" s="200"/>
      <c r="D204" s="201" t="s">
        <v>74</v>
      </c>
      <c r="E204" s="213" t="s">
        <v>251</v>
      </c>
      <c r="F204" s="213" t="s">
        <v>252</v>
      </c>
      <c r="G204" s="200"/>
      <c r="H204" s="200"/>
      <c r="I204" s="203"/>
      <c r="J204" s="214">
        <f>BK204</f>
        <v>0</v>
      </c>
      <c r="K204" s="200"/>
      <c r="L204" s="205"/>
      <c r="M204" s="206"/>
      <c r="N204" s="207"/>
      <c r="O204" s="207"/>
      <c r="P204" s="208">
        <f>SUM(P205:P213)</f>
        <v>0</v>
      </c>
      <c r="Q204" s="207"/>
      <c r="R204" s="208">
        <f>SUM(R205:R213)</f>
        <v>0.022839999999999999</v>
      </c>
      <c r="S204" s="207"/>
      <c r="T204" s="209">
        <f>SUM(T205:T213)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10" t="s">
        <v>85</v>
      </c>
      <c r="AT204" s="211" t="s">
        <v>74</v>
      </c>
      <c r="AU204" s="211" t="s">
        <v>83</v>
      </c>
      <c r="AY204" s="210" t="s">
        <v>135</v>
      </c>
      <c r="BK204" s="212">
        <f>SUM(BK205:BK213)</f>
        <v>0</v>
      </c>
    </row>
    <row r="205" s="2" customFormat="1" ht="16.5" customHeight="1">
      <c r="A205" s="38"/>
      <c r="B205" s="39"/>
      <c r="C205" s="215" t="s">
        <v>7</v>
      </c>
      <c r="D205" s="215" t="s">
        <v>138</v>
      </c>
      <c r="E205" s="216" t="s">
        <v>253</v>
      </c>
      <c r="F205" s="217" t="s">
        <v>254</v>
      </c>
      <c r="G205" s="218" t="s">
        <v>165</v>
      </c>
      <c r="H205" s="219">
        <v>2</v>
      </c>
      <c r="I205" s="220"/>
      <c r="J205" s="221">
        <f>ROUND(I205*H205,2)</f>
        <v>0</v>
      </c>
      <c r="K205" s="222"/>
      <c r="L205" s="44"/>
      <c r="M205" s="223" t="s">
        <v>1</v>
      </c>
      <c r="N205" s="224" t="s">
        <v>40</v>
      </c>
      <c r="O205" s="91"/>
      <c r="P205" s="225">
        <f>O205*H205</f>
        <v>0</v>
      </c>
      <c r="Q205" s="225">
        <v>0.0017899999999999999</v>
      </c>
      <c r="R205" s="225">
        <f>Q205*H205</f>
        <v>0.0035799999999999998</v>
      </c>
      <c r="S205" s="225">
        <v>0</v>
      </c>
      <c r="T205" s="226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27" t="s">
        <v>226</v>
      </c>
      <c r="AT205" s="227" t="s">
        <v>138</v>
      </c>
      <c r="AU205" s="227" t="s">
        <v>85</v>
      </c>
      <c r="AY205" s="17" t="s">
        <v>135</v>
      </c>
      <c r="BE205" s="228">
        <f>IF(N205="základní",J205,0)</f>
        <v>0</v>
      </c>
      <c r="BF205" s="228">
        <f>IF(N205="snížená",J205,0)</f>
        <v>0</v>
      </c>
      <c r="BG205" s="228">
        <f>IF(N205="zákl. přenesená",J205,0)</f>
        <v>0</v>
      </c>
      <c r="BH205" s="228">
        <f>IF(N205="sníž. přenesená",J205,0)</f>
        <v>0</v>
      </c>
      <c r="BI205" s="228">
        <f>IF(N205="nulová",J205,0)</f>
        <v>0</v>
      </c>
      <c r="BJ205" s="17" t="s">
        <v>83</v>
      </c>
      <c r="BK205" s="228">
        <f>ROUND(I205*H205,2)</f>
        <v>0</v>
      </c>
      <c r="BL205" s="17" t="s">
        <v>226</v>
      </c>
      <c r="BM205" s="227" t="s">
        <v>255</v>
      </c>
    </row>
    <row r="206" s="2" customFormat="1" ht="21.75" customHeight="1">
      <c r="A206" s="38"/>
      <c r="B206" s="39"/>
      <c r="C206" s="215" t="s">
        <v>256</v>
      </c>
      <c r="D206" s="215" t="s">
        <v>138</v>
      </c>
      <c r="E206" s="216" t="s">
        <v>257</v>
      </c>
      <c r="F206" s="217" t="s">
        <v>258</v>
      </c>
      <c r="G206" s="218" t="s">
        <v>165</v>
      </c>
      <c r="H206" s="219">
        <v>1</v>
      </c>
      <c r="I206" s="220"/>
      <c r="J206" s="221">
        <f>ROUND(I206*H206,2)</f>
        <v>0</v>
      </c>
      <c r="K206" s="222"/>
      <c r="L206" s="44"/>
      <c r="M206" s="223" t="s">
        <v>1</v>
      </c>
      <c r="N206" s="224" t="s">
        <v>40</v>
      </c>
      <c r="O206" s="91"/>
      <c r="P206" s="225">
        <f>O206*H206</f>
        <v>0</v>
      </c>
      <c r="Q206" s="225">
        <v>0.0017899999999999999</v>
      </c>
      <c r="R206" s="225">
        <f>Q206*H206</f>
        <v>0.0017899999999999999</v>
      </c>
      <c r="S206" s="225">
        <v>0</v>
      </c>
      <c r="T206" s="226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27" t="s">
        <v>226</v>
      </c>
      <c r="AT206" s="227" t="s">
        <v>138</v>
      </c>
      <c r="AU206" s="227" t="s">
        <v>85</v>
      </c>
      <c r="AY206" s="17" t="s">
        <v>135</v>
      </c>
      <c r="BE206" s="228">
        <f>IF(N206="základní",J206,0)</f>
        <v>0</v>
      </c>
      <c r="BF206" s="228">
        <f>IF(N206="snížená",J206,0)</f>
        <v>0</v>
      </c>
      <c r="BG206" s="228">
        <f>IF(N206="zákl. přenesená",J206,0)</f>
        <v>0</v>
      </c>
      <c r="BH206" s="228">
        <f>IF(N206="sníž. přenesená",J206,0)</f>
        <v>0</v>
      </c>
      <c r="BI206" s="228">
        <f>IF(N206="nulová",J206,0)</f>
        <v>0</v>
      </c>
      <c r="BJ206" s="17" t="s">
        <v>83</v>
      </c>
      <c r="BK206" s="228">
        <f>ROUND(I206*H206,2)</f>
        <v>0</v>
      </c>
      <c r="BL206" s="17" t="s">
        <v>226</v>
      </c>
      <c r="BM206" s="227" t="s">
        <v>259</v>
      </c>
    </row>
    <row r="207" s="2" customFormat="1" ht="16.5" customHeight="1">
      <c r="A207" s="38"/>
      <c r="B207" s="39"/>
      <c r="C207" s="215" t="s">
        <v>260</v>
      </c>
      <c r="D207" s="215" t="s">
        <v>138</v>
      </c>
      <c r="E207" s="216" t="s">
        <v>261</v>
      </c>
      <c r="F207" s="217" t="s">
        <v>262</v>
      </c>
      <c r="G207" s="218" t="s">
        <v>172</v>
      </c>
      <c r="H207" s="219">
        <v>34</v>
      </c>
      <c r="I207" s="220"/>
      <c r="J207" s="221">
        <f>ROUND(I207*H207,2)</f>
        <v>0</v>
      </c>
      <c r="K207" s="222"/>
      <c r="L207" s="44"/>
      <c r="M207" s="223" t="s">
        <v>1</v>
      </c>
      <c r="N207" s="224" t="s">
        <v>40</v>
      </c>
      <c r="O207" s="91"/>
      <c r="P207" s="225">
        <f>O207*H207</f>
        <v>0</v>
      </c>
      <c r="Q207" s="225">
        <v>0.00040000000000000002</v>
      </c>
      <c r="R207" s="225">
        <f>Q207*H207</f>
        <v>0.013600000000000001</v>
      </c>
      <c r="S207" s="225">
        <v>0</v>
      </c>
      <c r="T207" s="226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27" t="s">
        <v>226</v>
      </c>
      <c r="AT207" s="227" t="s">
        <v>138</v>
      </c>
      <c r="AU207" s="227" t="s">
        <v>85</v>
      </c>
      <c r="AY207" s="17" t="s">
        <v>135</v>
      </c>
      <c r="BE207" s="228">
        <f>IF(N207="základní",J207,0)</f>
        <v>0</v>
      </c>
      <c r="BF207" s="228">
        <f>IF(N207="snížená",J207,0)</f>
        <v>0</v>
      </c>
      <c r="BG207" s="228">
        <f>IF(N207="zákl. přenesená",J207,0)</f>
        <v>0</v>
      </c>
      <c r="BH207" s="228">
        <f>IF(N207="sníž. přenesená",J207,0)</f>
        <v>0</v>
      </c>
      <c r="BI207" s="228">
        <f>IF(N207="nulová",J207,0)</f>
        <v>0</v>
      </c>
      <c r="BJ207" s="17" t="s">
        <v>83</v>
      </c>
      <c r="BK207" s="228">
        <f>ROUND(I207*H207,2)</f>
        <v>0</v>
      </c>
      <c r="BL207" s="17" t="s">
        <v>226</v>
      </c>
      <c r="BM207" s="227" t="s">
        <v>263</v>
      </c>
    </row>
    <row r="208" s="2" customFormat="1" ht="16.5" customHeight="1">
      <c r="A208" s="38"/>
      <c r="B208" s="39"/>
      <c r="C208" s="215" t="s">
        <v>264</v>
      </c>
      <c r="D208" s="215" t="s">
        <v>138</v>
      </c>
      <c r="E208" s="216" t="s">
        <v>265</v>
      </c>
      <c r="F208" s="217" t="s">
        <v>266</v>
      </c>
      <c r="G208" s="218" t="s">
        <v>172</v>
      </c>
      <c r="H208" s="219">
        <v>9</v>
      </c>
      <c r="I208" s="220"/>
      <c r="J208" s="221">
        <f>ROUND(I208*H208,2)</f>
        <v>0</v>
      </c>
      <c r="K208" s="222"/>
      <c r="L208" s="44"/>
      <c r="M208" s="223" t="s">
        <v>1</v>
      </c>
      <c r="N208" s="224" t="s">
        <v>40</v>
      </c>
      <c r="O208" s="91"/>
      <c r="P208" s="225">
        <f>O208*H208</f>
        <v>0</v>
      </c>
      <c r="Q208" s="225">
        <v>0.00042999999999999999</v>
      </c>
      <c r="R208" s="225">
        <f>Q208*H208</f>
        <v>0.0038699999999999997</v>
      </c>
      <c r="S208" s="225">
        <v>0</v>
      </c>
      <c r="T208" s="226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27" t="s">
        <v>226</v>
      </c>
      <c r="AT208" s="227" t="s">
        <v>138</v>
      </c>
      <c r="AU208" s="227" t="s">
        <v>85</v>
      </c>
      <c r="AY208" s="17" t="s">
        <v>135</v>
      </c>
      <c r="BE208" s="228">
        <f>IF(N208="základní",J208,0)</f>
        <v>0</v>
      </c>
      <c r="BF208" s="228">
        <f>IF(N208="snížená",J208,0)</f>
        <v>0</v>
      </c>
      <c r="BG208" s="228">
        <f>IF(N208="zákl. přenesená",J208,0)</f>
        <v>0</v>
      </c>
      <c r="BH208" s="228">
        <f>IF(N208="sníž. přenesená",J208,0)</f>
        <v>0</v>
      </c>
      <c r="BI208" s="228">
        <f>IF(N208="nulová",J208,0)</f>
        <v>0</v>
      </c>
      <c r="BJ208" s="17" t="s">
        <v>83</v>
      </c>
      <c r="BK208" s="228">
        <f>ROUND(I208*H208,2)</f>
        <v>0</v>
      </c>
      <c r="BL208" s="17" t="s">
        <v>226</v>
      </c>
      <c r="BM208" s="227" t="s">
        <v>267</v>
      </c>
    </row>
    <row r="209" s="2" customFormat="1" ht="16.5" customHeight="1">
      <c r="A209" s="38"/>
      <c r="B209" s="39"/>
      <c r="C209" s="215" t="s">
        <v>268</v>
      </c>
      <c r="D209" s="215" t="s">
        <v>138</v>
      </c>
      <c r="E209" s="216" t="s">
        <v>269</v>
      </c>
      <c r="F209" s="217" t="s">
        <v>270</v>
      </c>
      <c r="G209" s="218" t="s">
        <v>165</v>
      </c>
      <c r="H209" s="219">
        <v>8</v>
      </c>
      <c r="I209" s="220"/>
      <c r="J209" s="221">
        <f>ROUND(I209*H209,2)</f>
        <v>0</v>
      </c>
      <c r="K209" s="222"/>
      <c r="L209" s="44"/>
      <c r="M209" s="223" t="s">
        <v>1</v>
      </c>
      <c r="N209" s="224" t="s">
        <v>40</v>
      </c>
      <c r="O209" s="91"/>
      <c r="P209" s="225">
        <f>O209*H209</f>
        <v>0</v>
      </c>
      <c r="Q209" s="225">
        <v>0</v>
      </c>
      <c r="R209" s="225">
        <f>Q209*H209</f>
        <v>0</v>
      </c>
      <c r="S209" s="225">
        <v>0</v>
      </c>
      <c r="T209" s="226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27" t="s">
        <v>226</v>
      </c>
      <c r="AT209" s="227" t="s">
        <v>138</v>
      </c>
      <c r="AU209" s="227" t="s">
        <v>85</v>
      </c>
      <c r="AY209" s="17" t="s">
        <v>135</v>
      </c>
      <c r="BE209" s="228">
        <f>IF(N209="základní",J209,0)</f>
        <v>0</v>
      </c>
      <c r="BF209" s="228">
        <f>IF(N209="snížená",J209,0)</f>
        <v>0</v>
      </c>
      <c r="BG209" s="228">
        <f>IF(N209="zákl. přenesená",J209,0)</f>
        <v>0</v>
      </c>
      <c r="BH209" s="228">
        <f>IF(N209="sníž. přenesená",J209,0)</f>
        <v>0</v>
      </c>
      <c r="BI209" s="228">
        <f>IF(N209="nulová",J209,0)</f>
        <v>0</v>
      </c>
      <c r="BJ209" s="17" t="s">
        <v>83</v>
      </c>
      <c r="BK209" s="228">
        <f>ROUND(I209*H209,2)</f>
        <v>0</v>
      </c>
      <c r="BL209" s="17" t="s">
        <v>226</v>
      </c>
      <c r="BM209" s="227" t="s">
        <v>271</v>
      </c>
    </row>
    <row r="210" s="2" customFormat="1" ht="16.5" customHeight="1">
      <c r="A210" s="38"/>
      <c r="B210" s="39"/>
      <c r="C210" s="215" t="s">
        <v>272</v>
      </c>
      <c r="D210" s="215" t="s">
        <v>138</v>
      </c>
      <c r="E210" s="216" t="s">
        <v>273</v>
      </c>
      <c r="F210" s="217" t="s">
        <v>274</v>
      </c>
      <c r="G210" s="218" t="s">
        <v>165</v>
      </c>
      <c r="H210" s="219">
        <v>3</v>
      </c>
      <c r="I210" s="220"/>
      <c r="J210" s="221">
        <f>ROUND(I210*H210,2)</f>
        <v>0</v>
      </c>
      <c r="K210" s="222"/>
      <c r="L210" s="44"/>
      <c r="M210" s="223" t="s">
        <v>1</v>
      </c>
      <c r="N210" s="224" t="s">
        <v>40</v>
      </c>
      <c r="O210" s="91"/>
      <c r="P210" s="225">
        <f>O210*H210</f>
        <v>0</v>
      </c>
      <c r="Q210" s="225">
        <v>0</v>
      </c>
      <c r="R210" s="225">
        <f>Q210*H210</f>
        <v>0</v>
      </c>
      <c r="S210" s="225">
        <v>0</v>
      </c>
      <c r="T210" s="226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27" t="s">
        <v>226</v>
      </c>
      <c r="AT210" s="227" t="s">
        <v>138</v>
      </c>
      <c r="AU210" s="227" t="s">
        <v>85</v>
      </c>
      <c r="AY210" s="17" t="s">
        <v>135</v>
      </c>
      <c r="BE210" s="228">
        <f>IF(N210="základní",J210,0)</f>
        <v>0</v>
      </c>
      <c r="BF210" s="228">
        <f>IF(N210="snížená",J210,0)</f>
        <v>0</v>
      </c>
      <c r="BG210" s="228">
        <f>IF(N210="zákl. přenesená",J210,0)</f>
        <v>0</v>
      </c>
      <c r="BH210" s="228">
        <f>IF(N210="sníž. přenesená",J210,0)</f>
        <v>0</v>
      </c>
      <c r="BI210" s="228">
        <f>IF(N210="nulová",J210,0)</f>
        <v>0</v>
      </c>
      <c r="BJ210" s="17" t="s">
        <v>83</v>
      </c>
      <c r="BK210" s="228">
        <f>ROUND(I210*H210,2)</f>
        <v>0</v>
      </c>
      <c r="BL210" s="17" t="s">
        <v>226</v>
      </c>
      <c r="BM210" s="227" t="s">
        <v>275</v>
      </c>
    </row>
    <row r="211" s="2" customFormat="1" ht="21.75" customHeight="1">
      <c r="A211" s="38"/>
      <c r="B211" s="39"/>
      <c r="C211" s="215" t="s">
        <v>276</v>
      </c>
      <c r="D211" s="215" t="s">
        <v>138</v>
      </c>
      <c r="E211" s="216" t="s">
        <v>277</v>
      </c>
      <c r="F211" s="217" t="s">
        <v>278</v>
      </c>
      <c r="G211" s="218" t="s">
        <v>172</v>
      </c>
      <c r="H211" s="219">
        <v>43</v>
      </c>
      <c r="I211" s="220"/>
      <c r="J211" s="221">
        <f>ROUND(I211*H211,2)</f>
        <v>0</v>
      </c>
      <c r="K211" s="222"/>
      <c r="L211" s="44"/>
      <c r="M211" s="223" t="s">
        <v>1</v>
      </c>
      <c r="N211" s="224" t="s">
        <v>40</v>
      </c>
      <c r="O211" s="91"/>
      <c r="P211" s="225">
        <f>O211*H211</f>
        <v>0</v>
      </c>
      <c r="Q211" s="225">
        <v>0</v>
      </c>
      <c r="R211" s="225">
        <f>Q211*H211</f>
        <v>0</v>
      </c>
      <c r="S211" s="225">
        <v>0</v>
      </c>
      <c r="T211" s="226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27" t="s">
        <v>226</v>
      </c>
      <c r="AT211" s="227" t="s">
        <v>138</v>
      </c>
      <c r="AU211" s="227" t="s">
        <v>85</v>
      </c>
      <c r="AY211" s="17" t="s">
        <v>135</v>
      </c>
      <c r="BE211" s="228">
        <f>IF(N211="základní",J211,0)</f>
        <v>0</v>
      </c>
      <c r="BF211" s="228">
        <f>IF(N211="snížená",J211,0)</f>
        <v>0</v>
      </c>
      <c r="BG211" s="228">
        <f>IF(N211="zákl. přenesená",J211,0)</f>
        <v>0</v>
      </c>
      <c r="BH211" s="228">
        <f>IF(N211="sníž. přenesená",J211,0)</f>
        <v>0</v>
      </c>
      <c r="BI211" s="228">
        <f>IF(N211="nulová",J211,0)</f>
        <v>0</v>
      </c>
      <c r="BJ211" s="17" t="s">
        <v>83</v>
      </c>
      <c r="BK211" s="228">
        <f>ROUND(I211*H211,2)</f>
        <v>0</v>
      </c>
      <c r="BL211" s="17" t="s">
        <v>226</v>
      </c>
      <c r="BM211" s="227" t="s">
        <v>279</v>
      </c>
    </row>
    <row r="212" s="14" customFormat="1">
      <c r="A212" s="14"/>
      <c r="B212" s="240"/>
      <c r="C212" s="241"/>
      <c r="D212" s="231" t="s">
        <v>144</v>
      </c>
      <c r="E212" s="242" t="s">
        <v>1</v>
      </c>
      <c r="F212" s="243" t="s">
        <v>280</v>
      </c>
      <c r="G212" s="241"/>
      <c r="H212" s="244">
        <v>43</v>
      </c>
      <c r="I212" s="245"/>
      <c r="J212" s="241"/>
      <c r="K212" s="241"/>
      <c r="L212" s="246"/>
      <c r="M212" s="247"/>
      <c r="N212" s="248"/>
      <c r="O212" s="248"/>
      <c r="P212" s="248"/>
      <c r="Q212" s="248"/>
      <c r="R212" s="248"/>
      <c r="S212" s="248"/>
      <c r="T212" s="249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0" t="s">
        <v>144</v>
      </c>
      <c r="AU212" s="250" t="s">
        <v>85</v>
      </c>
      <c r="AV212" s="14" t="s">
        <v>85</v>
      </c>
      <c r="AW212" s="14" t="s">
        <v>32</v>
      </c>
      <c r="AX212" s="14" t="s">
        <v>83</v>
      </c>
      <c r="AY212" s="250" t="s">
        <v>135</v>
      </c>
    </row>
    <row r="213" s="2" customFormat="1" ht="33" customHeight="1">
      <c r="A213" s="38"/>
      <c r="B213" s="39"/>
      <c r="C213" s="215" t="s">
        <v>281</v>
      </c>
      <c r="D213" s="215" t="s">
        <v>138</v>
      </c>
      <c r="E213" s="216" t="s">
        <v>282</v>
      </c>
      <c r="F213" s="217" t="s">
        <v>283</v>
      </c>
      <c r="G213" s="218" t="s">
        <v>229</v>
      </c>
      <c r="H213" s="219">
        <v>0.023</v>
      </c>
      <c r="I213" s="220"/>
      <c r="J213" s="221">
        <f>ROUND(I213*H213,2)</f>
        <v>0</v>
      </c>
      <c r="K213" s="222"/>
      <c r="L213" s="44"/>
      <c r="M213" s="223" t="s">
        <v>1</v>
      </c>
      <c r="N213" s="224" t="s">
        <v>40</v>
      </c>
      <c r="O213" s="91"/>
      <c r="P213" s="225">
        <f>O213*H213</f>
        <v>0</v>
      </c>
      <c r="Q213" s="225">
        <v>0</v>
      </c>
      <c r="R213" s="225">
        <f>Q213*H213</f>
        <v>0</v>
      </c>
      <c r="S213" s="225">
        <v>0</v>
      </c>
      <c r="T213" s="226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27" t="s">
        <v>226</v>
      </c>
      <c r="AT213" s="227" t="s">
        <v>138</v>
      </c>
      <c r="AU213" s="227" t="s">
        <v>85</v>
      </c>
      <c r="AY213" s="17" t="s">
        <v>135</v>
      </c>
      <c r="BE213" s="228">
        <f>IF(N213="základní",J213,0)</f>
        <v>0</v>
      </c>
      <c r="BF213" s="228">
        <f>IF(N213="snížená",J213,0)</f>
        <v>0</v>
      </c>
      <c r="BG213" s="228">
        <f>IF(N213="zákl. přenesená",J213,0)</f>
        <v>0</v>
      </c>
      <c r="BH213" s="228">
        <f>IF(N213="sníž. přenesená",J213,0)</f>
        <v>0</v>
      </c>
      <c r="BI213" s="228">
        <f>IF(N213="nulová",J213,0)</f>
        <v>0</v>
      </c>
      <c r="BJ213" s="17" t="s">
        <v>83</v>
      </c>
      <c r="BK213" s="228">
        <f>ROUND(I213*H213,2)</f>
        <v>0</v>
      </c>
      <c r="BL213" s="17" t="s">
        <v>226</v>
      </c>
      <c r="BM213" s="227" t="s">
        <v>284</v>
      </c>
    </row>
    <row r="214" s="12" customFormat="1" ht="22.8" customHeight="1">
      <c r="A214" s="12"/>
      <c r="B214" s="199"/>
      <c r="C214" s="200"/>
      <c r="D214" s="201" t="s">
        <v>74</v>
      </c>
      <c r="E214" s="213" t="s">
        <v>285</v>
      </c>
      <c r="F214" s="213" t="s">
        <v>286</v>
      </c>
      <c r="G214" s="200"/>
      <c r="H214" s="200"/>
      <c r="I214" s="203"/>
      <c r="J214" s="214">
        <f>BK214</f>
        <v>0</v>
      </c>
      <c r="K214" s="200"/>
      <c r="L214" s="205"/>
      <c r="M214" s="206"/>
      <c r="N214" s="207"/>
      <c r="O214" s="207"/>
      <c r="P214" s="208">
        <f>SUM(P215:P218)</f>
        <v>0</v>
      </c>
      <c r="Q214" s="207"/>
      <c r="R214" s="208">
        <f>SUM(R215:R218)</f>
        <v>0.00076000000000000004</v>
      </c>
      <c r="S214" s="207"/>
      <c r="T214" s="209">
        <f>SUM(T215:T218)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210" t="s">
        <v>85</v>
      </c>
      <c r="AT214" s="211" t="s">
        <v>74</v>
      </c>
      <c r="AU214" s="211" t="s">
        <v>83</v>
      </c>
      <c r="AY214" s="210" t="s">
        <v>135</v>
      </c>
      <c r="BK214" s="212">
        <f>SUM(BK215:BK218)</f>
        <v>0</v>
      </c>
    </row>
    <row r="215" s="2" customFormat="1" ht="33" customHeight="1">
      <c r="A215" s="38"/>
      <c r="B215" s="39"/>
      <c r="C215" s="215" t="s">
        <v>287</v>
      </c>
      <c r="D215" s="215" t="s">
        <v>138</v>
      </c>
      <c r="E215" s="216" t="s">
        <v>288</v>
      </c>
      <c r="F215" s="217" t="s">
        <v>289</v>
      </c>
      <c r="G215" s="218" t="s">
        <v>172</v>
      </c>
      <c r="H215" s="219">
        <v>4</v>
      </c>
      <c r="I215" s="220"/>
      <c r="J215" s="221">
        <f>ROUND(I215*H215,2)</f>
        <v>0</v>
      </c>
      <c r="K215" s="222"/>
      <c r="L215" s="44"/>
      <c r="M215" s="223" t="s">
        <v>1</v>
      </c>
      <c r="N215" s="224" t="s">
        <v>40</v>
      </c>
      <c r="O215" s="91"/>
      <c r="P215" s="225">
        <f>O215*H215</f>
        <v>0</v>
      </c>
      <c r="Q215" s="225">
        <v>0.00019000000000000001</v>
      </c>
      <c r="R215" s="225">
        <f>Q215*H215</f>
        <v>0.00076000000000000004</v>
      </c>
      <c r="S215" s="225">
        <v>0</v>
      </c>
      <c r="T215" s="226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27" t="s">
        <v>226</v>
      </c>
      <c r="AT215" s="227" t="s">
        <v>138</v>
      </c>
      <c r="AU215" s="227" t="s">
        <v>85</v>
      </c>
      <c r="AY215" s="17" t="s">
        <v>135</v>
      </c>
      <c r="BE215" s="228">
        <f>IF(N215="základní",J215,0)</f>
        <v>0</v>
      </c>
      <c r="BF215" s="228">
        <f>IF(N215="snížená",J215,0)</f>
        <v>0</v>
      </c>
      <c r="BG215" s="228">
        <f>IF(N215="zákl. přenesená",J215,0)</f>
        <v>0</v>
      </c>
      <c r="BH215" s="228">
        <f>IF(N215="sníž. přenesená",J215,0)</f>
        <v>0</v>
      </c>
      <c r="BI215" s="228">
        <f>IF(N215="nulová",J215,0)</f>
        <v>0</v>
      </c>
      <c r="BJ215" s="17" t="s">
        <v>83</v>
      </c>
      <c r="BK215" s="228">
        <f>ROUND(I215*H215,2)</f>
        <v>0</v>
      </c>
      <c r="BL215" s="17" t="s">
        <v>226</v>
      </c>
      <c r="BM215" s="227" t="s">
        <v>290</v>
      </c>
    </row>
    <row r="216" s="13" customFormat="1">
      <c r="A216" s="13"/>
      <c r="B216" s="229"/>
      <c r="C216" s="230"/>
      <c r="D216" s="231" t="s">
        <v>144</v>
      </c>
      <c r="E216" s="232" t="s">
        <v>1</v>
      </c>
      <c r="F216" s="233" t="s">
        <v>291</v>
      </c>
      <c r="G216" s="230"/>
      <c r="H216" s="232" t="s">
        <v>1</v>
      </c>
      <c r="I216" s="234"/>
      <c r="J216" s="230"/>
      <c r="K216" s="230"/>
      <c r="L216" s="235"/>
      <c r="M216" s="236"/>
      <c r="N216" s="237"/>
      <c r="O216" s="237"/>
      <c r="P216" s="237"/>
      <c r="Q216" s="237"/>
      <c r="R216" s="237"/>
      <c r="S216" s="237"/>
      <c r="T216" s="238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39" t="s">
        <v>144</v>
      </c>
      <c r="AU216" s="239" t="s">
        <v>85</v>
      </c>
      <c r="AV216" s="13" t="s">
        <v>83</v>
      </c>
      <c r="AW216" s="13" t="s">
        <v>32</v>
      </c>
      <c r="AX216" s="13" t="s">
        <v>75</v>
      </c>
      <c r="AY216" s="239" t="s">
        <v>135</v>
      </c>
    </row>
    <row r="217" s="14" customFormat="1">
      <c r="A217" s="14"/>
      <c r="B217" s="240"/>
      <c r="C217" s="241"/>
      <c r="D217" s="231" t="s">
        <v>144</v>
      </c>
      <c r="E217" s="242" t="s">
        <v>1</v>
      </c>
      <c r="F217" s="243" t="s">
        <v>142</v>
      </c>
      <c r="G217" s="241"/>
      <c r="H217" s="244">
        <v>4</v>
      </c>
      <c r="I217" s="245"/>
      <c r="J217" s="241"/>
      <c r="K217" s="241"/>
      <c r="L217" s="246"/>
      <c r="M217" s="247"/>
      <c r="N217" s="248"/>
      <c r="O217" s="248"/>
      <c r="P217" s="248"/>
      <c r="Q217" s="248"/>
      <c r="R217" s="248"/>
      <c r="S217" s="248"/>
      <c r="T217" s="249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0" t="s">
        <v>144</v>
      </c>
      <c r="AU217" s="250" t="s">
        <v>85</v>
      </c>
      <c r="AV217" s="14" t="s">
        <v>85</v>
      </c>
      <c r="AW217" s="14" t="s">
        <v>32</v>
      </c>
      <c r="AX217" s="14" t="s">
        <v>83</v>
      </c>
      <c r="AY217" s="250" t="s">
        <v>135</v>
      </c>
    </row>
    <row r="218" s="2" customFormat="1" ht="33" customHeight="1">
      <c r="A218" s="38"/>
      <c r="B218" s="39"/>
      <c r="C218" s="215" t="s">
        <v>292</v>
      </c>
      <c r="D218" s="215" t="s">
        <v>138</v>
      </c>
      <c r="E218" s="216" t="s">
        <v>293</v>
      </c>
      <c r="F218" s="217" t="s">
        <v>294</v>
      </c>
      <c r="G218" s="218" t="s">
        <v>229</v>
      </c>
      <c r="H218" s="219">
        <v>0.001</v>
      </c>
      <c r="I218" s="220"/>
      <c r="J218" s="221">
        <f>ROUND(I218*H218,2)</f>
        <v>0</v>
      </c>
      <c r="K218" s="222"/>
      <c r="L218" s="44"/>
      <c r="M218" s="223" t="s">
        <v>1</v>
      </c>
      <c r="N218" s="224" t="s">
        <v>40</v>
      </c>
      <c r="O218" s="91"/>
      <c r="P218" s="225">
        <f>O218*H218</f>
        <v>0</v>
      </c>
      <c r="Q218" s="225">
        <v>0</v>
      </c>
      <c r="R218" s="225">
        <f>Q218*H218</f>
        <v>0</v>
      </c>
      <c r="S218" s="225">
        <v>0</v>
      </c>
      <c r="T218" s="226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27" t="s">
        <v>226</v>
      </c>
      <c r="AT218" s="227" t="s">
        <v>138</v>
      </c>
      <c r="AU218" s="227" t="s">
        <v>85</v>
      </c>
      <c r="AY218" s="17" t="s">
        <v>135</v>
      </c>
      <c r="BE218" s="228">
        <f>IF(N218="základní",J218,0)</f>
        <v>0</v>
      </c>
      <c r="BF218" s="228">
        <f>IF(N218="snížená",J218,0)</f>
        <v>0</v>
      </c>
      <c r="BG218" s="228">
        <f>IF(N218="zákl. přenesená",J218,0)</f>
        <v>0</v>
      </c>
      <c r="BH218" s="228">
        <f>IF(N218="sníž. přenesená",J218,0)</f>
        <v>0</v>
      </c>
      <c r="BI218" s="228">
        <f>IF(N218="nulová",J218,0)</f>
        <v>0</v>
      </c>
      <c r="BJ218" s="17" t="s">
        <v>83</v>
      </c>
      <c r="BK218" s="228">
        <f>ROUND(I218*H218,2)</f>
        <v>0</v>
      </c>
      <c r="BL218" s="17" t="s">
        <v>226</v>
      </c>
      <c r="BM218" s="227" t="s">
        <v>295</v>
      </c>
    </row>
    <row r="219" s="12" customFormat="1" ht="22.8" customHeight="1">
      <c r="A219" s="12"/>
      <c r="B219" s="199"/>
      <c r="C219" s="200"/>
      <c r="D219" s="201" t="s">
        <v>74</v>
      </c>
      <c r="E219" s="213" t="s">
        <v>296</v>
      </c>
      <c r="F219" s="213" t="s">
        <v>297</v>
      </c>
      <c r="G219" s="200"/>
      <c r="H219" s="200"/>
      <c r="I219" s="203"/>
      <c r="J219" s="214">
        <f>BK219</f>
        <v>0</v>
      </c>
      <c r="K219" s="200"/>
      <c r="L219" s="205"/>
      <c r="M219" s="206"/>
      <c r="N219" s="207"/>
      <c r="O219" s="207"/>
      <c r="P219" s="208">
        <f>SUM(P220:P246)</f>
        <v>0</v>
      </c>
      <c r="Q219" s="207"/>
      <c r="R219" s="208">
        <f>SUM(R220:R246)</f>
        <v>0.039617000000000006</v>
      </c>
      <c r="S219" s="207"/>
      <c r="T219" s="209">
        <f>SUM(T220:T246)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10" t="s">
        <v>85</v>
      </c>
      <c r="AT219" s="211" t="s">
        <v>74</v>
      </c>
      <c r="AU219" s="211" t="s">
        <v>83</v>
      </c>
      <c r="AY219" s="210" t="s">
        <v>135</v>
      </c>
      <c r="BK219" s="212">
        <f>SUM(BK220:BK246)</f>
        <v>0</v>
      </c>
    </row>
    <row r="220" s="2" customFormat="1" ht="24.15" customHeight="1">
      <c r="A220" s="38"/>
      <c r="B220" s="39"/>
      <c r="C220" s="215" t="s">
        <v>298</v>
      </c>
      <c r="D220" s="215" t="s">
        <v>138</v>
      </c>
      <c r="E220" s="216" t="s">
        <v>299</v>
      </c>
      <c r="F220" s="217" t="s">
        <v>300</v>
      </c>
      <c r="G220" s="218" t="s">
        <v>172</v>
      </c>
      <c r="H220" s="219">
        <v>5.5</v>
      </c>
      <c r="I220" s="220"/>
      <c r="J220" s="221">
        <f>ROUND(I220*H220,2)</f>
        <v>0</v>
      </c>
      <c r="K220" s="222"/>
      <c r="L220" s="44"/>
      <c r="M220" s="223" t="s">
        <v>1</v>
      </c>
      <c r="N220" s="224" t="s">
        <v>40</v>
      </c>
      <c r="O220" s="91"/>
      <c r="P220" s="225">
        <f>O220*H220</f>
        <v>0</v>
      </c>
      <c r="Q220" s="225">
        <v>0</v>
      </c>
      <c r="R220" s="225">
        <f>Q220*H220</f>
        <v>0</v>
      </c>
      <c r="S220" s="225">
        <v>0</v>
      </c>
      <c r="T220" s="226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27" t="s">
        <v>226</v>
      </c>
      <c r="AT220" s="227" t="s">
        <v>138</v>
      </c>
      <c r="AU220" s="227" t="s">
        <v>85</v>
      </c>
      <c r="AY220" s="17" t="s">
        <v>135</v>
      </c>
      <c r="BE220" s="228">
        <f>IF(N220="základní",J220,0)</f>
        <v>0</v>
      </c>
      <c r="BF220" s="228">
        <f>IF(N220="snížená",J220,0)</f>
        <v>0</v>
      </c>
      <c r="BG220" s="228">
        <f>IF(N220="zákl. přenesená",J220,0)</f>
        <v>0</v>
      </c>
      <c r="BH220" s="228">
        <f>IF(N220="sníž. přenesená",J220,0)</f>
        <v>0</v>
      </c>
      <c r="BI220" s="228">
        <f>IF(N220="nulová",J220,0)</f>
        <v>0</v>
      </c>
      <c r="BJ220" s="17" t="s">
        <v>83</v>
      </c>
      <c r="BK220" s="228">
        <f>ROUND(I220*H220,2)</f>
        <v>0</v>
      </c>
      <c r="BL220" s="17" t="s">
        <v>226</v>
      </c>
      <c r="BM220" s="227" t="s">
        <v>301</v>
      </c>
    </row>
    <row r="221" s="2" customFormat="1" ht="21.75" customHeight="1">
      <c r="A221" s="38"/>
      <c r="B221" s="39"/>
      <c r="C221" s="262" t="s">
        <v>302</v>
      </c>
      <c r="D221" s="262" t="s">
        <v>303</v>
      </c>
      <c r="E221" s="263" t="s">
        <v>304</v>
      </c>
      <c r="F221" s="264" t="s">
        <v>305</v>
      </c>
      <c r="G221" s="265" t="s">
        <v>172</v>
      </c>
      <c r="H221" s="266">
        <v>5.7750000000000004</v>
      </c>
      <c r="I221" s="267"/>
      <c r="J221" s="268">
        <f>ROUND(I221*H221,2)</f>
        <v>0</v>
      </c>
      <c r="K221" s="269"/>
      <c r="L221" s="270"/>
      <c r="M221" s="271" t="s">
        <v>1</v>
      </c>
      <c r="N221" s="272" t="s">
        <v>40</v>
      </c>
      <c r="O221" s="91"/>
      <c r="P221" s="225">
        <f>O221*H221</f>
        <v>0</v>
      </c>
      <c r="Q221" s="225">
        <v>2.0000000000000002E-05</v>
      </c>
      <c r="R221" s="225">
        <f>Q221*H221</f>
        <v>0.00011550000000000002</v>
      </c>
      <c r="S221" s="225">
        <v>0</v>
      </c>
      <c r="T221" s="226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27" t="s">
        <v>302</v>
      </c>
      <c r="AT221" s="227" t="s">
        <v>303</v>
      </c>
      <c r="AU221" s="227" t="s">
        <v>85</v>
      </c>
      <c r="AY221" s="17" t="s">
        <v>135</v>
      </c>
      <c r="BE221" s="228">
        <f>IF(N221="základní",J221,0)</f>
        <v>0</v>
      </c>
      <c r="BF221" s="228">
        <f>IF(N221="snížená",J221,0)</f>
        <v>0</v>
      </c>
      <c r="BG221" s="228">
        <f>IF(N221="zákl. přenesená",J221,0)</f>
        <v>0</v>
      </c>
      <c r="BH221" s="228">
        <f>IF(N221="sníž. přenesená",J221,0)</f>
        <v>0</v>
      </c>
      <c r="BI221" s="228">
        <f>IF(N221="nulová",J221,0)</f>
        <v>0</v>
      </c>
      <c r="BJ221" s="17" t="s">
        <v>83</v>
      </c>
      <c r="BK221" s="228">
        <f>ROUND(I221*H221,2)</f>
        <v>0</v>
      </c>
      <c r="BL221" s="17" t="s">
        <v>226</v>
      </c>
      <c r="BM221" s="227" t="s">
        <v>306</v>
      </c>
    </row>
    <row r="222" s="14" customFormat="1">
      <c r="A222" s="14"/>
      <c r="B222" s="240"/>
      <c r="C222" s="241"/>
      <c r="D222" s="231" t="s">
        <v>144</v>
      </c>
      <c r="E222" s="241"/>
      <c r="F222" s="243" t="s">
        <v>307</v>
      </c>
      <c r="G222" s="241"/>
      <c r="H222" s="244">
        <v>5.7750000000000004</v>
      </c>
      <c r="I222" s="245"/>
      <c r="J222" s="241"/>
      <c r="K222" s="241"/>
      <c r="L222" s="246"/>
      <c r="M222" s="247"/>
      <c r="N222" s="248"/>
      <c r="O222" s="248"/>
      <c r="P222" s="248"/>
      <c r="Q222" s="248"/>
      <c r="R222" s="248"/>
      <c r="S222" s="248"/>
      <c r="T222" s="249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0" t="s">
        <v>144</v>
      </c>
      <c r="AU222" s="250" t="s">
        <v>85</v>
      </c>
      <c r="AV222" s="14" t="s">
        <v>85</v>
      </c>
      <c r="AW222" s="14" t="s">
        <v>4</v>
      </c>
      <c r="AX222" s="14" t="s">
        <v>83</v>
      </c>
      <c r="AY222" s="250" t="s">
        <v>135</v>
      </c>
    </row>
    <row r="223" s="2" customFormat="1" ht="24.15" customHeight="1">
      <c r="A223" s="38"/>
      <c r="B223" s="39"/>
      <c r="C223" s="215" t="s">
        <v>308</v>
      </c>
      <c r="D223" s="215" t="s">
        <v>138</v>
      </c>
      <c r="E223" s="216" t="s">
        <v>309</v>
      </c>
      <c r="F223" s="217" t="s">
        <v>310</v>
      </c>
      <c r="G223" s="218" t="s">
        <v>172</v>
      </c>
      <c r="H223" s="219">
        <v>25</v>
      </c>
      <c r="I223" s="220"/>
      <c r="J223" s="221">
        <f>ROUND(I223*H223,2)</f>
        <v>0</v>
      </c>
      <c r="K223" s="222"/>
      <c r="L223" s="44"/>
      <c r="M223" s="223" t="s">
        <v>1</v>
      </c>
      <c r="N223" s="224" t="s">
        <v>40</v>
      </c>
      <c r="O223" s="91"/>
      <c r="P223" s="225">
        <f>O223*H223</f>
        <v>0</v>
      </c>
      <c r="Q223" s="225">
        <v>0</v>
      </c>
      <c r="R223" s="225">
        <f>Q223*H223</f>
        <v>0</v>
      </c>
      <c r="S223" s="225">
        <v>0</v>
      </c>
      <c r="T223" s="226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27" t="s">
        <v>226</v>
      </c>
      <c r="AT223" s="227" t="s">
        <v>138</v>
      </c>
      <c r="AU223" s="227" t="s">
        <v>85</v>
      </c>
      <c r="AY223" s="17" t="s">
        <v>135</v>
      </c>
      <c r="BE223" s="228">
        <f>IF(N223="základní",J223,0)</f>
        <v>0</v>
      </c>
      <c r="BF223" s="228">
        <f>IF(N223="snížená",J223,0)</f>
        <v>0</v>
      </c>
      <c r="BG223" s="228">
        <f>IF(N223="zákl. přenesená",J223,0)</f>
        <v>0</v>
      </c>
      <c r="BH223" s="228">
        <f>IF(N223="sníž. přenesená",J223,0)</f>
        <v>0</v>
      </c>
      <c r="BI223" s="228">
        <f>IF(N223="nulová",J223,0)</f>
        <v>0</v>
      </c>
      <c r="BJ223" s="17" t="s">
        <v>83</v>
      </c>
      <c r="BK223" s="228">
        <f>ROUND(I223*H223,2)</f>
        <v>0</v>
      </c>
      <c r="BL223" s="17" t="s">
        <v>226</v>
      </c>
      <c r="BM223" s="227" t="s">
        <v>311</v>
      </c>
    </row>
    <row r="224" s="2" customFormat="1" ht="21.75" customHeight="1">
      <c r="A224" s="38"/>
      <c r="B224" s="39"/>
      <c r="C224" s="262" t="s">
        <v>312</v>
      </c>
      <c r="D224" s="262" t="s">
        <v>303</v>
      </c>
      <c r="E224" s="263" t="s">
        <v>313</v>
      </c>
      <c r="F224" s="264" t="s">
        <v>314</v>
      </c>
      <c r="G224" s="265" t="s">
        <v>172</v>
      </c>
      <c r="H224" s="266">
        <v>26.25</v>
      </c>
      <c r="I224" s="267"/>
      <c r="J224" s="268">
        <f>ROUND(I224*H224,2)</f>
        <v>0</v>
      </c>
      <c r="K224" s="269"/>
      <c r="L224" s="270"/>
      <c r="M224" s="271" t="s">
        <v>1</v>
      </c>
      <c r="N224" s="272" t="s">
        <v>40</v>
      </c>
      <c r="O224" s="91"/>
      <c r="P224" s="225">
        <f>O224*H224</f>
        <v>0</v>
      </c>
      <c r="Q224" s="225">
        <v>0.00023000000000000001</v>
      </c>
      <c r="R224" s="225">
        <f>Q224*H224</f>
        <v>0.0060375000000000003</v>
      </c>
      <c r="S224" s="225">
        <v>0</v>
      </c>
      <c r="T224" s="226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27" t="s">
        <v>302</v>
      </c>
      <c r="AT224" s="227" t="s">
        <v>303</v>
      </c>
      <c r="AU224" s="227" t="s">
        <v>85</v>
      </c>
      <c r="AY224" s="17" t="s">
        <v>135</v>
      </c>
      <c r="BE224" s="228">
        <f>IF(N224="základní",J224,0)</f>
        <v>0</v>
      </c>
      <c r="BF224" s="228">
        <f>IF(N224="snížená",J224,0)</f>
        <v>0</v>
      </c>
      <c r="BG224" s="228">
        <f>IF(N224="zákl. přenesená",J224,0)</f>
        <v>0</v>
      </c>
      <c r="BH224" s="228">
        <f>IF(N224="sníž. přenesená",J224,0)</f>
        <v>0</v>
      </c>
      <c r="BI224" s="228">
        <f>IF(N224="nulová",J224,0)</f>
        <v>0</v>
      </c>
      <c r="BJ224" s="17" t="s">
        <v>83</v>
      </c>
      <c r="BK224" s="228">
        <f>ROUND(I224*H224,2)</f>
        <v>0</v>
      </c>
      <c r="BL224" s="17" t="s">
        <v>226</v>
      </c>
      <c r="BM224" s="227" t="s">
        <v>315</v>
      </c>
    </row>
    <row r="225" s="14" customFormat="1">
      <c r="A225" s="14"/>
      <c r="B225" s="240"/>
      <c r="C225" s="241"/>
      <c r="D225" s="231" t="s">
        <v>144</v>
      </c>
      <c r="E225" s="241"/>
      <c r="F225" s="243" t="s">
        <v>316</v>
      </c>
      <c r="G225" s="241"/>
      <c r="H225" s="244">
        <v>26.25</v>
      </c>
      <c r="I225" s="245"/>
      <c r="J225" s="241"/>
      <c r="K225" s="241"/>
      <c r="L225" s="246"/>
      <c r="M225" s="247"/>
      <c r="N225" s="248"/>
      <c r="O225" s="248"/>
      <c r="P225" s="248"/>
      <c r="Q225" s="248"/>
      <c r="R225" s="248"/>
      <c r="S225" s="248"/>
      <c r="T225" s="249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0" t="s">
        <v>144</v>
      </c>
      <c r="AU225" s="250" t="s">
        <v>85</v>
      </c>
      <c r="AV225" s="14" t="s">
        <v>85</v>
      </c>
      <c r="AW225" s="14" t="s">
        <v>4</v>
      </c>
      <c r="AX225" s="14" t="s">
        <v>83</v>
      </c>
      <c r="AY225" s="250" t="s">
        <v>135</v>
      </c>
    </row>
    <row r="226" s="2" customFormat="1" ht="33" customHeight="1">
      <c r="A226" s="38"/>
      <c r="B226" s="39"/>
      <c r="C226" s="215" t="s">
        <v>317</v>
      </c>
      <c r="D226" s="215" t="s">
        <v>138</v>
      </c>
      <c r="E226" s="216" t="s">
        <v>318</v>
      </c>
      <c r="F226" s="217" t="s">
        <v>319</v>
      </c>
      <c r="G226" s="218" t="s">
        <v>172</v>
      </c>
      <c r="H226" s="219">
        <v>3</v>
      </c>
      <c r="I226" s="220"/>
      <c r="J226" s="221">
        <f>ROUND(I226*H226,2)</f>
        <v>0</v>
      </c>
      <c r="K226" s="222"/>
      <c r="L226" s="44"/>
      <c r="M226" s="223" t="s">
        <v>1</v>
      </c>
      <c r="N226" s="224" t="s">
        <v>40</v>
      </c>
      <c r="O226" s="91"/>
      <c r="P226" s="225">
        <f>O226*H226</f>
        <v>0</v>
      </c>
      <c r="Q226" s="225">
        <v>0</v>
      </c>
      <c r="R226" s="225">
        <f>Q226*H226</f>
        <v>0</v>
      </c>
      <c r="S226" s="225">
        <v>0</v>
      </c>
      <c r="T226" s="226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27" t="s">
        <v>226</v>
      </c>
      <c r="AT226" s="227" t="s">
        <v>138</v>
      </c>
      <c r="AU226" s="227" t="s">
        <v>85</v>
      </c>
      <c r="AY226" s="17" t="s">
        <v>135</v>
      </c>
      <c r="BE226" s="228">
        <f>IF(N226="základní",J226,0)</f>
        <v>0</v>
      </c>
      <c r="BF226" s="228">
        <f>IF(N226="snížená",J226,0)</f>
        <v>0</v>
      </c>
      <c r="BG226" s="228">
        <f>IF(N226="zákl. přenesená",J226,0)</f>
        <v>0</v>
      </c>
      <c r="BH226" s="228">
        <f>IF(N226="sníž. přenesená",J226,0)</f>
        <v>0</v>
      </c>
      <c r="BI226" s="228">
        <f>IF(N226="nulová",J226,0)</f>
        <v>0</v>
      </c>
      <c r="BJ226" s="17" t="s">
        <v>83</v>
      </c>
      <c r="BK226" s="228">
        <f>ROUND(I226*H226,2)</f>
        <v>0</v>
      </c>
      <c r="BL226" s="17" t="s">
        <v>226</v>
      </c>
      <c r="BM226" s="227" t="s">
        <v>320</v>
      </c>
    </row>
    <row r="227" s="2" customFormat="1" ht="24.15" customHeight="1">
      <c r="A227" s="38"/>
      <c r="B227" s="39"/>
      <c r="C227" s="262" t="s">
        <v>321</v>
      </c>
      <c r="D227" s="262" t="s">
        <v>303</v>
      </c>
      <c r="E227" s="263" t="s">
        <v>322</v>
      </c>
      <c r="F227" s="264" t="s">
        <v>323</v>
      </c>
      <c r="G227" s="265" t="s">
        <v>172</v>
      </c>
      <c r="H227" s="266">
        <v>3.4500000000000002</v>
      </c>
      <c r="I227" s="267"/>
      <c r="J227" s="268">
        <f>ROUND(I227*H227,2)</f>
        <v>0</v>
      </c>
      <c r="K227" s="269"/>
      <c r="L227" s="270"/>
      <c r="M227" s="271" t="s">
        <v>1</v>
      </c>
      <c r="N227" s="272" t="s">
        <v>40</v>
      </c>
      <c r="O227" s="91"/>
      <c r="P227" s="225">
        <f>O227*H227</f>
        <v>0</v>
      </c>
      <c r="Q227" s="225">
        <v>6.9999999999999994E-05</v>
      </c>
      <c r="R227" s="225">
        <f>Q227*H227</f>
        <v>0.00024149999999999999</v>
      </c>
      <c r="S227" s="225">
        <v>0</v>
      </c>
      <c r="T227" s="226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27" t="s">
        <v>302</v>
      </c>
      <c r="AT227" s="227" t="s">
        <v>303</v>
      </c>
      <c r="AU227" s="227" t="s">
        <v>85</v>
      </c>
      <c r="AY227" s="17" t="s">
        <v>135</v>
      </c>
      <c r="BE227" s="228">
        <f>IF(N227="základní",J227,0)</f>
        <v>0</v>
      </c>
      <c r="BF227" s="228">
        <f>IF(N227="snížená",J227,0)</f>
        <v>0</v>
      </c>
      <c r="BG227" s="228">
        <f>IF(N227="zákl. přenesená",J227,0)</f>
        <v>0</v>
      </c>
      <c r="BH227" s="228">
        <f>IF(N227="sníž. přenesená",J227,0)</f>
        <v>0</v>
      </c>
      <c r="BI227" s="228">
        <f>IF(N227="nulová",J227,0)</f>
        <v>0</v>
      </c>
      <c r="BJ227" s="17" t="s">
        <v>83</v>
      </c>
      <c r="BK227" s="228">
        <f>ROUND(I227*H227,2)</f>
        <v>0</v>
      </c>
      <c r="BL227" s="17" t="s">
        <v>226</v>
      </c>
      <c r="BM227" s="227" t="s">
        <v>324</v>
      </c>
    </row>
    <row r="228" s="14" customFormat="1">
      <c r="A228" s="14"/>
      <c r="B228" s="240"/>
      <c r="C228" s="241"/>
      <c r="D228" s="231" t="s">
        <v>144</v>
      </c>
      <c r="E228" s="241"/>
      <c r="F228" s="243" t="s">
        <v>325</v>
      </c>
      <c r="G228" s="241"/>
      <c r="H228" s="244">
        <v>3.4500000000000002</v>
      </c>
      <c r="I228" s="245"/>
      <c r="J228" s="241"/>
      <c r="K228" s="241"/>
      <c r="L228" s="246"/>
      <c r="M228" s="247"/>
      <c r="N228" s="248"/>
      <c r="O228" s="248"/>
      <c r="P228" s="248"/>
      <c r="Q228" s="248"/>
      <c r="R228" s="248"/>
      <c r="S228" s="248"/>
      <c r="T228" s="249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0" t="s">
        <v>144</v>
      </c>
      <c r="AU228" s="250" t="s">
        <v>85</v>
      </c>
      <c r="AV228" s="14" t="s">
        <v>85</v>
      </c>
      <c r="AW228" s="14" t="s">
        <v>4</v>
      </c>
      <c r="AX228" s="14" t="s">
        <v>83</v>
      </c>
      <c r="AY228" s="250" t="s">
        <v>135</v>
      </c>
    </row>
    <row r="229" s="2" customFormat="1" ht="24.15" customHeight="1">
      <c r="A229" s="38"/>
      <c r="B229" s="39"/>
      <c r="C229" s="215" t="s">
        <v>326</v>
      </c>
      <c r="D229" s="215" t="s">
        <v>138</v>
      </c>
      <c r="E229" s="216" t="s">
        <v>327</v>
      </c>
      <c r="F229" s="217" t="s">
        <v>328</v>
      </c>
      <c r="G229" s="218" t="s">
        <v>172</v>
      </c>
      <c r="H229" s="219">
        <v>115</v>
      </c>
      <c r="I229" s="220"/>
      <c r="J229" s="221">
        <f>ROUND(I229*H229,2)</f>
        <v>0</v>
      </c>
      <c r="K229" s="222"/>
      <c r="L229" s="44"/>
      <c r="M229" s="223" t="s">
        <v>1</v>
      </c>
      <c r="N229" s="224" t="s">
        <v>40</v>
      </c>
      <c r="O229" s="91"/>
      <c r="P229" s="225">
        <f>O229*H229</f>
        <v>0</v>
      </c>
      <c r="Q229" s="225">
        <v>0</v>
      </c>
      <c r="R229" s="225">
        <f>Q229*H229</f>
        <v>0</v>
      </c>
      <c r="S229" s="225">
        <v>0</v>
      </c>
      <c r="T229" s="226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27" t="s">
        <v>226</v>
      </c>
      <c r="AT229" s="227" t="s">
        <v>138</v>
      </c>
      <c r="AU229" s="227" t="s">
        <v>85</v>
      </c>
      <c r="AY229" s="17" t="s">
        <v>135</v>
      </c>
      <c r="BE229" s="228">
        <f>IF(N229="základní",J229,0)</f>
        <v>0</v>
      </c>
      <c r="BF229" s="228">
        <f>IF(N229="snížená",J229,0)</f>
        <v>0</v>
      </c>
      <c r="BG229" s="228">
        <f>IF(N229="zákl. přenesená",J229,0)</f>
        <v>0</v>
      </c>
      <c r="BH229" s="228">
        <f>IF(N229="sníž. přenesená",J229,0)</f>
        <v>0</v>
      </c>
      <c r="BI229" s="228">
        <f>IF(N229="nulová",J229,0)</f>
        <v>0</v>
      </c>
      <c r="BJ229" s="17" t="s">
        <v>83</v>
      </c>
      <c r="BK229" s="228">
        <f>ROUND(I229*H229,2)</f>
        <v>0</v>
      </c>
      <c r="BL229" s="17" t="s">
        <v>226</v>
      </c>
      <c r="BM229" s="227" t="s">
        <v>329</v>
      </c>
    </row>
    <row r="230" s="2" customFormat="1" ht="24.15" customHeight="1">
      <c r="A230" s="38"/>
      <c r="B230" s="39"/>
      <c r="C230" s="262" t="s">
        <v>330</v>
      </c>
      <c r="D230" s="262" t="s">
        <v>303</v>
      </c>
      <c r="E230" s="263" t="s">
        <v>331</v>
      </c>
      <c r="F230" s="264" t="s">
        <v>332</v>
      </c>
      <c r="G230" s="265" t="s">
        <v>172</v>
      </c>
      <c r="H230" s="266">
        <v>132.25</v>
      </c>
      <c r="I230" s="267"/>
      <c r="J230" s="268">
        <f>ROUND(I230*H230,2)</f>
        <v>0</v>
      </c>
      <c r="K230" s="269"/>
      <c r="L230" s="270"/>
      <c r="M230" s="271" t="s">
        <v>1</v>
      </c>
      <c r="N230" s="272" t="s">
        <v>40</v>
      </c>
      <c r="O230" s="91"/>
      <c r="P230" s="225">
        <f>O230*H230</f>
        <v>0</v>
      </c>
      <c r="Q230" s="225">
        <v>0.00017000000000000001</v>
      </c>
      <c r="R230" s="225">
        <f>Q230*H230</f>
        <v>0.022482500000000002</v>
      </c>
      <c r="S230" s="225">
        <v>0</v>
      </c>
      <c r="T230" s="226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27" t="s">
        <v>302</v>
      </c>
      <c r="AT230" s="227" t="s">
        <v>303</v>
      </c>
      <c r="AU230" s="227" t="s">
        <v>85</v>
      </c>
      <c r="AY230" s="17" t="s">
        <v>135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17" t="s">
        <v>83</v>
      </c>
      <c r="BK230" s="228">
        <f>ROUND(I230*H230,2)</f>
        <v>0</v>
      </c>
      <c r="BL230" s="17" t="s">
        <v>226</v>
      </c>
      <c r="BM230" s="227" t="s">
        <v>333</v>
      </c>
    </row>
    <row r="231" s="14" customFormat="1">
      <c r="A231" s="14"/>
      <c r="B231" s="240"/>
      <c r="C231" s="241"/>
      <c r="D231" s="231" t="s">
        <v>144</v>
      </c>
      <c r="E231" s="241"/>
      <c r="F231" s="243" t="s">
        <v>334</v>
      </c>
      <c r="G231" s="241"/>
      <c r="H231" s="244">
        <v>132.25</v>
      </c>
      <c r="I231" s="245"/>
      <c r="J231" s="241"/>
      <c r="K231" s="241"/>
      <c r="L231" s="246"/>
      <c r="M231" s="247"/>
      <c r="N231" s="248"/>
      <c r="O231" s="248"/>
      <c r="P231" s="248"/>
      <c r="Q231" s="248"/>
      <c r="R231" s="248"/>
      <c r="S231" s="248"/>
      <c r="T231" s="249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0" t="s">
        <v>144</v>
      </c>
      <c r="AU231" s="250" t="s">
        <v>85</v>
      </c>
      <c r="AV231" s="14" t="s">
        <v>85</v>
      </c>
      <c r="AW231" s="14" t="s">
        <v>4</v>
      </c>
      <c r="AX231" s="14" t="s">
        <v>83</v>
      </c>
      <c r="AY231" s="250" t="s">
        <v>135</v>
      </c>
    </row>
    <row r="232" s="2" customFormat="1" ht="24.15" customHeight="1">
      <c r="A232" s="38"/>
      <c r="B232" s="39"/>
      <c r="C232" s="215" t="s">
        <v>335</v>
      </c>
      <c r="D232" s="215" t="s">
        <v>138</v>
      </c>
      <c r="E232" s="216" t="s">
        <v>336</v>
      </c>
      <c r="F232" s="217" t="s">
        <v>337</v>
      </c>
      <c r="G232" s="218" t="s">
        <v>172</v>
      </c>
      <c r="H232" s="219">
        <v>20</v>
      </c>
      <c r="I232" s="220"/>
      <c r="J232" s="221">
        <f>ROUND(I232*H232,2)</f>
        <v>0</v>
      </c>
      <c r="K232" s="222"/>
      <c r="L232" s="44"/>
      <c r="M232" s="223" t="s">
        <v>1</v>
      </c>
      <c r="N232" s="224" t="s">
        <v>40</v>
      </c>
      <c r="O232" s="91"/>
      <c r="P232" s="225">
        <f>O232*H232</f>
        <v>0</v>
      </c>
      <c r="Q232" s="225">
        <v>0</v>
      </c>
      <c r="R232" s="225">
        <f>Q232*H232</f>
        <v>0</v>
      </c>
      <c r="S232" s="225">
        <v>0</v>
      </c>
      <c r="T232" s="226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27" t="s">
        <v>226</v>
      </c>
      <c r="AT232" s="227" t="s">
        <v>138</v>
      </c>
      <c r="AU232" s="227" t="s">
        <v>85</v>
      </c>
      <c r="AY232" s="17" t="s">
        <v>135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17" t="s">
        <v>83</v>
      </c>
      <c r="BK232" s="228">
        <f>ROUND(I232*H232,2)</f>
        <v>0</v>
      </c>
      <c r="BL232" s="17" t="s">
        <v>226</v>
      </c>
      <c r="BM232" s="227" t="s">
        <v>338</v>
      </c>
    </row>
    <row r="233" s="2" customFormat="1" ht="24.15" customHeight="1">
      <c r="A233" s="38"/>
      <c r="B233" s="39"/>
      <c r="C233" s="262" t="s">
        <v>339</v>
      </c>
      <c r="D233" s="262" t="s">
        <v>303</v>
      </c>
      <c r="E233" s="263" t="s">
        <v>340</v>
      </c>
      <c r="F233" s="264" t="s">
        <v>341</v>
      </c>
      <c r="G233" s="265" t="s">
        <v>172</v>
      </c>
      <c r="H233" s="266">
        <v>23</v>
      </c>
      <c r="I233" s="267"/>
      <c r="J233" s="268">
        <f>ROUND(I233*H233,2)</f>
        <v>0</v>
      </c>
      <c r="K233" s="269"/>
      <c r="L233" s="270"/>
      <c r="M233" s="271" t="s">
        <v>1</v>
      </c>
      <c r="N233" s="272" t="s">
        <v>40</v>
      </c>
      <c r="O233" s="91"/>
      <c r="P233" s="225">
        <f>O233*H233</f>
        <v>0</v>
      </c>
      <c r="Q233" s="225">
        <v>0.00034000000000000002</v>
      </c>
      <c r="R233" s="225">
        <f>Q233*H233</f>
        <v>0.0078200000000000006</v>
      </c>
      <c r="S233" s="225">
        <v>0</v>
      </c>
      <c r="T233" s="226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27" t="s">
        <v>302</v>
      </c>
      <c r="AT233" s="227" t="s">
        <v>303</v>
      </c>
      <c r="AU233" s="227" t="s">
        <v>85</v>
      </c>
      <c r="AY233" s="17" t="s">
        <v>135</v>
      </c>
      <c r="BE233" s="228">
        <f>IF(N233="základní",J233,0)</f>
        <v>0</v>
      </c>
      <c r="BF233" s="228">
        <f>IF(N233="snížená",J233,0)</f>
        <v>0</v>
      </c>
      <c r="BG233" s="228">
        <f>IF(N233="zákl. přenesená",J233,0)</f>
        <v>0</v>
      </c>
      <c r="BH233" s="228">
        <f>IF(N233="sníž. přenesená",J233,0)</f>
        <v>0</v>
      </c>
      <c r="BI233" s="228">
        <f>IF(N233="nulová",J233,0)</f>
        <v>0</v>
      </c>
      <c r="BJ233" s="17" t="s">
        <v>83</v>
      </c>
      <c r="BK233" s="228">
        <f>ROUND(I233*H233,2)</f>
        <v>0</v>
      </c>
      <c r="BL233" s="17" t="s">
        <v>226</v>
      </c>
      <c r="BM233" s="227" t="s">
        <v>342</v>
      </c>
    </row>
    <row r="234" s="14" customFormat="1">
      <c r="A234" s="14"/>
      <c r="B234" s="240"/>
      <c r="C234" s="241"/>
      <c r="D234" s="231" t="s">
        <v>144</v>
      </c>
      <c r="E234" s="241"/>
      <c r="F234" s="243" t="s">
        <v>343</v>
      </c>
      <c r="G234" s="241"/>
      <c r="H234" s="244">
        <v>23</v>
      </c>
      <c r="I234" s="245"/>
      <c r="J234" s="241"/>
      <c r="K234" s="241"/>
      <c r="L234" s="246"/>
      <c r="M234" s="247"/>
      <c r="N234" s="248"/>
      <c r="O234" s="248"/>
      <c r="P234" s="248"/>
      <c r="Q234" s="248"/>
      <c r="R234" s="248"/>
      <c r="S234" s="248"/>
      <c r="T234" s="249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0" t="s">
        <v>144</v>
      </c>
      <c r="AU234" s="250" t="s">
        <v>85</v>
      </c>
      <c r="AV234" s="14" t="s">
        <v>85</v>
      </c>
      <c r="AW234" s="14" t="s">
        <v>4</v>
      </c>
      <c r="AX234" s="14" t="s">
        <v>83</v>
      </c>
      <c r="AY234" s="250" t="s">
        <v>135</v>
      </c>
    </row>
    <row r="235" s="2" customFormat="1" ht="24.15" customHeight="1">
      <c r="A235" s="38"/>
      <c r="B235" s="39"/>
      <c r="C235" s="215" t="s">
        <v>344</v>
      </c>
      <c r="D235" s="215" t="s">
        <v>138</v>
      </c>
      <c r="E235" s="216" t="s">
        <v>345</v>
      </c>
      <c r="F235" s="217" t="s">
        <v>346</v>
      </c>
      <c r="G235" s="218" t="s">
        <v>165</v>
      </c>
      <c r="H235" s="219">
        <v>2</v>
      </c>
      <c r="I235" s="220"/>
      <c r="J235" s="221">
        <f>ROUND(I235*H235,2)</f>
        <v>0</v>
      </c>
      <c r="K235" s="222"/>
      <c r="L235" s="44"/>
      <c r="M235" s="223" t="s">
        <v>1</v>
      </c>
      <c r="N235" s="224" t="s">
        <v>40</v>
      </c>
      <c r="O235" s="91"/>
      <c r="P235" s="225">
        <f>O235*H235</f>
        <v>0</v>
      </c>
      <c r="Q235" s="225">
        <v>0</v>
      </c>
      <c r="R235" s="225">
        <f>Q235*H235</f>
        <v>0</v>
      </c>
      <c r="S235" s="225">
        <v>0</v>
      </c>
      <c r="T235" s="226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27" t="s">
        <v>226</v>
      </c>
      <c r="AT235" s="227" t="s">
        <v>138</v>
      </c>
      <c r="AU235" s="227" t="s">
        <v>85</v>
      </c>
      <c r="AY235" s="17" t="s">
        <v>135</v>
      </c>
      <c r="BE235" s="228">
        <f>IF(N235="základní",J235,0)</f>
        <v>0</v>
      </c>
      <c r="BF235" s="228">
        <f>IF(N235="snížená",J235,0)</f>
        <v>0</v>
      </c>
      <c r="BG235" s="228">
        <f>IF(N235="zákl. přenesená",J235,0)</f>
        <v>0</v>
      </c>
      <c r="BH235" s="228">
        <f>IF(N235="sníž. přenesená",J235,0)</f>
        <v>0</v>
      </c>
      <c r="BI235" s="228">
        <f>IF(N235="nulová",J235,0)</f>
        <v>0</v>
      </c>
      <c r="BJ235" s="17" t="s">
        <v>83</v>
      </c>
      <c r="BK235" s="228">
        <f>ROUND(I235*H235,2)</f>
        <v>0</v>
      </c>
      <c r="BL235" s="17" t="s">
        <v>226</v>
      </c>
      <c r="BM235" s="227" t="s">
        <v>347</v>
      </c>
    </row>
    <row r="236" s="2" customFormat="1" ht="16.5" customHeight="1">
      <c r="A236" s="38"/>
      <c r="B236" s="39"/>
      <c r="C236" s="215" t="s">
        <v>348</v>
      </c>
      <c r="D236" s="215" t="s">
        <v>138</v>
      </c>
      <c r="E236" s="216" t="s">
        <v>349</v>
      </c>
      <c r="F236" s="217" t="s">
        <v>350</v>
      </c>
      <c r="G236" s="218" t="s">
        <v>165</v>
      </c>
      <c r="H236" s="219">
        <v>13</v>
      </c>
      <c r="I236" s="220"/>
      <c r="J236" s="221">
        <f>ROUND(I236*H236,2)</f>
        <v>0</v>
      </c>
      <c r="K236" s="222"/>
      <c r="L236" s="44"/>
      <c r="M236" s="223" t="s">
        <v>1</v>
      </c>
      <c r="N236" s="224" t="s">
        <v>40</v>
      </c>
      <c r="O236" s="91"/>
      <c r="P236" s="225">
        <f>O236*H236</f>
        <v>0</v>
      </c>
      <c r="Q236" s="225">
        <v>0</v>
      </c>
      <c r="R236" s="225">
        <f>Q236*H236</f>
        <v>0</v>
      </c>
      <c r="S236" s="225">
        <v>0</v>
      </c>
      <c r="T236" s="226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27" t="s">
        <v>226</v>
      </c>
      <c r="AT236" s="227" t="s">
        <v>138</v>
      </c>
      <c r="AU236" s="227" t="s">
        <v>85</v>
      </c>
      <c r="AY236" s="17" t="s">
        <v>135</v>
      </c>
      <c r="BE236" s="228">
        <f>IF(N236="základní",J236,0)</f>
        <v>0</v>
      </c>
      <c r="BF236" s="228">
        <f>IF(N236="snížená",J236,0)</f>
        <v>0</v>
      </c>
      <c r="BG236" s="228">
        <f>IF(N236="zákl. přenesená",J236,0)</f>
        <v>0</v>
      </c>
      <c r="BH236" s="228">
        <f>IF(N236="sníž. přenesená",J236,0)</f>
        <v>0</v>
      </c>
      <c r="BI236" s="228">
        <f>IF(N236="nulová",J236,0)</f>
        <v>0</v>
      </c>
      <c r="BJ236" s="17" t="s">
        <v>83</v>
      </c>
      <c r="BK236" s="228">
        <f>ROUND(I236*H236,2)</f>
        <v>0</v>
      </c>
      <c r="BL236" s="17" t="s">
        <v>226</v>
      </c>
      <c r="BM236" s="227" t="s">
        <v>351</v>
      </c>
    </row>
    <row r="237" s="2" customFormat="1" ht="24.15" customHeight="1">
      <c r="A237" s="38"/>
      <c r="B237" s="39"/>
      <c r="C237" s="215" t="s">
        <v>352</v>
      </c>
      <c r="D237" s="215" t="s">
        <v>138</v>
      </c>
      <c r="E237" s="216" t="s">
        <v>353</v>
      </c>
      <c r="F237" s="217" t="s">
        <v>354</v>
      </c>
      <c r="G237" s="218" t="s">
        <v>165</v>
      </c>
      <c r="H237" s="219">
        <v>2</v>
      </c>
      <c r="I237" s="220"/>
      <c r="J237" s="221">
        <f>ROUND(I237*H237,2)</f>
        <v>0</v>
      </c>
      <c r="K237" s="222"/>
      <c r="L237" s="44"/>
      <c r="M237" s="223" t="s">
        <v>1</v>
      </c>
      <c r="N237" s="224" t="s">
        <v>40</v>
      </c>
      <c r="O237" s="91"/>
      <c r="P237" s="225">
        <f>O237*H237</f>
        <v>0</v>
      </c>
      <c r="Q237" s="225">
        <v>0</v>
      </c>
      <c r="R237" s="225">
        <f>Q237*H237</f>
        <v>0</v>
      </c>
      <c r="S237" s="225">
        <v>0</v>
      </c>
      <c r="T237" s="226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27" t="s">
        <v>226</v>
      </c>
      <c r="AT237" s="227" t="s">
        <v>138</v>
      </c>
      <c r="AU237" s="227" t="s">
        <v>85</v>
      </c>
      <c r="AY237" s="17" t="s">
        <v>135</v>
      </c>
      <c r="BE237" s="228">
        <f>IF(N237="základní",J237,0)</f>
        <v>0</v>
      </c>
      <c r="BF237" s="228">
        <f>IF(N237="snížená",J237,0)</f>
        <v>0</v>
      </c>
      <c r="BG237" s="228">
        <f>IF(N237="zákl. přenesená",J237,0)</f>
        <v>0</v>
      </c>
      <c r="BH237" s="228">
        <f>IF(N237="sníž. přenesená",J237,0)</f>
        <v>0</v>
      </c>
      <c r="BI237" s="228">
        <f>IF(N237="nulová",J237,0)</f>
        <v>0</v>
      </c>
      <c r="BJ237" s="17" t="s">
        <v>83</v>
      </c>
      <c r="BK237" s="228">
        <f>ROUND(I237*H237,2)</f>
        <v>0</v>
      </c>
      <c r="BL237" s="17" t="s">
        <v>226</v>
      </c>
      <c r="BM237" s="227" t="s">
        <v>355</v>
      </c>
    </row>
    <row r="238" s="2" customFormat="1" ht="24.15" customHeight="1">
      <c r="A238" s="38"/>
      <c r="B238" s="39"/>
      <c r="C238" s="215" t="s">
        <v>356</v>
      </c>
      <c r="D238" s="215" t="s">
        <v>138</v>
      </c>
      <c r="E238" s="216" t="s">
        <v>357</v>
      </c>
      <c r="F238" s="217" t="s">
        <v>358</v>
      </c>
      <c r="G238" s="218" t="s">
        <v>165</v>
      </c>
      <c r="H238" s="219">
        <v>4</v>
      </c>
      <c r="I238" s="220"/>
      <c r="J238" s="221">
        <f>ROUND(I238*H238,2)</f>
        <v>0</v>
      </c>
      <c r="K238" s="222"/>
      <c r="L238" s="44"/>
      <c r="M238" s="223" t="s">
        <v>1</v>
      </c>
      <c r="N238" s="224" t="s">
        <v>40</v>
      </c>
      <c r="O238" s="91"/>
      <c r="P238" s="225">
        <f>O238*H238</f>
        <v>0</v>
      </c>
      <c r="Q238" s="225">
        <v>0</v>
      </c>
      <c r="R238" s="225">
        <f>Q238*H238</f>
        <v>0</v>
      </c>
      <c r="S238" s="225">
        <v>0</v>
      </c>
      <c r="T238" s="226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27" t="s">
        <v>226</v>
      </c>
      <c r="AT238" s="227" t="s">
        <v>138</v>
      </c>
      <c r="AU238" s="227" t="s">
        <v>85</v>
      </c>
      <c r="AY238" s="17" t="s">
        <v>135</v>
      </c>
      <c r="BE238" s="228">
        <f>IF(N238="základní",J238,0)</f>
        <v>0</v>
      </c>
      <c r="BF238" s="228">
        <f>IF(N238="snížená",J238,0)</f>
        <v>0</v>
      </c>
      <c r="BG238" s="228">
        <f>IF(N238="zákl. přenesená",J238,0)</f>
        <v>0</v>
      </c>
      <c r="BH238" s="228">
        <f>IF(N238="sníž. přenesená",J238,0)</f>
        <v>0</v>
      </c>
      <c r="BI238" s="228">
        <f>IF(N238="nulová",J238,0)</f>
        <v>0</v>
      </c>
      <c r="BJ238" s="17" t="s">
        <v>83</v>
      </c>
      <c r="BK238" s="228">
        <f>ROUND(I238*H238,2)</f>
        <v>0</v>
      </c>
      <c r="BL238" s="17" t="s">
        <v>226</v>
      </c>
      <c r="BM238" s="227" t="s">
        <v>359</v>
      </c>
    </row>
    <row r="239" s="2" customFormat="1" ht="24.15" customHeight="1">
      <c r="A239" s="38"/>
      <c r="B239" s="39"/>
      <c r="C239" s="262" t="s">
        <v>360</v>
      </c>
      <c r="D239" s="262" t="s">
        <v>303</v>
      </c>
      <c r="E239" s="263" t="s">
        <v>361</v>
      </c>
      <c r="F239" s="264" t="s">
        <v>362</v>
      </c>
      <c r="G239" s="265" t="s">
        <v>165</v>
      </c>
      <c r="H239" s="266">
        <v>4</v>
      </c>
      <c r="I239" s="267"/>
      <c r="J239" s="268">
        <f>ROUND(I239*H239,2)</f>
        <v>0</v>
      </c>
      <c r="K239" s="269"/>
      <c r="L239" s="270"/>
      <c r="M239" s="271" t="s">
        <v>1</v>
      </c>
      <c r="N239" s="272" t="s">
        <v>40</v>
      </c>
      <c r="O239" s="91"/>
      <c r="P239" s="225">
        <f>O239*H239</f>
        <v>0</v>
      </c>
      <c r="Q239" s="225">
        <v>0.00040000000000000002</v>
      </c>
      <c r="R239" s="225">
        <f>Q239*H239</f>
        <v>0.0016000000000000001</v>
      </c>
      <c r="S239" s="225">
        <v>0</v>
      </c>
      <c r="T239" s="226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27" t="s">
        <v>302</v>
      </c>
      <c r="AT239" s="227" t="s">
        <v>303</v>
      </c>
      <c r="AU239" s="227" t="s">
        <v>85</v>
      </c>
      <c r="AY239" s="17" t="s">
        <v>135</v>
      </c>
      <c r="BE239" s="228">
        <f>IF(N239="základní",J239,0)</f>
        <v>0</v>
      </c>
      <c r="BF239" s="228">
        <f>IF(N239="snížená",J239,0)</f>
        <v>0</v>
      </c>
      <c r="BG239" s="228">
        <f>IF(N239="zákl. přenesená",J239,0)</f>
        <v>0</v>
      </c>
      <c r="BH239" s="228">
        <f>IF(N239="sníž. přenesená",J239,0)</f>
        <v>0</v>
      </c>
      <c r="BI239" s="228">
        <f>IF(N239="nulová",J239,0)</f>
        <v>0</v>
      </c>
      <c r="BJ239" s="17" t="s">
        <v>83</v>
      </c>
      <c r="BK239" s="228">
        <f>ROUND(I239*H239,2)</f>
        <v>0</v>
      </c>
      <c r="BL239" s="17" t="s">
        <v>226</v>
      </c>
      <c r="BM239" s="227" t="s">
        <v>363</v>
      </c>
    </row>
    <row r="240" s="2" customFormat="1" ht="24.15" customHeight="1">
      <c r="A240" s="38"/>
      <c r="B240" s="39"/>
      <c r="C240" s="215" t="s">
        <v>364</v>
      </c>
      <c r="D240" s="215" t="s">
        <v>138</v>
      </c>
      <c r="E240" s="216" t="s">
        <v>365</v>
      </c>
      <c r="F240" s="217" t="s">
        <v>366</v>
      </c>
      <c r="G240" s="218" t="s">
        <v>165</v>
      </c>
      <c r="H240" s="219">
        <v>1</v>
      </c>
      <c r="I240" s="220"/>
      <c r="J240" s="221">
        <f>ROUND(I240*H240,2)</f>
        <v>0</v>
      </c>
      <c r="K240" s="222"/>
      <c r="L240" s="44"/>
      <c r="M240" s="223" t="s">
        <v>1</v>
      </c>
      <c r="N240" s="224" t="s">
        <v>40</v>
      </c>
      <c r="O240" s="91"/>
      <c r="P240" s="225">
        <f>O240*H240</f>
        <v>0</v>
      </c>
      <c r="Q240" s="225">
        <v>0</v>
      </c>
      <c r="R240" s="225">
        <f>Q240*H240</f>
        <v>0</v>
      </c>
      <c r="S240" s="225">
        <v>0</v>
      </c>
      <c r="T240" s="226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27" t="s">
        <v>226</v>
      </c>
      <c r="AT240" s="227" t="s">
        <v>138</v>
      </c>
      <c r="AU240" s="227" t="s">
        <v>85</v>
      </c>
      <c r="AY240" s="17" t="s">
        <v>135</v>
      </c>
      <c r="BE240" s="228">
        <f>IF(N240="základní",J240,0)</f>
        <v>0</v>
      </c>
      <c r="BF240" s="228">
        <f>IF(N240="snížená",J240,0)</f>
        <v>0</v>
      </c>
      <c r="BG240" s="228">
        <f>IF(N240="zákl. přenesená",J240,0)</f>
        <v>0</v>
      </c>
      <c r="BH240" s="228">
        <f>IF(N240="sníž. přenesená",J240,0)</f>
        <v>0</v>
      </c>
      <c r="BI240" s="228">
        <f>IF(N240="nulová",J240,0)</f>
        <v>0</v>
      </c>
      <c r="BJ240" s="17" t="s">
        <v>83</v>
      </c>
      <c r="BK240" s="228">
        <f>ROUND(I240*H240,2)</f>
        <v>0</v>
      </c>
      <c r="BL240" s="17" t="s">
        <v>226</v>
      </c>
      <c r="BM240" s="227" t="s">
        <v>367</v>
      </c>
    </row>
    <row r="241" s="2" customFormat="1" ht="24.15" customHeight="1">
      <c r="A241" s="38"/>
      <c r="B241" s="39"/>
      <c r="C241" s="262" t="s">
        <v>368</v>
      </c>
      <c r="D241" s="262" t="s">
        <v>303</v>
      </c>
      <c r="E241" s="263" t="s">
        <v>369</v>
      </c>
      <c r="F241" s="264" t="s">
        <v>370</v>
      </c>
      <c r="G241" s="265" t="s">
        <v>165</v>
      </c>
      <c r="H241" s="266">
        <v>1</v>
      </c>
      <c r="I241" s="267"/>
      <c r="J241" s="268">
        <f>ROUND(I241*H241,2)</f>
        <v>0</v>
      </c>
      <c r="K241" s="269"/>
      <c r="L241" s="270"/>
      <c r="M241" s="271" t="s">
        <v>1</v>
      </c>
      <c r="N241" s="272" t="s">
        <v>40</v>
      </c>
      <c r="O241" s="91"/>
      <c r="P241" s="225">
        <f>O241*H241</f>
        <v>0</v>
      </c>
      <c r="Q241" s="225">
        <v>0.0010499999999999999</v>
      </c>
      <c r="R241" s="225">
        <f>Q241*H241</f>
        <v>0.0010499999999999999</v>
      </c>
      <c r="S241" s="225">
        <v>0</v>
      </c>
      <c r="T241" s="226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227" t="s">
        <v>302</v>
      </c>
      <c r="AT241" s="227" t="s">
        <v>303</v>
      </c>
      <c r="AU241" s="227" t="s">
        <v>85</v>
      </c>
      <c r="AY241" s="17" t="s">
        <v>135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17" t="s">
        <v>83</v>
      </c>
      <c r="BK241" s="228">
        <f>ROUND(I241*H241,2)</f>
        <v>0</v>
      </c>
      <c r="BL241" s="17" t="s">
        <v>226</v>
      </c>
      <c r="BM241" s="227" t="s">
        <v>371</v>
      </c>
    </row>
    <row r="242" s="2" customFormat="1" ht="24.15" customHeight="1">
      <c r="A242" s="38"/>
      <c r="B242" s="39"/>
      <c r="C242" s="215" t="s">
        <v>372</v>
      </c>
      <c r="D242" s="215" t="s">
        <v>138</v>
      </c>
      <c r="E242" s="216" t="s">
        <v>373</v>
      </c>
      <c r="F242" s="217" t="s">
        <v>374</v>
      </c>
      <c r="G242" s="218" t="s">
        <v>165</v>
      </c>
      <c r="H242" s="219">
        <v>1</v>
      </c>
      <c r="I242" s="220"/>
      <c r="J242" s="221">
        <f>ROUND(I242*H242,2)</f>
        <v>0</v>
      </c>
      <c r="K242" s="222"/>
      <c r="L242" s="44"/>
      <c r="M242" s="223" t="s">
        <v>1</v>
      </c>
      <c r="N242" s="224" t="s">
        <v>40</v>
      </c>
      <c r="O242" s="91"/>
      <c r="P242" s="225">
        <f>O242*H242</f>
        <v>0</v>
      </c>
      <c r="Q242" s="225">
        <v>0</v>
      </c>
      <c r="R242" s="225">
        <f>Q242*H242</f>
        <v>0</v>
      </c>
      <c r="S242" s="225">
        <v>0</v>
      </c>
      <c r="T242" s="226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27" t="s">
        <v>226</v>
      </c>
      <c r="AT242" s="227" t="s">
        <v>138</v>
      </c>
      <c r="AU242" s="227" t="s">
        <v>85</v>
      </c>
      <c r="AY242" s="17" t="s">
        <v>135</v>
      </c>
      <c r="BE242" s="228">
        <f>IF(N242="základní",J242,0)</f>
        <v>0</v>
      </c>
      <c r="BF242" s="228">
        <f>IF(N242="snížená",J242,0)</f>
        <v>0</v>
      </c>
      <c r="BG242" s="228">
        <f>IF(N242="zákl. přenesená",J242,0)</f>
        <v>0</v>
      </c>
      <c r="BH242" s="228">
        <f>IF(N242="sníž. přenesená",J242,0)</f>
        <v>0</v>
      </c>
      <c r="BI242" s="228">
        <f>IF(N242="nulová",J242,0)</f>
        <v>0</v>
      </c>
      <c r="BJ242" s="17" t="s">
        <v>83</v>
      </c>
      <c r="BK242" s="228">
        <f>ROUND(I242*H242,2)</f>
        <v>0</v>
      </c>
      <c r="BL242" s="17" t="s">
        <v>226</v>
      </c>
      <c r="BM242" s="227" t="s">
        <v>375</v>
      </c>
    </row>
    <row r="243" s="13" customFormat="1">
      <c r="A243" s="13"/>
      <c r="B243" s="229"/>
      <c r="C243" s="230"/>
      <c r="D243" s="231" t="s">
        <v>144</v>
      </c>
      <c r="E243" s="232" t="s">
        <v>1</v>
      </c>
      <c r="F243" s="233" t="s">
        <v>376</v>
      </c>
      <c r="G243" s="230"/>
      <c r="H243" s="232" t="s">
        <v>1</v>
      </c>
      <c r="I243" s="234"/>
      <c r="J243" s="230"/>
      <c r="K243" s="230"/>
      <c r="L243" s="235"/>
      <c r="M243" s="236"/>
      <c r="N243" s="237"/>
      <c r="O243" s="237"/>
      <c r="P243" s="237"/>
      <c r="Q243" s="237"/>
      <c r="R243" s="237"/>
      <c r="S243" s="237"/>
      <c r="T243" s="238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39" t="s">
        <v>144</v>
      </c>
      <c r="AU243" s="239" t="s">
        <v>85</v>
      </c>
      <c r="AV243" s="13" t="s">
        <v>83</v>
      </c>
      <c r="AW243" s="13" t="s">
        <v>32</v>
      </c>
      <c r="AX243" s="13" t="s">
        <v>75</v>
      </c>
      <c r="AY243" s="239" t="s">
        <v>135</v>
      </c>
    </row>
    <row r="244" s="14" customFormat="1">
      <c r="A244" s="14"/>
      <c r="B244" s="240"/>
      <c r="C244" s="241"/>
      <c r="D244" s="231" t="s">
        <v>144</v>
      </c>
      <c r="E244" s="242" t="s">
        <v>1</v>
      </c>
      <c r="F244" s="243" t="s">
        <v>83</v>
      </c>
      <c r="G244" s="241"/>
      <c r="H244" s="244">
        <v>1</v>
      </c>
      <c r="I244" s="245"/>
      <c r="J244" s="241"/>
      <c r="K244" s="241"/>
      <c r="L244" s="246"/>
      <c r="M244" s="247"/>
      <c r="N244" s="248"/>
      <c r="O244" s="248"/>
      <c r="P244" s="248"/>
      <c r="Q244" s="248"/>
      <c r="R244" s="248"/>
      <c r="S244" s="248"/>
      <c r="T244" s="249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0" t="s">
        <v>144</v>
      </c>
      <c r="AU244" s="250" t="s">
        <v>85</v>
      </c>
      <c r="AV244" s="14" t="s">
        <v>85</v>
      </c>
      <c r="AW244" s="14" t="s">
        <v>32</v>
      </c>
      <c r="AX244" s="14" t="s">
        <v>83</v>
      </c>
      <c r="AY244" s="250" t="s">
        <v>135</v>
      </c>
    </row>
    <row r="245" s="2" customFormat="1" ht="33" customHeight="1">
      <c r="A245" s="38"/>
      <c r="B245" s="39"/>
      <c r="C245" s="215" t="s">
        <v>377</v>
      </c>
      <c r="D245" s="215" t="s">
        <v>138</v>
      </c>
      <c r="E245" s="216" t="s">
        <v>378</v>
      </c>
      <c r="F245" s="217" t="s">
        <v>379</v>
      </c>
      <c r="G245" s="218" t="s">
        <v>165</v>
      </c>
      <c r="H245" s="219">
        <v>9</v>
      </c>
      <c r="I245" s="220"/>
      <c r="J245" s="221">
        <f>ROUND(I245*H245,2)</f>
        <v>0</v>
      </c>
      <c r="K245" s="222"/>
      <c r="L245" s="44"/>
      <c r="M245" s="223" t="s">
        <v>1</v>
      </c>
      <c r="N245" s="224" t="s">
        <v>40</v>
      </c>
      <c r="O245" s="91"/>
      <c r="P245" s="225">
        <f>O245*H245</f>
        <v>0</v>
      </c>
      <c r="Q245" s="225">
        <v>3.0000000000000001E-05</v>
      </c>
      <c r="R245" s="225">
        <f>Q245*H245</f>
        <v>0.00027</v>
      </c>
      <c r="S245" s="225">
        <v>0</v>
      </c>
      <c r="T245" s="226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27" t="s">
        <v>226</v>
      </c>
      <c r="AT245" s="227" t="s">
        <v>138</v>
      </c>
      <c r="AU245" s="227" t="s">
        <v>85</v>
      </c>
      <c r="AY245" s="17" t="s">
        <v>135</v>
      </c>
      <c r="BE245" s="228">
        <f>IF(N245="základní",J245,0)</f>
        <v>0</v>
      </c>
      <c r="BF245" s="228">
        <f>IF(N245="snížená",J245,0)</f>
        <v>0</v>
      </c>
      <c r="BG245" s="228">
        <f>IF(N245="zákl. přenesená",J245,0)</f>
        <v>0</v>
      </c>
      <c r="BH245" s="228">
        <f>IF(N245="sníž. přenesená",J245,0)</f>
        <v>0</v>
      </c>
      <c r="BI245" s="228">
        <f>IF(N245="nulová",J245,0)</f>
        <v>0</v>
      </c>
      <c r="BJ245" s="17" t="s">
        <v>83</v>
      </c>
      <c r="BK245" s="228">
        <f>ROUND(I245*H245,2)</f>
        <v>0</v>
      </c>
      <c r="BL245" s="17" t="s">
        <v>226</v>
      </c>
      <c r="BM245" s="227" t="s">
        <v>380</v>
      </c>
    </row>
    <row r="246" s="2" customFormat="1" ht="33" customHeight="1">
      <c r="A246" s="38"/>
      <c r="B246" s="39"/>
      <c r="C246" s="215" t="s">
        <v>197</v>
      </c>
      <c r="D246" s="215" t="s">
        <v>138</v>
      </c>
      <c r="E246" s="216" t="s">
        <v>381</v>
      </c>
      <c r="F246" s="217" t="s">
        <v>382</v>
      </c>
      <c r="G246" s="218" t="s">
        <v>229</v>
      </c>
      <c r="H246" s="219">
        <v>0.040000000000000001</v>
      </c>
      <c r="I246" s="220"/>
      <c r="J246" s="221">
        <f>ROUND(I246*H246,2)</f>
        <v>0</v>
      </c>
      <c r="K246" s="222"/>
      <c r="L246" s="44"/>
      <c r="M246" s="223" t="s">
        <v>1</v>
      </c>
      <c r="N246" s="224" t="s">
        <v>40</v>
      </c>
      <c r="O246" s="91"/>
      <c r="P246" s="225">
        <f>O246*H246</f>
        <v>0</v>
      </c>
      <c r="Q246" s="225">
        <v>0</v>
      </c>
      <c r="R246" s="225">
        <f>Q246*H246</f>
        <v>0</v>
      </c>
      <c r="S246" s="225">
        <v>0</v>
      </c>
      <c r="T246" s="226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27" t="s">
        <v>226</v>
      </c>
      <c r="AT246" s="227" t="s">
        <v>138</v>
      </c>
      <c r="AU246" s="227" t="s">
        <v>85</v>
      </c>
      <c r="AY246" s="17" t="s">
        <v>135</v>
      </c>
      <c r="BE246" s="228">
        <f>IF(N246="základní",J246,0)</f>
        <v>0</v>
      </c>
      <c r="BF246" s="228">
        <f>IF(N246="snížená",J246,0)</f>
        <v>0</v>
      </c>
      <c r="BG246" s="228">
        <f>IF(N246="zákl. přenesená",J246,0)</f>
        <v>0</v>
      </c>
      <c r="BH246" s="228">
        <f>IF(N246="sníž. přenesená",J246,0)</f>
        <v>0</v>
      </c>
      <c r="BI246" s="228">
        <f>IF(N246="nulová",J246,0)</f>
        <v>0</v>
      </c>
      <c r="BJ246" s="17" t="s">
        <v>83</v>
      </c>
      <c r="BK246" s="228">
        <f>ROUND(I246*H246,2)</f>
        <v>0</v>
      </c>
      <c r="BL246" s="17" t="s">
        <v>226</v>
      </c>
      <c r="BM246" s="227" t="s">
        <v>383</v>
      </c>
    </row>
    <row r="247" s="12" customFormat="1" ht="22.8" customHeight="1">
      <c r="A247" s="12"/>
      <c r="B247" s="199"/>
      <c r="C247" s="200"/>
      <c r="D247" s="201" t="s">
        <v>74</v>
      </c>
      <c r="E247" s="213" t="s">
        <v>384</v>
      </c>
      <c r="F247" s="213" t="s">
        <v>385</v>
      </c>
      <c r="G247" s="200"/>
      <c r="H247" s="200"/>
      <c r="I247" s="203"/>
      <c r="J247" s="214">
        <f>BK247</f>
        <v>0</v>
      </c>
      <c r="K247" s="200"/>
      <c r="L247" s="205"/>
      <c r="M247" s="206"/>
      <c r="N247" s="207"/>
      <c r="O247" s="207"/>
      <c r="P247" s="208">
        <f>SUM(P248:P255)</f>
        <v>0</v>
      </c>
      <c r="Q247" s="207"/>
      <c r="R247" s="208">
        <f>SUM(R248:R255)</f>
        <v>0.0075199999999999998</v>
      </c>
      <c r="S247" s="207"/>
      <c r="T247" s="209">
        <f>SUM(T248:T255)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10" t="s">
        <v>85</v>
      </c>
      <c r="AT247" s="211" t="s">
        <v>74</v>
      </c>
      <c r="AU247" s="211" t="s">
        <v>83</v>
      </c>
      <c r="AY247" s="210" t="s">
        <v>135</v>
      </c>
      <c r="BK247" s="212">
        <f>SUM(BK248:BK255)</f>
        <v>0</v>
      </c>
    </row>
    <row r="248" s="2" customFormat="1" ht="21.75" customHeight="1">
      <c r="A248" s="38"/>
      <c r="B248" s="39"/>
      <c r="C248" s="215" t="s">
        <v>386</v>
      </c>
      <c r="D248" s="215" t="s">
        <v>138</v>
      </c>
      <c r="E248" s="216" t="s">
        <v>387</v>
      </c>
      <c r="F248" s="217" t="s">
        <v>388</v>
      </c>
      <c r="G248" s="218" t="s">
        <v>172</v>
      </c>
      <c r="H248" s="219">
        <v>80</v>
      </c>
      <c r="I248" s="220"/>
      <c r="J248" s="221">
        <f>ROUND(I248*H248,2)</f>
        <v>0</v>
      </c>
      <c r="K248" s="222"/>
      <c r="L248" s="44"/>
      <c r="M248" s="223" t="s">
        <v>1</v>
      </c>
      <c r="N248" s="224" t="s">
        <v>40</v>
      </c>
      <c r="O248" s="91"/>
      <c r="P248" s="225">
        <f>O248*H248</f>
        <v>0</v>
      </c>
      <c r="Q248" s="225">
        <v>0</v>
      </c>
      <c r="R248" s="225">
        <f>Q248*H248</f>
        <v>0</v>
      </c>
      <c r="S248" s="225">
        <v>0</v>
      </c>
      <c r="T248" s="226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27" t="s">
        <v>226</v>
      </c>
      <c r="AT248" s="227" t="s">
        <v>138</v>
      </c>
      <c r="AU248" s="227" t="s">
        <v>85</v>
      </c>
      <c r="AY248" s="17" t="s">
        <v>135</v>
      </c>
      <c r="BE248" s="228">
        <f>IF(N248="základní",J248,0)</f>
        <v>0</v>
      </c>
      <c r="BF248" s="228">
        <f>IF(N248="snížená",J248,0)</f>
        <v>0</v>
      </c>
      <c r="BG248" s="228">
        <f>IF(N248="zákl. přenesená",J248,0)</f>
        <v>0</v>
      </c>
      <c r="BH248" s="228">
        <f>IF(N248="sníž. přenesená",J248,0)</f>
        <v>0</v>
      </c>
      <c r="BI248" s="228">
        <f>IF(N248="nulová",J248,0)</f>
        <v>0</v>
      </c>
      <c r="BJ248" s="17" t="s">
        <v>83</v>
      </c>
      <c r="BK248" s="228">
        <f>ROUND(I248*H248,2)</f>
        <v>0</v>
      </c>
      <c r="BL248" s="17" t="s">
        <v>226</v>
      </c>
      <c r="BM248" s="227" t="s">
        <v>389</v>
      </c>
    </row>
    <row r="249" s="13" customFormat="1">
      <c r="A249" s="13"/>
      <c r="B249" s="229"/>
      <c r="C249" s="230"/>
      <c r="D249" s="231" t="s">
        <v>144</v>
      </c>
      <c r="E249" s="232" t="s">
        <v>1</v>
      </c>
      <c r="F249" s="233" t="s">
        <v>390</v>
      </c>
      <c r="G249" s="230"/>
      <c r="H249" s="232" t="s">
        <v>1</v>
      </c>
      <c r="I249" s="234"/>
      <c r="J249" s="230"/>
      <c r="K249" s="230"/>
      <c r="L249" s="235"/>
      <c r="M249" s="236"/>
      <c r="N249" s="237"/>
      <c r="O249" s="237"/>
      <c r="P249" s="237"/>
      <c r="Q249" s="237"/>
      <c r="R249" s="237"/>
      <c r="S249" s="237"/>
      <c r="T249" s="238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39" t="s">
        <v>144</v>
      </c>
      <c r="AU249" s="239" t="s">
        <v>85</v>
      </c>
      <c r="AV249" s="13" t="s">
        <v>83</v>
      </c>
      <c r="AW249" s="13" t="s">
        <v>32</v>
      </c>
      <c r="AX249" s="13" t="s">
        <v>75</v>
      </c>
      <c r="AY249" s="239" t="s">
        <v>135</v>
      </c>
    </row>
    <row r="250" s="14" customFormat="1">
      <c r="A250" s="14"/>
      <c r="B250" s="240"/>
      <c r="C250" s="241"/>
      <c r="D250" s="231" t="s">
        <v>144</v>
      </c>
      <c r="E250" s="242" t="s">
        <v>1</v>
      </c>
      <c r="F250" s="243" t="s">
        <v>391</v>
      </c>
      <c r="G250" s="241"/>
      <c r="H250" s="244">
        <v>80</v>
      </c>
      <c r="I250" s="245"/>
      <c r="J250" s="241"/>
      <c r="K250" s="241"/>
      <c r="L250" s="246"/>
      <c r="M250" s="247"/>
      <c r="N250" s="248"/>
      <c r="O250" s="248"/>
      <c r="P250" s="248"/>
      <c r="Q250" s="248"/>
      <c r="R250" s="248"/>
      <c r="S250" s="248"/>
      <c r="T250" s="249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0" t="s">
        <v>144</v>
      </c>
      <c r="AU250" s="250" t="s">
        <v>85</v>
      </c>
      <c r="AV250" s="14" t="s">
        <v>85</v>
      </c>
      <c r="AW250" s="14" t="s">
        <v>32</v>
      </c>
      <c r="AX250" s="14" t="s">
        <v>83</v>
      </c>
      <c r="AY250" s="250" t="s">
        <v>135</v>
      </c>
    </row>
    <row r="251" s="2" customFormat="1" ht="37.8" customHeight="1">
      <c r="A251" s="38"/>
      <c r="B251" s="39"/>
      <c r="C251" s="262" t="s">
        <v>392</v>
      </c>
      <c r="D251" s="262" t="s">
        <v>303</v>
      </c>
      <c r="E251" s="263" t="s">
        <v>393</v>
      </c>
      <c r="F251" s="264" t="s">
        <v>394</v>
      </c>
      <c r="G251" s="265" t="s">
        <v>172</v>
      </c>
      <c r="H251" s="266">
        <v>96</v>
      </c>
      <c r="I251" s="267"/>
      <c r="J251" s="268">
        <f>ROUND(I251*H251,2)</f>
        <v>0</v>
      </c>
      <c r="K251" s="269"/>
      <c r="L251" s="270"/>
      <c r="M251" s="271" t="s">
        <v>1</v>
      </c>
      <c r="N251" s="272" t="s">
        <v>40</v>
      </c>
      <c r="O251" s="91"/>
      <c r="P251" s="225">
        <f>O251*H251</f>
        <v>0</v>
      </c>
      <c r="Q251" s="225">
        <v>6.9999999999999994E-05</v>
      </c>
      <c r="R251" s="225">
        <f>Q251*H251</f>
        <v>0.0067199999999999994</v>
      </c>
      <c r="S251" s="225">
        <v>0</v>
      </c>
      <c r="T251" s="226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27" t="s">
        <v>302</v>
      </c>
      <c r="AT251" s="227" t="s">
        <v>303</v>
      </c>
      <c r="AU251" s="227" t="s">
        <v>85</v>
      </c>
      <c r="AY251" s="17" t="s">
        <v>135</v>
      </c>
      <c r="BE251" s="228">
        <f>IF(N251="základní",J251,0)</f>
        <v>0</v>
      </c>
      <c r="BF251" s="228">
        <f>IF(N251="snížená",J251,0)</f>
        <v>0</v>
      </c>
      <c r="BG251" s="228">
        <f>IF(N251="zákl. přenesená",J251,0)</f>
        <v>0</v>
      </c>
      <c r="BH251" s="228">
        <f>IF(N251="sníž. přenesená",J251,0)</f>
        <v>0</v>
      </c>
      <c r="BI251" s="228">
        <f>IF(N251="nulová",J251,0)</f>
        <v>0</v>
      </c>
      <c r="BJ251" s="17" t="s">
        <v>83</v>
      </c>
      <c r="BK251" s="228">
        <f>ROUND(I251*H251,2)</f>
        <v>0</v>
      </c>
      <c r="BL251" s="17" t="s">
        <v>226</v>
      </c>
      <c r="BM251" s="227" t="s">
        <v>395</v>
      </c>
    </row>
    <row r="252" s="14" customFormat="1">
      <c r="A252" s="14"/>
      <c r="B252" s="240"/>
      <c r="C252" s="241"/>
      <c r="D252" s="231" t="s">
        <v>144</v>
      </c>
      <c r="E252" s="241"/>
      <c r="F252" s="243" t="s">
        <v>396</v>
      </c>
      <c r="G252" s="241"/>
      <c r="H252" s="244">
        <v>96</v>
      </c>
      <c r="I252" s="245"/>
      <c r="J252" s="241"/>
      <c r="K252" s="241"/>
      <c r="L252" s="246"/>
      <c r="M252" s="247"/>
      <c r="N252" s="248"/>
      <c r="O252" s="248"/>
      <c r="P252" s="248"/>
      <c r="Q252" s="248"/>
      <c r="R252" s="248"/>
      <c r="S252" s="248"/>
      <c r="T252" s="249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0" t="s">
        <v>144</v>
      </c>
      <c r="AU252" s="250" t="s">
        <v>85</v>
      </c>
      <c r="AV252" s="14" t="s">
        <v>85</v>
      </c>
      <c r="AW252" s="14" t="s">
        <v>4</v>
      </c>
      <c r="AX252" s="14" t="s">
        <v>83</v>
      </c>
      <c r="AY252" s="250" t="s">
        <v>135</v>
      </c>
    </row>
    <row r="253" s="2" customFormat="1" ht="24.15" customHeight="1">
      <c r="A253" s="38"/>
      <c r="B253" s="39"/>
      <c r="C253" s="215" t="s">
        <v>397</v>
      </c>
      <c r="D253" s="215" t="s">
        <v>138</v>
      </c>
      <c r="E253" s="216" t="s">
        <v>398</v>
      </c>
      <c r="F253" s="217" t="s">
        <v>399</v>
      </c>
      <c r="G253" s="218" t="s">
        <v>165</v>
      </c>
      <c r="H253" s="219">
        <v>8</v>
      </c>
      <c r="I253" s="220"/>
      <c r="J253" s="221">
        <f>ROUND(I253*H253,2)</f>
        <v>0</v>
      </c>
      <c r="K253" s="222"/>
      <c r="L253" s="44"/>
      <c r="M253" s="223" t="s">
        <v>1</v>
      </c>
      <c r="N253" s="224" t="s">
        <v>40</v>
      </c>
      <c r="O253" s="91"/>
      <c r="P253" s="225">
        <f>O253*H253</f>
        <v>0</v>
      </c>
      <c r="Q253" s="225">
        <v>0</v>
      </c>
      <c r="R253" s="225">
        <f>Q253*H253</f>
        <v>0</v>
      </c>
      <c r="S253" s="225">
        <v>0</v>
      </c>
      <c r="T253" s="226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227" t="s">
        <v>226</v>
      </c>
      <c r="AT253" s="227" t="s">
        <v>138</v>
      </c>
      <c r="AU253" s="227" t="s">
        <v>85</v>
      </c>
      <c r="AY253" s="17" t="s">
        <v>135</v>
      </c>
      <c r="BE253" s="228">
        <f>IF(N253="základní",J253,0)</f>
        <v>0</v>
      </c>
      <c r="BF253" s="228">
        <f>IF(N253="snížená",J253,0)</f>
        <v>0</v>
      </c>
      <c r="BG253" s="228">
        <f>IF(N253="zákl. přenesená",J253,0)</f>
        <v>0</v>
      </c>
      <c r="BH253" s="228">
        <f>IF(N253="sníž. přenesená",J253,0)</f>
        <v>0</v>
      </c>
      <c r="BI253" s="228">
        <f>IF(N253="nulová",J253,0)</f>
        <v>0</v>
      </c>
      <c r="BJ253" s="17" t="s">
        <v>83</v>
      </c>
      <c r="BK253" s="228">
        <f>ROUND(I253*H253,2)</f>
        <v>0</v>
      </c>
      <c r="BL253" s="17" t="s">
        <v>226</v>
      </c>
      <c r="BM253" s="227" t="s">
        <v>400</v>
      </c>
    </row>
    <row r="254" s="2" customFormat="1" ht="24.15" customHeight="1">
      <c r="A254" s="38"/>
      <c r="B254" s="39"/>
      <c r="C254" s="262" t="s">
        <v>401</v>
      </c>
      <c r="D254" s="262" t="s">
        <v>303</v>
      </c>
      <c r="E254" s="263" t="s">
        <v>402</v>
      </c>
      <c r="F254" s="264" t="s">
        <v>403</v>
      </c>
      <c r="G254" s="265" t="s">
        <v>165</v>
      </c>
      <c r="H254" s="266">
        <v>8</v>
      </c>
      <c r="I254" s="267"/>
      <c r="J254" s="268">
        <f>ROUND(I254*H254,2)</f>
        <v>0</v>
      </c>
      <c r="K254" s="269"/>
      <c r="L254" s="270"/>
      <c r="M254" s="271" t="s">
        <v>1</v>
      </c>
      <c r="N254" s="272" t="s">
        <v>40</v>
      </c>
      <c r="O254" s="91"/>
      <c r="P254" s="225">
        <f>O254*H254</f>
        <v>0</v>
      </c>
      <c r="Q254" s="225">
        <v>0.00010000000000000001</v>
      </c>
      <c r="R254" s="225">
        <f>Q254*H254</f>
        <v>0.00080000000000000004</v>
      </c>
      <c r="S254" s="225">
        <v>0</v>
      </c>
      <c r="T254" s="226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27" t="s">
        <v>302</v>
      </c>
      <c r="AT254" s="227" t="s">
        <v>303</v>
      </c>
      <c r="AU254" s="227" t="s">
        <v>85</v>
      </c>
      <c r="AY254" s="17" t="s">
        <v>135</v>
      </c>
      <c r="BE254" s="228">
        <f>IF(N254="základní",J254,0)</f>
        <v>0</v>
      </c>
      <c r="BF254" s="228">
        <f>IF(N254="snížená",J254,0)</f>
        <v>0</v>
      </c>
      <c r="BG254" s="228">
        <f>IF(N254="zákl. přenesená",J254,0)</f>
        <v>0</v>
      </c>
      <c r="BH254" s="228">
        <f>IF(N254="sníž. přenesená",J254,0)</f>
        <v>0</v>
      </c>
      <c r="BI254" s="228">
        <f>IF(N254="nulová",J254,0)</f>
        <v>0</v>
      </c>
      <c r="BJ254" s="17" t="s">
        <v>83</v>
      </c>
      <c r="BK254" s="228">
        <f>ROUND(I254*H254,2)</f>
        <v>0</v>
      </c>
      <c r="BL254" s="17" t="s">
        <v>226</v>
      </c>
      <c r="BM254" s="227" t="s">
        <v>404</v>
      </c>
    </row>
    <row r="255" s="2" customFormat="1" ht="24.15" customHeight="1">
      <c r="A255" s="38"/>
      <c r="B255" s="39"/>
      <c r="C255" s="215" t="s">
        <v>405</v>
      </c>
      <c r="D255" s="215" t="s">
        <v>138</v>
      </c>
      <c r="E255" s="216" t="s">
        <v>406</v>
      </c>
      <c r="F255" s="217" t="s">
        <v>407</v>
      </c>
      <c r="G255" s="218" t="s">
        <v>229</v>
      </c>
      <c r="H255" s="219">
        <v>0.0080000000000000002</v>
      </c>
      <c r="I255" s="220"/>
      <c r="J255" s="221">
        <f>ROUND(I255*H255,2)</f>
        <v>0</v>
      </c>
      <c r="K255" s="222"/>
      <c r="L255" s="44"/>
      <c r="M255" s="223" t="s">
        <v>1</v>
      </c>
      <c r="N255" s="224" t="s">
        <v>40</v>
      </c>
      <c r="O255" s="91"/>
      <c r="P255" s="225">
        <f>O255*H255</f>
        <v>0</v>
      </c>
      <c r="Q255" s="225">
        <v>0</v>
      </c>
      <c r="R255" s="225">
        <f>Q255*H255</f>
        <v>0</v>
      </c>
      <c r="S255" s="225">
        <v>0</v>
      </c>
      <c r="T255" s="226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27" t="s">
        <v>226</v>
      </c>
      <c r="AT255" s="227" t="s">
        <v>138</v>
      </c>
      <c r="AU255" s="227" t="s">
        <v>85</v>
      </c>
      <c r="AY255" s="17" t="s">
        <v>135</v>
      </c>
      <c r="BE255" s="228">
        <f>IF(N255="základní",J255,0)</f>
        <v>0</v>
      </c>
      <c r="BF255" s="228">
        <f>IF(N255="snížená",J255,0)</f>
        <v>0</v>
      </c>
      <c r="BG255" s="228">
        <f>IF(N255="zákl. přenesená",J255,0)</f>
        <v>0</v>
      </c>
      <c r="BH255" s="228">
        <f>IF(N255="sníž. přenesená",J255,0)</f>
        <v>0</v>
      </c>
      <c r="BI255" s="228">
        <f>IF(N255="nulová",J255,0)</f>
        <v>0</v>
      </c>
      <c r="BJ255" s="17" t="s">
        <v>83</v>
      </c>
      <c r="BK255" s="228">
        <f>ROUND(I255*H255,2)</f>
        <v>0</v>
      </c>
      <c r="BL255" s="17" t="s">
        <v>226</v>
      </c>
      <c r="BM255" s="227" t="s">
        <v>408</v>
      </c>
    </row>
    <row r="256" s="12" customFormat="1" ht="22.8" customHeight="1">
      <c r="A256" s="12"/>
      <c r="B256" s="199"/>
      <c r="C256" s="200"/>
      <c r="D256" s="201" t="s">
        <v>74</v>
      </c>
      <c r="E256" s="213" t="s">
        <v>409</v>
      </c>
      <c r="F256" s="213" t="s">
        <v>410</v>
      </c>
      <c r="G256" s="200"/>
      <c r="H256" s="200"/>
      <c r="I256" s="203"/>
      <c r="J256" s="214">
        <f>BK256</f>
        <v>0</v>
      </c>
      <c r="K256" s="200"/>
      <c r="L256" s="205"/>
      <c r="M256" s="206"/>
      <c r="N256" s="207"/>
      <c r="O256" s="207"/>
      <c r="P256" s="208">
        <f>P257+SUM(P258:P262)+P276+P282</f>
        <v>0</v>
      </c>
      <c r="Q256" s="207"/>
      <c r="R256" s="208">
        <f>R257+SUM(R258:R262)+R276+R282</f>
        <v>0.00596</v>
      </c>
      <c r="S256" s="207"/>
      <c r="T256" s="209">
        <f>T257+SUM(T258:T262)+T276+T282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210" t="s">
        <v>85</v>
      </c>
      <c r="AT256" s="211" t="s">
        <v>74</v>
      </c>
      <c r="AU256" s="211" t="s">
        <v>83</v>
      </c>
      <c r="AY256" s="210" t="s">
        <v>135</v>
      </c>
      <c r="BK256" s="212">
        <f>BK257+SUM(BK258:BK262)+BK276+BK282</f>
        <v>0</v>
      </c>
    </row>
    <row r="257" s="2" customFormat="1" ht="21.75" customHeight="1">
      <c r="A257" s="38"/>
      <c r="B257" s="39"/>
      <c r="C257" s="215" t="s">
        <v>411</v>
      </c>
      <c r="D257" s="215" t="s">
        <v>138</v>
      </c>
      <c r="E257" s="216" t="s">
        <v>412</v>
      </c>
      <c r="F257" s="217" t="s">
        <v>413</v>
      </c>
      <c r="G257" s="218" t="s">
        <v>165</v>
      </c>
      <c r="H257" s="219">
        <v>5</v>
      </c>
      <c r="I257" s="220"/>
      <c r="J257" s="221">
        <f>ROUND(I257*H257,2)</f>
        <v>0</v>
      </c>
      <c r="K257" s="222"/>
      <c r="L257" s="44"/>
      <c r="M257" s="223" t="s">
        <v>1</v>
      </c>
      <c r="N257" s="224" t="s">
        <v>40</v>
      </c>
      <c r="O257" s="91"/>
      <c r="P257" s="225">
        <f>O257*H257</f>
        <v>0</v>
      </c>
      <c r="Q257" s="225">
        <v>0</v>
      </c>
      <c r="R257" s="225">
        <f>Q257*H257</f>
        <v>0</v>
      </c>
      <c r="S257" s="225">
        <v>0</v>
      </c>
      <c r="T257" s="226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27" t="s">
        <v>226</v>
      </c>
      <c r="AT257" s="227" t="s">
        <v>138</v>
      </c>
      <c r="AU257" s="227" t="s">
        <v>85</v>
      </c>
      <c r="AY257" s="17" t="s">
        <v>135</v>
      </c>
      <c r="BE257" s="228">
        <f>IF(N257="základní",J257,0)</f>
        <v>0</v>
      </c>
      <c r="BF257" s="228">
        <f>IF(N257="snížená",J257,0)</f>
        <v>0</v>
      </c>
      <c r="BG257" s="228">
        <f>IF(N257="zákl. přenesená",J257,0)</f>
        <v>0</v>
      </c>
      <c r="BH257" s="228">
        <f>IF(N257="sníž. přenesená",J257,0)</f>
        <v>0</v>
      </c>
      <c r="BI257" s="228">
        <f>IF(N257="nulová",J257,0)</f>
        <v>0</v>
      </c>
      <c r="BJ257" s="17" t="s">
        <v>83</v>
      </c>
      <c r="BK257" s="228">
        <f>ROUND(I257*H257,2)</f>
        <v>0</v>
      </c>
      <c r="BL257" s="17" t="s">
        <v>226</v>
      </c>
      <c r="BM257" s="227" t="s">
        <v>414</v>
      </c>
    </row>
    <row r="258" s="2" customFormat="1" ht="24.15" customHeight="1">
      <c r="A258" s="38"/>
      <c r="B258" s="39"/>
      <c r="C258" s="262" t="s">
        <v>415</v>
      </c>
      <c r="D258" s="262" t="s">
        <v>303</v>
      </c>
      <c r="E258" s="263" t="s">
        <v>416</v>
      </c>
      <c r="F258" s="264" t="s">
        <v>417</v>
      </c>
      <c r="G258" s="265" t="s">
        <v>165</v>
      </c>
      <c r="H258" s="266">
        <v>5</v>
      </c>
      <c r="I258" s="267"/>
      <c r="J258" s="268">
        <f>ROUND(I258*H258,2)</f>
        <v>0</v>
      </c>
      <c r="K258" s="269"/>
      <c r="L258" s="270"/>
      <c r="M258" s="271" t="s">
        <v>1</v>
      </c>
      <c r="N258" s="272" t="s">
        <v>40</v>
      </c>
      <c r="O258" s="91"/>
      <c r="P258" s="225">
        <f>O258*H258</f>
        <v>0</v>
      </c>
      <c r="Q258" s="225">
        <v>0.001</v>
      </c>
      <c r="R258" s="225">
        <f>Q258*H258</f>
        <v>0.0050000000000000001</v>
      </c>
      <c r="S258" s="225">
        <v>0</v>
      </c>
      <c r="T258" s="226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27" t="s">
        <v>302</v>
      </c>
      <c r="AT258" s="227" t="s">
        <v>303</v>
      </c>
      <c r="AU258" s="227" t="s">
        <v>85</v>
      </c>
      <c r="AY258" s="17" t="s">
        <v>135</v>
      </c>
      <c r="BE258" s="228">
        <f>IF(N258="základní",J258,0)</f>
        <v>0</v>
      </c>
      <c r="BF258" s="228">
        <f>IF(N258="snížená",J258,0)</f>
        <v>0</v>
      </c>
      <c r="BG258" s="228">
        <f>IF(N258="zákl. přenesená",J258,0)</f>
        <v>0</v>
      </c>
      <c r="BH258" s="228">
        <f>IF(N258="sníž. přenesená",J258,0)</f>
        <v>0</v>
      </c>
      <c r="BI258" s="228">
        <f>IF(N258="nulová",J258,0)</f>
        <v>0</v>
      </c>
      <c r="BJ258" s="17" t="s">
        <v>83</v>
      </c>
      <c r="BK258" s="228">
        <f>ROUND(I258*H258,2)</f>
        <v>0</v>
      </c>
      <c r="BL258" s="17" t="s">
        <v>226</v>
      </c>
      <c r="BM258" s="227" t="s">
        <v>418</v>
      </c>
    </row>
    <row r="259" s="2" customFormat="1" ht="16.5" customHeight="1">
      <c r="A259" s="38"/>
      <c r="B259" s="39"/>
      <c r="C259" s="215" t="s">
        <v>419</v>
      </c>
      <c r="D259" s="215" t="s">
        <v>138</v>
      </c>
      <c r="E259" s="216" t="s">
        <v>420</v>
      </c>
      <c r="F259" s="217" t="s">
        <v>421</v>
      </c>
      <c r="G259" s="218" t="s">
        <v>165</v>
      </c>
      <c r="H259" s="219">
        <v>8</v>
      </c>
      <c r="I259" s="220"/>
      <c r="J259" s="221">
        <f>ROUND(I259*H259,2)</f>
        <v>0</v>
      </c>
      <c r="K259" s="222"/>
      <c r="L259" s="44"/>
      <c r="M259" s="223" t="s">
        <v>1</v>
      </c>
      <c r="N259" s="224" t="s">
        <v>40</v>
      </c>
      <c r="O259" s="91"/>
      <c r="P259" s="225">
        <f>O259*H259</f>
        <v>0</v>
      </c>
      <c r="Q259" s="225">
        <v>0</v>
      </c>
      <c r="R259" s="225">
        <f>Q259*H259</f>
        <v>0</v>
      </c>
      <c r="S259" s="225">
        <v>0</v>
      </c>
      <c r="T259" s="226">
        <f>S259*H259</f>
        <v>0</v>
      </c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R259" s="227" t="s">
        <v>226</v>
      </c>
      <c r="AT259" s="227" t="s">
        <v>138</v>
      </c>
      <c r="AU259" s="227" t="s">
        <v>85</v>
      </c>
      <c r="AY259" s="17" t="s">
        <v>135</v>
      </c>
      <c r="BE259" s="228">
        <f>IF(N259="základní",J259,0)</f>
        <v>0</v>
      </c>
      <c r="BF259" s="228">
        <f>IF(N259="snížená",J259,0)</f>
        <v>0</v>
      </c>
      <c r="BG259" s="228">
        <f>IF(N259="zákl. přenesená",J259,0)</f>
        <v>0</v>
      </c>
      <c r="BH259" s="228">
        <f>IF(N259="sníž. přenesená",J259,0)</f>
        <v>0</v>
      </c>
      <c r="BI259" s="228">
        <f>IF(N259="nulová",J259,0)</f>
        <v>0</v>
      </c>
      <c r="BJ259" s="17" t="s">
        <v>83</v>
      </c>
      <c r="BK259" s="228">
        <f>ROUND(I259*H259,2)</f>
        <v>0</v>
      </c>
      <c r="BL259" s="17" t="s">
        <v>226</v>
      </c>
      <c r="BM259" s="227" t="s">
        <v>422</v>
      </c>
    </row>
    <row r="260" s="2" customFormat="1" ht="16.5" customHeight="1">
      <c r="A260" s="38"/>
      <c r="B260" s="39"/>
      <c r="C260" s="262" t="s">
        <v>423</v>
      </c>
      <c r="D260" s="262" t="s">
        <v>303</v>
      </c>
      <c r="E260" s="263" t="s">
        <v>424</v>
      </c>
      <c r="F260" s="264" t="s">
        <v>425</v>
      </c>
      <c r="G260" s="265" t="s">
        <v>165</v>
      </c>
      <c r="H260" s="266">
        <v>8</v>
      </c>
      <c r="I260" s="267"/>
      <c r="J260" s="268">
        <f>ROUND(I260*H260,2)</f>
        <v>0</v>
      </c>
      <c r="K260" s="269"/>
      <c r="L260" s="270"/>
      <c r="M260" s="271" t="s">
        <v>1</v>
      </c>
      <c r="N260" s="272" t="s">
        <v>40</v>
      </c>
      <c r="O260" s="91"/>
      <c r="P260" s="225">
        <f>O260*H260</f>
        <v>0</v>
      </c>
      <c r="Q260" s="225">
        <v>0.00012</v>
      </c>
      <c r="R260" s="225">
        <f>Q260*H260</f>
        <v>0.00096000000000000002</v>
      </c>
      <c r="S260" s="225">
        <v>0</v>
      </c>
      <c r="T260" s="226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27" t="s">
        <v>302</v>
      </c>
      <c r="AT260" s="227" t="s">
        <v>303</v>
      </c>
      <c r="AU260" s="227" t="s">
        <v>85</v>
      </c>
      <c r="AY260" s="17" t="s">
        <v>135</v>
      </c>
      <c r="BE260" s="228">
        <f>IF(N260="základní",J260,0)</f>
        <v>0</v>
      </c>
      <c r="BF260" s="228">
        <f>IF(N260="snížená",J260,0)</f>
        <v>0</v>
      </c>
      <c r="BG260" s="228">
        <f>IF(N260="zákl. přenesená",J260,0)</f>
        <v>0</v>
      </c>
      <c r="BH260" s="228">
        <f>IF(N260="sníž. přenesená",J260,0)</f>
        <v>0</v>
      </c>
      <c r="BI260" s="228">
        <f>IF(N260="nulová",J260,0)</f>
        <v>0</v>
      </c>
      <c r="BJ260" s="17" t="s">
        <v>83</v>
      </c>
      <c r="BK260" s="228">
        <f>ROUND(I260*H260,2)</f>
        <v>0</v>
      </c>
      <c r="BL260" s="17" t="s">
        <v>226</v>
      </c>
      <c r="BM260" s="227" t="s">
        <v>426</v>
      </c>
    </row>
    <row r="261" s="2" customFormat="1" ht="24.15" customHeight="1">
      <c r="A261" s="38"/>
      <c r="B261" s="39"/>
      <c r="C261" s="215" t="s">
        <v>427</v>
      </c>
      <c r="D261" s="215" t="s">
        <v>138</v>
      </c>
      <c r="E261" s="216" t="s">
        <v>428</v>
      </c>
      <c r="F261" s="217" t="s">
        <v>429</v>
      </c>
      <c r="G261" s="218" t="s">
        <v>430</v>
      </c>
      <c r="H261" s="273"/>
      <c r="I261" s="220"/>
      <c r="J261" s="221">
        <f>ROUND(I261*H261,2)</f>
        <v>0</v>
      </c>
      <c r="K261" s="222"/>
      <c r="L261" s="44"/>
      <c r="M261" s="223" t="s">
        <v>1</v>
      </c>
      <c r="N261" s="224" t="s">
        <v>40</v>
      </c>
      <c r="O261" s="91"/>
      <c r="P261" s="225">
        <f>O261*H261</f>
        <v>0</v>
      </c>
      <c r="Q261" s="225">
        <v>0</v>
      </c>
      <c r="R261" s="225">
        <f>Q261*H261</f>
        <v>0</v>
      </c>
      <c r="S261" s="225">
        <v>0</v>
      </c>
      <c r="T261" s="226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27" t="s">
        <v>226</v>
      </c>
      <c r="AT261" s="227" t="s">
        <v>138</v>
      </c>
      <c r="AU261" s="227" t="s">
        <v>85</v>
      </c>
      <c r="AY261" s="17" t="s">
        <v>135</v>
      </c>
      <c r="BE261" s="228">
        <f>IF(N261="základní",J261,0)</f>
        <v>0</v>
      </c>
      <c r="BF261" s="228">
        <f>IF(N261="snížená",J261,0)</f>
        <v>0</v>
      </c>
      <c r="BG261" s="228">
        <f>IF(N261="zákl. přenesená",J261,0)</f>
        <v>0</v>
      </c>
      <c r="BH261" s="228">
        <f>IF(N261="sníž. přenesená",J261,0)</f>
        <v>0</v>
      </c>
      <c r="BI261" s="228">
        <f>IF(N261="nulová",J261,0)</f>
        <v>0</v>
      </c>
      <c r="BJ261" s="17" t="s">
        <v>83</v>
      </c>
      <c r="BK261" s="228">
        <f>ROUND(I261*H261,2)</f>
        <v>0</v>
      </c>
      <c r="BL261" s="17" t="s">
        <v>226</v>
      </c>
      <c r="BM261" s="227" t="s">
        <v>431</v>
      </c>
    </row>
    <row r="262" s="12" customFormat="1" ht="20.88" customHeight="1">
      <c r="A262" s="12"/>
      <c r="B262" s="199"/>
      <c r="C262" s="200"/>
      <c r="D262" s="201" t="s">
        <v>74</v>
      </c>
      <c r="E262" s="213" t="s">
        <v>432</v>
      </c>
      <c r="F262" s="213" t="s">
        <v>433</v>
      </c>
      <c r="G262" s="200"/>
      <c r="H262" s="200"/>
      <c r="I262" s="203"/>
      <c r="J262" s="214">
        <f>BK262</f>
        <v>0</v>
      </c>
      <c r="K262" s="200"/>
      <c r="L262" s="205"/>
      <c r="M262" s="206"/>
      <c r="N262" s="207"/>
      <c r="O262" s="207"/>
      <c r="P262" s="208">
        <f>SUM(P263:P275)</f>
        <v>0</v>
      </c>
      <c r="Q262" s="207"/>
      <c r="R262" s="208">
        <f>SUM(R263:R275)</f>
        <v>0</v>
      </c>
      <c r="S262" s="207"/>
      <c r="T262" s="209">
        <f>SUM(T263:T275)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210" t="s">
        <v>85</v>
      </c>
      <c r="AT262" s="211" t="s">
        <v>74</v>
      </c>
      <c r="AU262" s="211" t="s">
        <v>85</v>
      </c>
      <c r="AY262" s="210" t="s">
        <v>135</v>
      </c>
      <c r="BK262" s="212">
        <f>SUM(BK263:BK275)</f>
        <v>0</v>
      </c>
    </row>
    <row r="263" s="2" customFormat="1" ht="24.15" customHeight="1">
      <c r="A263" s="38"/>
      <c r="B263" s="39"/>
      <c r="C263" s="215" t="s">
        <v>434</v>
      </c>
      <c r="D263" s="215" t="s">
        <v>138</v>
      </c>
      <c r="E263" s="216" t="s">
        <v>435</v>
      </c>
      <c r="F263" s="217" t="s">
        <v>436</v>
      </c>
      <c r="G263" s="218" t="s">
        <v>437</v>
      </c>
      <c r="H263" s="219">
        <v>1</v>
      </c>
      <c r="I263" s="220"/>
      <c r="J263" s="221">
        <f>ROUND(I263*H263,2)</f>
        <v>0</v>
      </c>
      <c r="K263" s="222"/>
      <c r="L263" s="44"/>
      <c r="M263" s="223" t="s">
        <v>1</v>
      </c>
      <c r="N263" s="224" t="s">
        <v>40</v>
      </c>
      <c r="O263" s="91"/>
      <c r="P263" s="225">
        <f>O263*H263</f>
        <v>0</v>
      </c>
      <c r="Q263" s="225">
        <v>0</v>
      </c>
      <c r="R263" s="225">
        <f>Q263*H263</f>
        <v>0</v>
      </c>
      <c r="S263" s="225">
        <v>0</v>
      </c>
      <c r="T263" s="226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27" t="s">
        <v>226</v>
      </c>
      <c r="AT263" s="227" t="s">
        <v>138</v>
      </c>
      <c r="AU263" s="227" t="s">
        <v>152</v>
      </c>
      <c r="AY263" s="17" t="s">
        <v>135</v>
      </c>
      <c r="BE263" s="228">
        <f>IF(N263="základní",J263,0)</f>
        <v>0</v>
      </c>
      <c r="BF263" s="228">
        <f>IF(N263="snížená",J263,0)</f>
        <v>0</v>
      </c>
      <c r="BG263" s="228">
        <f>IF(N263="zákl. přenesená",J263,0)</f>
        <v>0</v>
      </c>
      <c r="BH263" s="228">
        <f>IF(N263="sníž. přenesená",J263,0)</f>
        <v>0</v>
      </c>
      <c r="BI263" s="228">
        <f>IF(N263="nulová",J263,0)</f>
        <v>0</v>
      </c>
      <c r="BJ263" s="17" t="s">
        <v>83</v>
      </c>
      <c r="BK263" s="228">
        <f>ROUND(I263*H263,2)</f>
        <v>0</v>
      </c>
      <c r="BL263" s="17" t="s">
        <v>226</v>
      </c>
      <c r="BM263" s="227" t="s">
        <v>438</v>
      </c>
    </row>
    <row r="264" s="2" customFormat="1" ht="21.75" customHeight="1">
      <c r="A264" s="38"/>
      <c r="B264" s="39"/>
      <c r="C264" s="215" t="s">
        <v>439</v>
      </c>
      <c r="D264" s="215" t="s">
        <v>138</v>
      </c>
      <c r="E264" s="216" t="s">
        <v>440</v>
      </c>
      <c r="F264" s="217" t="s">
        <v>441</v>
      </c>
      <c r="G264" s="218" t="s">
        <v>437</v>
      </c>
      <c r="H264" s="219">
        <v>8</v>
      </c>
      <c r="I264" s="220"/>
      <c r="J264" s="221">
        <f>ROUND(I264*H264,2)</f>
        <v>0</v>
      </c>
      <c r="K264" s="222"/>
      <c r="L264" s="44"/>
      <c r="M264" s="223" t="s">
        <v>1</v>
      </c>
      <c r="N264" s="224" t="s">
        <v>40</v>
      </c>
      <c r="O264" s="91"/>
      <c r="P264" s="225">
        <f>O264*H264</f>
        <v>0</v>
      </c>
      <c r="Q264" s="225">
        <v>0</v>
      </c>
      <c r="R264" s="225">
        <f>Q264*H264</f>
        <v>0</v>
      </c>
      <c r="S264" s="225">
        <v>0</v>
      </c>
      <c r="T264" s="226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27" t="s">
        <v>226</v>
      </c>
      <c r="AT264" s="227" t="s">
        <v>138</v>
      </c>
      <c r="AU264" s="227" t="s">
        <v>152</v>
      </c>
      <c r="AY264" s="17" t="s">
        <v>135</v>
      </c>
      <c r="BE264" s="228">
        <f>IF(N264="základní",J264,0)</f>
        <v>0</v>
      </c>
      <c r="BF264" s="228">
        <f>IF(N264="snížená",J264,0)</f>
        <v>0</v>
      </c>
      <c r="BG264" s="228">
        <f>IF(N264="zákl. přenesená",J264,0)</f>
        <v>0</v>
      </c>
      <c r="BH264" s="228">
        <f>IF(N264="sníž. přenesená",J264,0)</f>
        <v>0</v>
      </c>
      <c r="BI264" s="228">
        <f>IF(N264="nulová",J264,0)</f>
        <v>0</v>
      </c>
      <c r="BJ264" s="17" t="s">
        <v>83</v>
      </c>
      <c r="BK264" s="228">
        <f>ROUND(I264*H264,2)</f>
        <v>0</v>
      </c>
      <c r="BL264" s="17" t="s">
        <v>226</v>
      </c>
      <c r="BM264" s="227" t="s">
        <v>442</v>
      </c>
    </row>
    <row r="265" s="2" customFormat="1" ht="16.5" customHeight="1">
      <c r="A265" s="38"/>
      <c r="B265" s="39"/>
      <c r="C265" s="215" t="s">
        <v>443</v>
      </c>
      <c r="D265" s="215" t="s">
        <v>138</v>
      </c>
      <c r="E265" s="216" t="s">
        <v>444</v>
      </c>
      <c r="F265" s="217" t="s">
        <v>445</v>
      </c>
      <c r="G265" s="218" t="s">
        <v>446</v>
      </c>
      <c r="H265" s="219">
        <v>7</v>
      </c>
      <c r="I265" s="220"/>
      <c r="J265" s="221">
        <f>ROUND(I265*H265,2)</f>
        <v>0</v>
      </c>
      <c r="K265" s="222"/>
      <c r="L265" s="44"/>
      <c r="M265" s="223" t="s">
        <v>1</v>
      </c>
      <c r="N265" s="224" t="s">
        <v>40</v>
      </c>
      <c r="O265" s="91"/>
      <c r="P265" s="225">
        <f>O265*H265</f>
        <v>0</v>
      </c>
      <c r="Q265" s="225">
        <v>0</v>
      </c>
      <c r="R265" s="225">
        <f>Q265*H265</f>
        <v>0</v>
      </c>
      <c r="S265" s="225">
        <v>0</v>
      </c>
      <c r="T265" s="226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227" t="s">
        <v>226</v>
      </c>
      <c r="AT265" s="227" t="s">
        <v>138</v>
      </c>
      <c r="AU265" s="227" t="s">
        <v>152</v>
      </c>
      <c r="AY265" s="17" t="s">
        <v>135</v>
      </c>
      <c r="BE265" s="228">
        <f>IF(N265="základní",J265,0)</f>
        <v>0</v>
      </c>
      <c r="BF265" s="228">
        <f>IF(N265="snížená",J265,0)</f>
        <v>0</v>
      </c>
      <c r="BG265" s="228">
        <f>IF(N265="zákl. přenesená",J265,0)</f>
        <v>0</v>
      </c>
      <c r="BH265" s="228">
        <f>IF(N265="sníž. přenesená",J265,0)</f>
        <v>0</v>
      </c>
      <c r="BI265" s="228">
        <f>IF(N265="nulová",J265,0)</f>
        <v>0</v>
      </c>
      <c r="BJ265" s="17" t="s">
        <v>83</v>
      </c>
      <c r="BK265" s="228">
        <f>ROUND(I265*H265,2)</f>
        <v>0</v>
      </c>
      <c r="BL265" s="17" t="s">
        <v>226</v>
      </c>
      <c r="BM265" s="227" t="s">
        <v>447</v>
      </c>
    </row>
    <row r="266" s="2" customFormat="1" ht="16.5" customHeight="1">
      <c r="A266" s="38"/>
      <c r="B266" s="39"/>
      <c r="C266" s="215" t="s">
        <v>448</v>
      </c>
      <c r="D266" s="215" t="s">
        <v>138</v>
      </c>
      <c r="E266" s="216" t="s">
        <v>449</v>
      </c>
      <c r="F266" s="217" t="s">
        <v>450</v>
      </c>
      <c r="G266" s="218" t="s">
        <v>437</v>
      </c>
      <c r="H266" s="219">
        <v>1</v>
      </c>
      <c r="I266" s="220"/>
      <c r="J266" s="221">
        <f>ROUND(I266*H266,2)</f>
        <v>0</v>
      </c>
      <c r="K266" s="222"/>
      <c r="L266" s="44"/>
      <c r="M266" s="223" t="s">
        <v>1</v>
      </c>
      <c r="N266" s="224" t="s">
        <v>40</v>
      </c>
      <c r="O266" s="91"/>
      <c r="P266" s="225">
        <f>O266*H266</f>
        <v>0</v>
      </c>
      <c r="Q266" s="225">
        <v>0</v>
      </c>
      <c r="R266" s="225">
        <f>Q266*H266</f>
        <v>0</v>
      </c>
      <c r="S266" s="225">
        <v>0</v>
      </c>
      <c r="T266" s="226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27" t="s">
        <v>226</v>
      </c>
      <c r="AT266" s="227" t="s">
        <v>138</v>
      </c>
      <c r="AU266" s="227" t="s">
        <v>152</v>
      </c>
      <c r="AY266" s="17" t="s">
        <v>135</v>
      </c>
      <c r="BE266" s="228">
        <f>IF(N266="základní",J266,0)</f>
        <v>0</v>
      </c>
      <c r="BF266" s="228">
        <f>IF(N266="snížená",J266,0)</f>
        <v>0</v>
      </c>
      <c r="BG266" s="228">
        <f>IF(N266="zákl. přenesená",J266,0)</f>
        <v>0</v>
      </c>
      <c r="BH266" s="228">
        <f>IF(N266="sníž. přenesená",J266,0)</f>
        <v>0</v>
      </c>
      <c r="BI266" s="228">
        <f>IF(N266="nulová",J266,0)</f>
        <v>0</v>
      </c>
      <c r="BJ266" s="17" t="s">
        <v>83</v>
      </c>
      <c r="BK266" s="228">
        <f>ROUND(I266*H266,2)</f>
        <v>0</v>
      </c>
      <c r="BL266" s="17" t="s">
        <v>226</v>
      </c>
      <c r="BM266" s="227" t="s">
        <v>451</v>
      </c>
    </row>
    <row r="267" s="2" customFormat="1" ht="16.5" customHeight="1">
      <c r="A267" s="38"/>
      <c r="B267" s="39"/>
      <c r="C267" s="215" t="s">
        <v>452</v>
      </c>
      <c r="D267" s="215" t="s">
        <v>138</v>
      </c>
      <c r="E267" s="216" t="s">
        <v>453</v>
      </c>
      <c r="F267" s="217" t="s">
        <v>454</v>
      </c>
      <c r="G267" s="218" t="s">
        <v>437</v>
      </c>
      <c r="H267" s="219">
        <v>8</v>
      </c>
      <c r="I267" s="220"/>
      <c r="J267" s="221">
        <f>ROUND(I267*H267,2)</f>
        <v>0</v>
      </c>
      <c r="K267" s="222"/>
      <c r="L267" s="44"/>
      <c r="M267" s="223" t="s">
        <v>1</v>
      </c>
      <c r="N267" s="224" t="s">
        <v>40</v>
      </c>
      <c r="O267" s="91"/>
      <c r="P267" s="225">
        <f>O267*H267</f>
        <v>0</v>
      </c>
      <c r="Q267" s="225">
        <v>0</v>
      </c>
      <c r="R267" s="225">
        <f>Q267*H267</f>
        <v>0</v>
      </c>
      <c r="S267" s="225">
        <v>0</v>
      </c>
      <c r="T267" s="226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27" t="s">
        <v>226</v>
      </c>
      <c r="AT267" s="227" t="s">
        <v>138</v>
      </c>
      <c r="AU267" s="227" t="s">
        <v>152</v>
      </c>
      <c r="AY267" s="17" t="s">
        <v>135</v>
      </c>
      <c r="BE267" s="228">
        <f>IF(N267="základní",J267,0)</f>
        <v>0</v>
      </c>
      <c r="BF267" s="228">
        <f>IF(N267="snížená",J267,0)</f>
        <v>0</v>
      </c>
      <c r="BG267" s="228">
        <f>IF(N267="zákl. přenesená",J267,0)</f>
        <v>0</v>
      </c>
      <c r="BH267" s="228">
        <f>IF(N267="sníž. přenesená",J267,0)</f>
        <v>0</v>
      </c>
      <c r="BI267" s="228">
        <f>IF(N267="nulová",J267,0)</f>
        <v>0</v>
      </c>
      <c r="BJ267" s="17" t="s">
        <v>83</v>
      </c>
      <c r="BK267" s="228">
        <f>ROUND(I267*H267,2)</f>
        <v>0</v>
      </c>
      <c r="BL267" s="17" t="s">
        <v>226</v>
      </c>
      <c r="BM267" s="227" t="s">
        <v>455</v>
      </c>
    </row>
    <row r="268" s="2" customFormat="1" ht="33" customHeight="1">
      <c r="A268" s="38"/>
      <c r="B268" s="39"/>
      <c r="C268" s="215" t="s">
        <v>456</v>
      </c>
      <c r="D268" s="215" t="s">
        <v>138</v>
      </c>
      <c r="E268" s="216" t="s">
        <v>457</v>
      </c>
      <c r="F268" s="217" t="s">
        <v>458</v>
      </c>
      <c r="G268" s="218" t="s">
        <v>459</v>
      </c>
      <c r="H268" s="219">
        <v>50</v>
      </c>
      <c r="I268" s="220"/>
      <c r="J268" s="221">
        <f>ROUND(I268*H268,2)</f>
        <v>0</v>
      </c>
      <c r="K268" s="222"/>
      <c r="L268" s="44"/>
      <c r="M268" s="223" t="s">
        <v>1</v>
      </c>
      <c r="N268" s="224" t="s">
        <v>40</v>
      </c>
      <c r="O268" s="91"/>
      <c r="P268" s="225">
        <f>O268*H268</f>
        <v>0</v>
      </c>
      <c r="Q268" s="225">
        <v>0</v>
      </c>
      <c r="R268" s="225">
        <f>Q268*H268</f>
        <v>0</v>
      </c>
      <c r="S268" s="225">
        <v>0</v>
      </c>
      <c r="T268" s="226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227" t="s">
        <v>226</v>
      </c>
      <c r="AT268" s="227" t="s">
        <v>138</v>
      </c>
      <c r="AU268" s="227" t="s">
        <v>152</v>
      </c>
      <c r="AY268" s="17" t="s">
        <v>135</v>
      </c>
      <c r="BE268" s="228">
        <f>IF(N268="základní",J268,0)</f>
        <v>0</v>
      </c>
      <c r="BF268" s="228">
        <f>IF(N268="snížená",J268,0)</f>
        <v>0</v>
      </c>
      <c r="BG268" s="228">
        <f>IF(N268="zákl. přenesená",J268,0)</f>
        <v>0</v>
      </c>
      <c r="BH268" s="228">
        <f>IF(N268="sníž. přenesená",J268,0)</f>
        <v>0</v>
      </c>
      <c r="BI268" s="228">
        <f>IF(N268="nulová",J268,0)</f>
        <v>0</v>
      </c>
      <c r="BJ268" s="17" t="s">
        <v>83</v>
      </c>
      <c r="BK268" s="228">
        <f>ROUND(I268*H268,2)</f>
        <v>0</v>
      </c>
      <c r="BL268" s="17" t="s">
        <v>226</v>
      </c>
      <c r="BM268" s="227" t="s">
        <v>460</v>
      </c>
    </row>
    <row r="269" s="2" customFormat="1" ht="37.8" customHeight="1">
      <c r="A269" s="38"/>
      <c r="B269" s="39"/>
      <c r="C269" s="215" t="s">
        <v>461</v>
      </c>
      <c r="D269" s="215" t="s">
        <v>138</v>
      </c>
      <c r="E269" s="216" t="s">
        <v>462</v>
      </c>
      <c r="F269" s="217" t="s">
        <v>463</v>
      </c>
      <c r="G269" s="218" t="s">
        <v>437</v>
      </c>
      <c r="H269" s="219">
        <v>1</v>
      </c>
      <c r="I269" s="220"/>
      <c r="J269" s="221">
        <f>ROUND(I269*H269,2)</f>
        <v>0</v>
      </c>
      <c r="K269" s="222"/>
      <c r="L269" s="44"/>
      <c r="M269" s="223" t="s">
        <v>1</v>
      </c>
      <c r="N269" s="224" t="s">
        <v>40</v>
      </c>
      <c r="O269" s="91"/>
      <c r="P269" s="225">
        <f>O269*H269</f>
        <v>0</v>
      </c>
      <c r="Q269" s="225">
        <v>0</v>
      </c>
      <c r="R269" s="225">
        <f>Q269*H269</f>
        <v>0</v>
      </c>
      <c r="S269" s="225">
        <v>0</v>
      </c>
      <c r="T269" s="226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27" t="s">
        <v>226</v>
      </c>
      <c r="AT269" s="227" t="s">
        <v>138</v>
      </c>
      <c r="AU269" s="227" t="s">
        <v>152</v>
      </c>
      <c r="AY269" s="17" t="s">
        <v>135</v>
      </c>
      <c r="BE269" s="228">
        <f>IF(N269="základní",J269,0)</f>
        <v>0</v>
      </c>
      <c r="BF269" s="228">
        <f>IF(N269="snížená",J269,0)</f>
        <v>0</v>
      </c>
      <c r="BG269" s="228">
        <f>IF(N269="zákl. přenesená",J269,0)</f>
        <v>0</v>
      </c>
      <c r="BH269" s="228">
        <f>IF(N269="sníž. přenesená",J269,0)</f>
        <v>0</v>
      </c>
      <c r="BI269" s="228">
        <f>IF(N269="nulová",J269,0)</f>
        <v>0</v>
      </c>
      <c r="BJ269" s="17" t="s">
        <v>83</v>
      </c>
      <c r="BK269" s="228">
        <f>ROUND(I269*H269,2)</f>
        <v>0</v>
      </c>
      <c r="BL269" s="17" t="s">
        <v>226</v>
      </c>
      <c r="BM269" s="227" t="s">
        <v>464</v>
      </c>
    </row>
    <row r="270" s="2" customFormat="1" ht="16.5" customHeight="1">
      <c r="A270" s="38"/>
      <c r="B270" s="39"/>
      <c r="C270" s="215" t="s">
        <v>465</v>
      </c>
      <c r="D270" s="215" t="s">
        <v>138</v>
      </c>
      <c r="E270" s="216" t="s">
        <v>466</v>
      </c>
      <c r="F270" s="217" t="s">
        <v>467</v>
      </c>
      <c r="G270" s="218" t="s">
        <v>437</v>
      </c>
      <c r="H270" s="219">
        <v>1</v>
      </c>
      <c r="I270" s="220"/>
      <c r="J270" s="221">
        <f>ROUND(I270*H270,2)</f>
        <v>0</v>
      </c>
      <c r="K270" s="222"/>
      <c r="L270" s="44"/>
      <c r="M270" s="223" t="s">
        <v>1</v>
      </c>
      <c r="N270" s="224" t="s">
        <v>40</v>
      </c>
      <c r="O270" s="91"/>
      <c r="P270" s="225">
        <f>O270*H270</f>
        <v>0</v>
      </c>
      <c r="Q270" s="225">
        <v>0</v>
      </c>
      <c r="R270" s="225">
        <f>Q270*H270</f>
        <v>0</v>
      </c>
      <c r="S270" s="225">
        <v>0</v>
      </c>
      <c r="T270" s="226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27" t="s">
        <v>226</v>
      </c>
      <c r="AT270" s="227" t="s">
        <v>138</v>
      </c>
      <c r="AU270" s="227" t="s">
        <v>152</v>
      </c>
      <c r="AY270" s="17" t="s">
        <v>135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17" t="s">
        <v>83</v>
      </c>
      <c r="BK270" s="228">
        <f>ROUND(I270*H270,2)</f>
        <v>0</v>
      </c>
      <c r="BL270" s="17" t="s">
        <v>226</v>
      </c>
      <c r="BM270" s="227" t="s">
        <v>468</v>
      </c>
    </row>
    <row r="271" s="2" customFormat="1" ht="16.5" customHeight="1">
      <c r="A271" s="38"/>
      <c r="B271" s="39"/>
      <c r="C271" s="215" t="s">
        <v>469</v>
      </c>
      <c r="D271" s="215" t="s">
        <v>138</v>
      </c>
      <c r="E271" s="216" t="s">
        <v>470</v>
      </c>
      <c r="F271" s="217" t="s">
        <v>471</v>
      </c>
      <c r="G271" s="218" t="s">
        <v>437</v>
      </c>
      <c r="H271" s="219">
        <v>1</v>
      </c>
      <c r="I271" s="220"/>
      <c r="J271" s="221">
        <f>ROUND(I271*H271,2)</f>
        <v>0</v>
      </c>
      <c r="K271" s="222"/>
      <c r="L271" s="44"/>
      <c r="M271" s="223" t="s">
        <v>1</v>
      </c>
      <c r="N271" s="224" t="s">
        <v>40</v>
      </c>
      <c r="O271" s="91"/>
      <c r="P271" s="225">
        <f>O271*H271</f>
        <v>0</v>
      </c>
      <c r="Q271" s="225">
        <v>0</v>
      </c>
      <c r="R271" s="225">
        <f>Q271*H271</f>
        <v>0</v>
      </c>
      <c r="S271" s="225">
        <v>0</v>
      </c>
      <c r="T271" s="226">
        <f>S271*H271</f>
        <v>0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227" t="s">
        <v>226</v>
      </c>
      <c r="AT271" s="227" t="s">
        <v>138</v>
      </c>
      <c r="AU271" s="227" t="s">
        <v>152</v>
      </c>
      <c r="AY271" s="17" t="s">
        <v>135</v>
      </c>
      <c r="BE271" s="228">
        <f>IF(N271="základní",J271,0)</f>
        <v>0</v>
      </c>
      <c r="BF271" s="228">
        <f>IF(N271="snížená",J271,0)</f>
        <v>0</v>
      </c>
      <c r="BG271" s="228">
        <f>IF(N271="zákl. přenesená",J271,0)</f>
        <v>0</v>
      </c>
      <c r="BH271" s="228">
        <f>IF(N271="sníž. přenesená",J271,0)</f>
        <v>0</v>
      </c>
      <c r="BI271" s="228">
        <f>IF(N271="nulová",J271,0)</f>
        <v>0</v>
      </c>
      <c r="BJ271" s="17" t="s">
        <v>83</v>
      </c>
      <c r="BK271" s="228">
        <f>ROUND(I271*H271,2)</f>
        <v>0</v>
      </c>
      <c r="BL271" s="17" t="s">
        <v>226</v>
      </c>
      <c r="BM271" s="227" t="s">
        <v>472</v>
      </c>
    </row>
    <row r="272" s="2" customFormat="1" ht="24.15" customHeight="1">
      <c r="A272" s="38"/>
      <c r="B272" s="39"/>
      <c r="C272" s="215" t="s">
        <v>473</v>
      </c>
      <c r="D272" s="215" t="s">
        <v>138</v>
      </c>
      <c r="E272" s="216" t="s">
        <v>474</v>
      </c>
      <c r="F272" s="217" t="s">
        <v>475</v>
      </c>
      <c r="G272" s="218" t="s">
        <v>459</v>
      </c>
      <c r="H272" s="219">
        <v>8</v>
      </c>
      <c r="I272" s="220"/>
      <c r="J272" s="221">
        <f>ROUND(I272*H272,2)</f>
        <v>0</v>
      </c>
      <c r="K272" s="222"/>
      <c r="L272" s="44"/>
      <c r="M272" s="223" t="s">
        <v>1</v>
      </c>
      <c r="N272" s="224" t="s">
        <v>40</v>
      </c>
      <c r="O272" s="91"/>
      <c r="P272" s="225">
        <f>O272*H272</f>
        <v>0</v>
      </c>
      <c r="Q272" s="225">
        <v>0</v>
      </c>
      <c r="R272" s="225">
        <f>Q272*H272</f>
        <v>0</v>
      </c>
      <c r="S272" s="225">
        <v>0</v>
      </c>
      <c r="T272" s="226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27" t="s">
        <v>226</v>
      </c>
      <c r="AT272" s="227" t="s">
        <v>138</v>
      </c>
      <c r="AU272" s="227" t="s">
        <v>152</v>
      </c>
      <c r="AY272" s="17" t="s">
        <v>135</v>
      </c>
      <c r="BE272" s="228">
        <f>IF(N272="základní",J272,0)</f>
        <v>0</v>
      </c>
      <c r="BF272" s="228">
        <f>IF(N272="snížená",J272,0)</f>
        <v>0</v>
      </c>
      <c r="BG272" s="228">
        <f>IF(N272="zákl. přenesená",J272,0)</f>
        <v>0</v>
      </c>
      <c r="BH272" s="228">
        <f>IF(N272="sníž. přenesená",J272,0)</f>
        <v>0</v>
      </c>
      <c r="BI272" s="228">
        <f>IF(N272="nulová",J272,0)</f>
        <v>0</v>
      </c>
      <c r="BJ272" s="17" t="s">
        <v>83</v>
      </c>
      <c r="BK272" s="228">
        <f>ROUND(I272*H272,2)</f>
        <v>0</v>
      </c>
      <c r="BL272" s="17" t="s">
        <v>226</v>
      </c>
      <c r="BM272" s="227" t="s">
        <v>476</v>
      </c>
    </row>
    <row r="273" s="2" customFormat="1" ht="16.5" customHeight="1">
      <c r="A273" s="38"/>
      <c r="B273" s="39"/>
      <c r="C273" s="215" t="s">
        <v>477</v>
      </c>
      <c r="D273" s="215" t="s">
        <v>138</v>
      </c>
      <c r="E273" s="216" t="s">
        <v>478</v>
      </c>
      <c r="F273" s="217" t="s">
        <v>479</v>
      </c>
      <c r="G273" s="218" t="s">
        <v>437</v>
      </c>
      <c r="H273" s="219">
        <v>1</v>
      </c>
      <c r="I273" s="220"/>
      <c r="J273" s="221">
        <f>ROUND(I273*H273,2)</f>
        <v>0</v>
      </c>
      <c r="K273" s="222"/>
      <c r="L273" s="44"/>
      <c r="M273" s="223" t="s">
        <v>1</v>
      </c>
      <c r="N273" s="224" t="s">
        <v>40</v>
      </c>
      <c r="O273" s="91"/>
      <c r="P273" s="225">
        <f>O273*H273</f>
        <v>0</v>
      </c>
      <c r="Q273" s="225">
        <v>0</v>
      </c>
      <c r="R273" s="225">
        <f>Q273*H273</f>
        <v>0</v>
      </c>
      <c r="S273" s="225">
        <v>0</v>
      </c>
      <c r="T273" s="226">
        <f>S273*H273</f>
        <v>0</v>
      </c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R273" s="227" t="s">
        <v>226</v>
      </c>
      <c r="AT273" s="227" t="s">
        <v>138</v>
      </c>
      <c r="AU273" s="227" t="s">
        <v>152</v>
      </c>
      <c r="AY273" s="17" t="s">
        <v>135</v>
      </c>
      <c r="BE273" s="228">
        <f>IF(N273="základní",J273,0)</f>
        <v>0</v>
      </c>
      <c r="BF273" s="228">
        <f>IF(N273="snížená",J273,0)</f>
        <v>0</v>
      </c>
      <c r="BG273" s="228">
        <f>IF(N273="zákl. přenesená",J273,0)</f>
        <v>0</v>
      </c>
      <c r="BH273" s="228">
        <f>IF(N273="sníž. přenesená",J273,0)</f>
        <v>0</v>
      </c>
      <c r="BI273" s="228">
        <f>IF(N273="nulová",J273,0)</f>
        <v>0</v>
      </c>
      <c r="BJ273" s="17" t="s">
        <v>83</v>
      </c>
      <c r="BK273" s="228">
        <f>ROUND(I273*H273,2)</f>
        <v>0</v>
      </c>
      <c r="BL273" s="17" t="s">
        <v>226</v>
      </c>
      <c r="BM273" s="227" t="s">
        <v>480</v>
      </c>
    </row>
    <row r="274" s="2" customFormat="1" ht="16.5" customHeight="1">
      <c r="A274" s="38"/>
      <c r="B274" s="39"/>
      <c r="C274" s="215" t="s">
        <v>481</v>
      </c>
      <c r="D274" s="215" t="s">
        <v>138</v>
      </c>
      <c r="E274" s="216" t="s">
        <v>482</v>
      </c>
      <c r="F274" s="217" t="s">
        <v>483</v>
      </c>
      <c r="G274" s="218" t="s">
        <v>437</v>
      </c>
      <c r="H274" s="219">
        <v>2</v>
      </c>
      <c r="I274" s="220"/>
      <c r="J274" s="221">
        <f>ROUND(I274*H274,2)</f>
        <v>0</v>
      </c>
      <c r="K274" s="222"/>
      <c r="L274" s="44"/>
      <c r="M274" s="223" t="s">
        <v>1</v>
      </c>
      <c r="N274" s="224" t="s">
        <v>40</v>
      </c>
      <c r="O274" s="91"/>
      <c r="P274" s="225">
        <f>O274*H274</f>
        <v>0</v>
      </c>
      <c r="Q274" s="225">
        <v>0</v>
      </c>
      <c r="R274" s="225">
        <f>Q274*H274</f>
        <v>0</v>
      </c>
      <c r="S274" s="225">
        <v>0</v>
      </c>
      <c r="T274" s="226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27" t="s">
        <v>226</v>
      </c>
      <c r="AT274" s="227" t="s">
        <v>138</v>
      </c>
      <c r="AU274" s="227" t="s">
        <v>152</v>
      </c>
      <c r="AY274" s="17" t="s">
        <v>135</v>
      </c>
      <c r="BE274" s="228">
        <f>IF(N274="základní",J274,0)</f>
        <v>0</v>
      </c>
      <c r="BF274" s="228">
        <f>IF(N274="snížená",J274,0)</f>
        <v>0</v>
      </c>
      <c r="BG274" s="228">
        <f>IF(N274="zákl. přenesená",J274,0)</f>
        <v>0</v>
      </c>
      <c r="BH274" s="228">
        <f>IF(N274="sníž. přenesená",J274,0)</f>
        <v>0</v>
      </c>
      <c r="BI274" s="228">
        <f>IF(N274="nulová",J274,0)</f>
        <v>0</v>
      </c>
      <c r="BJ274" s="17" t="s">
        <v>83</v>
      </c>
      <c r="BK274" s="228">
        <f>ROUND(I274*H274,2)</f>
        <v>0</v>
      </c>
      <c r="BL274" s="17" t="s">
        <v>226</v>
      </c>
      <c r="BM274" s="227" t="s">
        <v>484</v>
      </c>
    </row>
    <row r="275" s="2" customFormat="1" ht="16.5" customHeight="1">
      <c r="A275" s="38"/>
      <c r="B275" s="39"/>
      <c r="C275" s="215" t="s">
        <v>485</v>
      </c>
      <c r="D275" s="215" t="s">
        <v>138</v>
      </c>
      <c r="E275" s="216" t="s">
        <v>486</v>
      </c>
      <c r="F275" s="217" t="s">
        <v>487</v>
      </c>
      <c r="G275" s="218" t="s">
        <v>437</v>
      </c>
      <c r="H275" s="219">
        <v>4</v>
      </c>
      <c r="I275" s="220"/>
      <c r="J275" s="221">
        <f>ROUND(I275*H275,2)</f>
        <v>0</v>
      </c>
      <c r="K275" s="222"/>
      <c r="L275" s="44"/>
      <c r="M275" s="223" t="s">
        <v>1</v>
      </c>
      <c r="N275" s="224" t="s">
        <v>40</v>
      </c>
      <c r="O275" s="91"/>
      <c r="P275" s="225">
        <f>O275*H275</f>
        <v>0</v>
      </c>
      <c r="Q275" s="225">
        <v>0</v>
      </c>
      <c r="R275" s="225">
        <f>Q275*H275</f>
        <v>0</v>
      </c>
      <c r="S275" s="225">
        <v>0</v>
      </c>
      <c r="T275" s="226">
        <f>S275*H275</f>
        <v>0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227" t="s">
        <v>226</v>
      </c>
      <c r="AT275" s="227" t="s">
        <v>138</v>
      </c>
      <c r="AU275" s="227" t="s">
        <v>152</v>
      </c>
      <c r="AY275" s="17" t="s">
        <v>135</v>
      </c>
      <c r="BE275" s="228">
        <f>IF(N275="základní",J275,0)</f>
        <v>0</v>
      </c>
      <c r="BF275" s="228">
        <f>IF(N275="snížená",J275,0)</f>
        <v>0</v>
      </c>
      <c r="BG275" s="228">
        <f>IF(N275="zákl. přenesená",J275,0)</f>
        <v>0</v>
      </c>
      <c r="BH275" s="228">
        <f>IF(N275="sníž. přenesená",J275,0)</f>
        <v>0</v>
      </c>
      <c r="BI275" s="228">
        <f>IF(N275="nulová",J275,0)</f>
        <v>0</v>
      </c>
      <c r="BJ275" s="17" t="s">
        <v>83</v>
      </c>
      <c r="BK275" s="228">
        <f>ROUND(I275*H275,2)</f>
        <v>0</v>
      </c>
      <c r="BL275" s="17" t="s">
        <v>226</v>
      </c>
      <c r="BM275" s="227" t="s">
        <v>488</v>
      </c>
    </row>
    <row r="276" s="12" customFormat="1" ht="20.88" customHeight="1">
      <c r="A276" s="12"/>
      <c r="B276" s="199"/>
      <c r="C276" s="200"/>
      <c r="D276" s="201" t="s">
        <v>74</v>
      </c>
      <c r="E276" s="213" t="s">
        <v>489</v>
      </c>
      <c r="F276" s="213" t="s">
        <v>490</v>
      </c>
      <c r="G276" s="200"/>
      <c r="H276" s="200"/>
      <c r="I276" s="203"/>
      <c r="J276" s="214">
        <f>BK276</f>
        <v>0</v>
      </c>
      <c r="K276" s="200"/>
      <c r="L276" s="205"/>
      <c r="M276" s="206"/>
      <c r="N276" s="207"/>
      <c r="O276" s="207"/>
      <c r="P276" s="208">
        <f>SUM(P277:P281)</f>
        <v>0</v>
      </c>
      <c r="Q276" s="207"/>
      <c r="R276" s="208">
        <f>SUM(R277:R281)</f>
        <v>0</v>
      </c>
      <c r="S276" s="207"/>
      <c r="T276" s="209">
        <f>SUM(T277:T281)</f>
        <v>0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210" t="s">
        <v>85</v>
      </c>
      <c r="AT276" s="211" t="s">
        <v>74</v>
      </c>
      <c r="AU276" s="211" t="s">
        <v>85</v>
      </c>
      <c r="AY276" s="210" t="s">
        <v>135</v>
      </c>
      <c r="BK276" s="212">
        <f>SUM(BK277:BK281)</f>
        <v>0</v>
      </c>
    </row>
    <row r="277" s="2" customFormat="1" ht="16.5" customHeight="1">
      <c r="A277" s="38"/>
      <c r="B277" s="39"/>
      <c r="C277" s="215" t="s">
        <v>491</v>
      </c>
      <c r="D277" s="215" t="s">
        <v>138</v>
      </c>
      <c r="E277" s="216" t="s">
        <v>492</v>
      </c>
      <c r="F277" s="217" t="s">
        <v>493</v>
      </c>
      <c r="G277" s="218" t="s">
        <v>437</v>
      </c>
      <c r="H277" s="219">
        <v>1</v>
      </c>
      <c r="I277" s="220"/>
      <c r="J277" s="221">
        <f>ROUND(I277*H277,2)</f>
        <v>0</v>
      </c>
      <c r="K277" s="222"/>
      <c r="L277" s="44"/>
      <c r="M277" s="223" t="s">
        <v>1</v>
      </c>
      <c r="N277" s="224" t="s">
        <v>40</v>
      </c>
      <c r="O277" s="91"/>
      <c r="P277" s="225">
        <f>O277*H277</f>
        <v>0</v>
      </c>
      <c r="Q277" s="225">
        <v>0</v>
      </c>
      <c r="R277" s="225">
        <f>Q277*H277</f>
        <v>0</v>
      </c>
      <c r="S277" s="225">
        <v>0</v>
      </c>
      <c r="T277" s="226">
        <f>S277*H277</f>
        <v>0</v>
      </c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R277" s="227" t="s">
        <v>226</v>
      </c>
      <c r="AT277" s="227" t="s">
        <v>138</v>
      </c>
      <c r="AU277" s="227" t="s">
        <v>152</v>
      </c>
      <c r="AY277" s="17" t="s">
        <v>135</v>
      </c>
      <c r="BE277" s="228">
        <f>IF(N277="základní",J277,0)</f>
        <v>0</v>
      </c>
      <c r="BF277" s="228">
        <f>IF(N277="snížená",J277,0)</f>
        <v>0</v>
      </c>
      <c r="BG277" s="228">
        <f>IF(N277="zákl. přenesená",J277,0)</f>
        <v>0</v>
      </c>
      <c r="BH277" s="228">
        <f>IF(N277="sníž. přenesená",J277,0)</f>
        <v>0</v>
      </c>
      <c r="BI277" s="228">
        <f>IF(N277="nulová",J277,0)</f>
        <v>0</v>
      </c>
      <c r="BJ277" s="17" t="s">
        <v>83</v>
      </c>
      <c r="BK277" s="228">
        <f>ROUND(I277*H277,2)</f>
        <v>0</v>
      </c>
      <c r="BL277" s="17" t="s">
        <v>226</v>
      </c>
      <c r="BM277" s="227" t="s">
        <v>494</v>
      </c>
    </row>
    <row r="278" s="2" customFormat="1" ht="21.75" customHeight="1">
      <c r="A278" s="38"/>
      <c r="B278" s="39"/>
      <c r="C278" s="215" t="s">
        <v>495</v>
      </c>
      <c r="D278" s="215" t="s">
        <v>138</v>
      </c>
      <c r="E278" s="216" t="s">
        <v>496</v>
      </c>
      <c r="F278" s="217" t="s">
        <v>497</v>
      </c>
      <c r="G278" s="218" t="s">
        <v>437</v>
      </c>
      <c r="H278" s="219">
        <v>1</v>
      </c>
      <c r="I278" s="220"/>
      <c r="J278" s="221">
        <f>ROUND(I278*H278,2)</f>
        <v>0</v>
      </c>
      <c r="K278" s="222"/>
      <c r="L278" s="44"/>
      <c r="M278" s="223" t="s">
        <v>1</v>
      </c>
      <c r="N278" s="224" t="s">
        <v>40</v>
      </c>
      <c r="O278" s="91"/>
      <c r="P278" s="225">
        <f>O278*H278</f>
        <v>0</v>
      </c>
      <c r="Q278" s="225">
        <v>0</v>
      </c>
      <c r="R278" s="225">
        <f>Q278*H278</f>
        <v>0</v>
      </c>
      <c r="S278" s="225">
        <v>0</v>
      </c>
      <c r="T278" s="226">
        <f>S278*H278</f>
        <v>0</v>
      </c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R278" s="227" t="s">
        <v>226</v>
      </c>
      <c r="AT278" s="227" t="s">
        <v>138</v>
      </c>
      <c r="AU278" s="227" t="s">
        <v>152</v>
      </c>
      <c r="AY278" s="17" t="s">
        <v>135</v>
      </c>
      <c r="BE278" s="228">
        <f>IF(N278="základní",J278,0)</f>
        <v>0</v>
      </c>
      <c r="BF278" s="228">
        <f>IF(N278="snížená",J278,0)</f>
        <v>0</v>
      </c>
      <c r="BG278" s="228">
        <f>IF(N278="zákl. přenesená",J278,0)</f>
        <v>0</v>
      </c>
      <c r="BH278" s="228">
        <f>IF(N278="sníž. přenesená",J278,0)</f>
        <v>0</v>
      </c>
      <c r="BI278" s="228">
        <f>IF(N278="nulová",J278,0)</f>
        <v>0</v>
      </c>
      <c r="BJ278" s="17" t="s">
        <v>83</v>
      </c>
      <c r="BK278" s="228">
        <f>ROUND(I278*H278,2)</f>
        <v>0</v>
      </c>
      <c r="BL278" s="17" t="s">
        <v>226</v>
      </c>
      <c r="BM278" s="227" t="s">
        <v>498</v>
      </c>
    </row>
    <row r="279" s="2" customFormat="1" ht="16.5" customHeight="1">
      <c r="A279" s="38"/>
      <c r="B279" s="39"/>
      <c r="C279" s="215" t="s">
        <v>499</v>
      </c>
      <c r="D279" s="215" t="s">
        <v>138</v>
      </c>
      <c r="E279" s="216" t="s">
        <v>500</v>
      </c>
      <c r="F279" s="217" t="s">
        <v>501</v>
      </c>
      <c r="G279" s="218" t="s">
        <v>459</v>
      </c>
      <c r="H279" s="219">
        <v>3</v>
      </c>
      <c r="I279" s="220"/>
      <c r="J279" s="221">
        <f>ROUND(I279*H279,2)</f>
        <v>0</v>
      </c>
      <c r="K279" s="222"/>
      <c r="L279" s="44"/>
      <c r="M279" s="223" t="s">
        <v>1</v>
      </c>
      <c r="N279" s="224" t="s">
        <v>40</v>
      </c>
      <c r="O279" s="91"/>
      <c r="P279" s="225">
        <f>O279*H279</f>
        <v>0</v>
      </c>
      <c r="Q279" s="225">
        <v>0</v>
      </c>
      <c r="R279" s="225">
        <f>Q279*H279</f>
        <v>0</v>
      </c>
      <c r="S279" s="225">
        <v>0</v>
      </c>
      <c r="T279" s="226">
        <f>S279*H279</f>
        <v>0</v>
      </c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R279" s="227" t="s">
        <v>226</v>
      </c>
      <c r="AT279" s="227" t="s">
        <v>138</v>
      </c>
      <c r="AU279" s="227" t="s">
        <v>152</v>
      </c>
      <c r="AY279" s="17" t="s">
        <v>135</v>
      </c>
      <c r="BE279" s="228">
        <f>IF(N279="základní",J279,0)</f>
        <v>0</v>
      </c>
      <c r="BF279" s="228">
        <f>IF(N279="snížená",J279,0)</f>
        <v>0</v>
      </c>
      <c r="BG279" s="228">
        <f>IF(N279="zákl. přenesená",J279,0)</f>
        <v>0</v>
      </c>
      <c r="BH279" s="228">
        <f>IF(N279="sníž. přenesená",J279,0)</f>
        <v>0</v>
      </c>
      <c r="BI279" s="228">
        <f>IF(N279="nulová",J279,0)</f>
        <v>0</v>
      </c>
      <c r="BJ279" s="17" t="s">
        <v>83</v>
      </c>
      <c r="BK279" s="228">
        <f>ROUND(I279*H279,2)</f>
        <v>0</v>
      </c>
      <c r="BL279" s="17" t="s">
        <v>226</v>
      </c>
      <c r="BM279" s="227" t="s">
        <v>502</v>
      </c>
    </row>
    <row r="280" s="2" customFormat="1" ht="16.5" customHeight="1">
      <c r="A280" s="38"/>
      <c r="B280" s="39"/>
      <c r="C280" s="215" t="s">
        <v>503</v>
      </c>
      <c r="D280" s="215" t="s">
        <v>138</v>
      </c>
      <c r="E280" s="216" t="s">
        <v>504</v>
      </c>
      <c r="F280" s="217" t="s">
        <v>505</v>
      </c>
      <c r="G280" s="218" t="s">
        <v>459</v>
      </c>
      <c r="H280" s="219">
        <v>3</v>
      </c>
      <c r="I280" s="220"/>
      <c r="J280" s="221">
        <f>ROUND(I280*H280,2)</f>
        <v>0</v>
      </c>
      <c r="K280" s="222"/>
      <c r="L280" s="44"/>
      <c r="M280" s="223" t="s">
        <v>1</v>
      </c>
      <c r="N280" s="224" t="s">
        <v>40</v>
      </c>
      <c r="O280" s="91"/>
      <c r="P280" s="225">
        <f>O280*H280</f>
        <v>0</v>
      </c>
      <c r="Q280" s="225">
        <v>0</v>
      </c>
      <c r="R280" s="225">
        <f>Q280*H280</f>
        <v>0</v>
      </c>
      <c r="S280" s="225">
        <v>0</v>
      </c>
      <c r="T280" s="226">
        <f>S280*H280</f>
        <v>0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227" t="s">
        <v>226</v>
      </c>
      <c r="AT280" s="227" t="s">
        <v>138</v>
      </c>
      <c r="AU280" s="227" t="s">
        <v>152</v>
      </c>
      <c r="AY280" s="17" t="s">
        <v>135</v>
      </c>
      <c r="BE280" s="228">
        <f>IF(N280="základní",J280,0)</f>
        <v>0</v>
      </c>
      <c r="BF280" s="228">
        <f>IF(N280="snížená",J280,0)</f>
        <v>0</v>
      </c>
      <c r="BG280" s="228">
        <f>IF(N280="zákl. přenesená",J280,0)</f>
        <v>0</v>
      </c>
      <c r="BH280" s="228">
        <f>IF(N280="sníž. přenesená",J280,0)</f>
        <v>0</v>
      </c>
      <c r="BI280" s="228">
        <f>IF(N280="nulová",J280,0)</f>
        <v>0</v>
      </c>
      <c r="BJ280" s="17" t="s">
        <v>83</v>
      </c>
      <c r="BK280" s="228">
        <f>ROUND(I280*H280,2)</f>
        <v>0</v>
      </c>
      <c r="BL280" s="17" t="s">
        <v>226</v>
      </c>
      <c r="BM280" s="227" t="s">
        <v>506</v>
      </c>
    </row>
    <row r="281" s="2" customFormat="1" ht="24.15" customHeight="1">
      <c r="A281" s="38"/>
      <c r="B281" s="39"/>
      <c r="C281" s="215" t="s">
        <v>507</v>
      </c>
      <c r="D281" s="215" t="s">
        <v>138</v>
      </c>
      <c r="E281" s="216" t="s">
        <v>474</v>
      </c>
      <c r="F281" s="217" t="s">
        <v>475</v>
      </c>
      <c r="G281" s="218" t="s">
        <v>459</v>
      </c>
      <c r="H281" s="219">
        <v>3</v>
      </c>
      <c r="I281" s="220"/>
      <c r="J281" s="221">
        <f>ROUND(I281*H281,2)</f>
        <v>0</v>
      </c>
      <c r="K281" s="222"/>
      <c r="L281" s="44"/>
      <c r="M281" s="223" t="s">
        <v>1</v>
      </c>
      <c r="N281" s="224" t="s">
        <v>40</v>
      </c>
      <c r="O281" s="91"/>
      <c r="P281" s="225">
        <f>O281*H281</f>
        <v>0</v>
      </c>
      <c r="Q281" s="225">
        <v>0</v>
      </c>
      <c r="R281" s="225">
        <f>Q281*H281</f>
        <v>0</v>
      </c>
      <c r="S281" s="225">
        <v>0</v>
      </c>
      <c r="T281" s="226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227" t="s">
        <v>226</v>
      </c>
      <c r="AT281" s="227" t="s">
        <v>138</v>
      </c>
      <c r="AU281" s="227" t="s">
        <v>152</v>
      </c>
      <c r="AY281" s="17" t="s">
        <v>135</v>
      </c>
      <c r="BE281" s="228">
        <f>IF(N281="základní",J281,0)</f>
        <v>0</v>
      </c>
      <c r="BF281" s="228">
        <f>IF(N281="snížená",J281,0)</f>
        <v>0</v>
      </c>
      <c r="BG281" s="228">
        <f>IF(N281="zákl. přenesená",J281,0)</f>
        <v>0</v>
      </c>
      <c r="BH281" s="228">
        <f>IF(N281="sníž. přenesená",J281,0)</f>
        <v>0</v>
      </c>
      <c r="BI281" s="228">
        <f>IF(N281="nulová",J281,0)</f>
        <v>0</v>
      </c>
      <c r="BJ281" s="17" t="s">
        <v>83</v>
      </c>
      <c r="BK281" s="228">
        <f>ROUND(I281*H281,2)</f>
        <v>0</v>
      </c>
      <c r="BL281" s="17" t="s">
        <v>226</v>
      </c>
      <c r="BM281" s="227" t="s">
        <v>508</v>
      </c>
    </row>
    <row r="282" s="12" customFormat="1" ht="20.88" customHeight="1">
      <c r="A282" s="12"/>
      <c r="B282" s="199"/>
      <c r="C282" s="200"/>
      <c r="D282" s="201" t="s">
        <v>74</v>
      </c>
      <c r="E282" s="213" t="s">
        <v>509</v>
      </c>
      <c r="F282" s="213" t="s">
        <v>510</v>
      </c>
      <c r="G282" s="200"/>
      <c r="H282" s="200"/>
      <c r="I282" s="203"/>
      <c r="J282" s="214">
        <f>BK282</f>
        <v>0</v>
      </c>
      <c r="K282" s="200"/>
      <c r="L282" s="205"/>
      <c r="M282" s="206"/>
      <c r="N282" s="207"/>
      <c r="O282" s="207"/>
      <c r="P282" s="208">
        <f>SUM(P283:P298)</f>
        <v>0</v>
      </c>
      <c r="Q282" s="207"/>
      <c r="R282" s="208">
        <f>SUM(R283:R298)</f>
        <v>0</v>
      </c>
      <c r="S282" s="207"/>
      <c r="T282" s="209">
        <f>SUM(T283:T298)</f>
        <v>0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210" t="s">
        <v>85</v>
      </c>
      <c r="AT282" s="211" t="s">
        <v>74</v>
      </c>
      <c r="AU282" s="211" t="s">
        <v>85</v>
      </c>
      <c r="AY282" s="210" t="s">
        <v>135</v>
      </c>
      <c r="BK282" s="212">
        <f>SUM(BK283:BK298)</f>
        <v>0</v>
      </c>
    </row>
    <row r="283" s="2" customFormat="1" ht="37.8" customHeight="1">
      <c r="A283" s="38"/>
      <c r="B283" s="39"/>
      <c r="C283" s="215" t="s">
        <v>511</v>
      </c>
      <c r="D283" s="215" t="s">
        <v>138</v>
      </c>
      <c r="E283" s="216" t="s">
        <v>512</v>
      </c>
      <c r="F283" s="217" t="s">
        <v>513</v>
      </c>
      <c r="G283" s="218" t="s">
        <v>514</v>
      </c>
      <c r="H283" s="219">
        <v>1</v>
      </c>
      <c r="I283" s="220"/>
      <c r="J283" s="221">
        <f>ROUND(I283*H283,2)</f>
        <v>0</v>
      </c>
      <c r="K283" s="222"/>
      <c r="L283" s="44"/>
      <c r="M283" s="223" t="s">
        <v>1</v>
      </c>
      <c r="N283" s="224" t="s">
        <v>40</v>
      </c>
      <c r="O283" s="91"/>
      <c r="P283" s="225">
        <f>O283*H283</f>
        <v>0</v>
      </c>
      <c r="Q283" s="225">
        <v>0</v>
      </c>
      <c r="R283" s="225">
        <f>Q283*H283</f>
        <v>0</v>
      </c>
      <c r="S283" s="225">
        <v>0</v>
      </c>
      <c r="T283" s="226">
        <f>S283*H283</f>
        <v>0</v>
      </c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R283" s="227" t="s">
        <v>226</v>
      </c>
      <c r="AT283" s="227" t="s">
        <v>138</v>
      </c>
      <c r="AU283" s="227" t="s">
        <v>152</v>
      </c>
      <c r="AY283" s="17" t="s">
        <v>135</v>
      </c>
      <c r="BE283" s="228">
        <f>IF(N283="základní",J283,0)</f>
        <v>0</v>
      </c>
      <c r="BF283" s="228">
        <f>IF(N283="snížená",J283,0)</f>
        <v>0</v>
      </c>
      <c r="BG283" s="228">
        <f>IF(N283="zákl. přenesená",J283,0)</f>
        <v>0</v>
      </c>
      <c r="BH283" s="228">
        <f>IF(N283="sníž. přenesená",J283,0)</f>
        <v>0</v>
      </c>
      <c r="BI283" s="228">
        <f>IF(N283="nulová",J283,0)</f>
        <v>0</v>
      </c>
      <c r="BJ283" s="17" t="s">
        <v>83</v>
      </c>
      <c r="BK283" s="228">
        <f>ROUND(I283*H283,2)</f>
        <v>0</v>
      </c>
      <c r="BL283" s="17" t="s">
        <v>226</v>
      </c>
      <c r="BM283" s="227" t="s">
        <v>515</v>
      </c>
    </row>
    <row r="284" s="2" customFormat="1" ht="37.8" customHeight="1">
      <c r="A284" s="38"/>
      <c r="B284" s="39"/>
      <c r="C284" s="215" t="s">
        <v>391</v>
      </c>
      <c r="D284" s="215" t="s">
        <v>138</v>
      </c>
      <c r="E284" s="216" t="s">
        <v>516</v>
      </c>
      <c r="F284" s="217" t="s">
        <v>517</v>
      </c>
      <c r="G284" s="218" t="s">
        <v>514</v>
      </c>
      <c r="H284" s="219">
        <v>1</v>
      </c>
      <c r="I284" s="220"/>
      <c r="J284" s="221">
        <f>ROUND(I284*H284,2)</f>
        <v>0</v>
      </c>
      <c r="K284" s="222"/>
      <c r="L284" s="44"/>
      <c r="M284" s="223" t="s">
        <v>1</v>
      </c>
      <c r="N284" s="224" t="s">
        <v>40</v>
      </c>
      <c r="O284" s="91"/>
      <c r="P284" s="225">
        <f>O284*H284</f>
        <v>0</v>
      </c>
      <c r="Q284" s="225">
        <v>0</v>
      </c>
      <c r="R284" s="225">
        <f>Q284*H284</f>
        <v>0</v>
      </c>
      <c r="S284" s="225">
        <v>0</v>
      </c>
      <c r="T284" s="226">
        <f>S284*H284</f>
        <v>0</v>
      </c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R284" s="227" t="s">
        <v>226</v>
      </c>
      <c r="AT284" s="227" t="s">
        <v>138</v>
      </c>
      <c r="AU284" s="227" t="s">
        <v>152</v>
      </c>
      <c r="AY284" s="17" t="s">
        <v>135</v>
      </c>
      <c r="BE284" s="228">
        <f>IF(N284="základní",J284,0)</f>
        <v>0</v>
      </c>
      <c r="BF284" s="228">
        <f>IF(N284="snížená",J284,0)</f>
        <v>0</v>
      </c>
      <c r="BG284" s="228">
        <f>IF(N284="zákl. přenesená",J284,0)</f>
        <v>0</v>
      </c>
      <c r="BH284" s="228">
        <f>IF(N284="sníž. přenesená",J284,0)</f>
        <v>0</v>
      </c>
      <c r="BI284" s="228">
        <f>IF(N284="nulová",J284,0)</f>
        <v>0</v>
      </c>
      <c r="BJ284" s="17" t="s">
        <v>83</v>
      </c>
      <c r="BK284" s="228">
        <f>ROUND(I284*H284,2)</f>
        <v>0</v>
      </c>
      <c r="BL284" s="17" t="s">
        <v>226</v>
      </c>
      <c r="BM284" s="227" t="s">
        <v>518</v>
      </c>
    </row>
    <row r="285" s="2" customFormat="1" ht="37.8" customHeight="1">
      <c r="A285" s="38"/>
      <c r="B285" s="39"/>
      <c r="C285" s="215" t="s">
        <v>519</v>
      </c>
      <c r="D285" s="215" t="s">
        <v>138</v>
      </c>
      <c r="E285" s="216" t="s">
        <v>520</v>
      </c>
      <c r="F285" s="217" t="s">
        <v>521</v>
      </c>
      <c r="G285" s="218" t="s">
        <v>514</v>
      </c>
      <c r="H285" s="219">
        <v>1</v>
      </c>
      <c r="I285" s="220"/>
      <c r="J285" s="221">
        <f>ROUND(I285*H285,2)</f>
        <v>0</v>
      </c>
      <c r="K285" s="222"/>
      <c r="L285" s="44"/>
      <c r="M285" s="223" t="s">
        <v>1</v>
      </c>
      <c r="N285" s="224" t="s">
        <v>40</v>
      </c>
      <c r="O285" s="91"/>
      <c r="P285" s="225">
        <f>O285*H285</f>
        <v>0</v>
      </c>
      <c r="Q285" s="225">
        <v>0</v>
      </c>
      <c r="R285" s="225">
        <f>Q285*H285</f>
        <v>0</v>
      </c>
      <c r="S285" s="225">
        <v>0</v>
      </c>
      <c r="T285" s="226">
        <f>S285*H285</f>
        <v>0</v>
      </c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R285" s="227" t="s">
        <v>226</v>
      </c>
      <c r="AT285" s="227" t="s">
        <v>138</v>
      </c>
      <c r="AU285" s="227" t="s">
        <v>152</v>
      </c>
      <c r="AY285" s="17" t="s">
        <v>135</v>
      </c>
      <c r="BE285" s="228">
        <f>IF(N285="základní",J285,0)</f>
        <v>0</v>
      </c>
      <c r="BF285" s="228">
        <f>IF(N285="snížená",J285,0)</f>
        <v>0</v>
      </c>
      <c r="BG285" s="228">
        <f>IF(N285="zákl. přenesená",J285,0)</f>
        <v>0</v>
      </c>
      <c r="BH285" s="228">
        <f>IF(N285="sníž. přenesená",J285,0)</f>
        <v>0</v>
      </c>
      <c r="BI285" s="228">
        <f>IF(N285="nulová",J285,0)</f>
        <v>0</v>
      </c>
      <c r="BJ285" s="17" t="s">
        <v>83</v>
      </c>
      <c r="BK285" s="228">
        <f>ROUND(I285*H285,2)</f>
        <v>0</v>
      </c>
      <c r="BL285" s="17" t="s">
        <v>226</v>
      </c>
      <c r="BM285" s="227" t="s">
        <v>522</v>
      </c>
    </row>
    <row r="286" s="2" customFormat="1" ht="16.5" customHeight="1">
      <c r="A286" s="38"/>
      <c r="B286" s="39"/>
      <c r="C286" s="215" t="s">
        <v>523</v>
      </c>
      <c r="D286" s="215" t="s">
        <v>138</v>
      </c>
      <c r="E286" s="216" t="s">
        <v>524</v>
      </c>
      <c r="F286" s="217" t="s">
        <v>525</v>
      </c>
      <c r="G286" s="218" t="s">
        <v>514</v>
      </c>
      <c r="H286" s="219">
        <v>1</v>
      </c>
      <c r="I286" s="220"/>
      <c r="J286" s="221">
        <f>ROUND(I286*H286,2)</f>
        <v>0</v>
      </c>
      <c r="K286" s="222"/>
      <c r="L286" s="44"/>
      <c r="M286" s="223" t="s">
        <v>1</v>
      </c>
      <c r="N286" s="224" t="s">
        <v>40</v>
      </c>
      <c r="O286" s="91"/>
      <c r="P286" s="225">
        <f>O286*H286</f>
        <v>0</v>
      </c>
      <c r="Q286" s="225">
        <v>0</v>
      </c>
      <c r="R286" s="225">
        <f>Q286*H286</f>
        <v>0</v>
      </c>
      <c r="S286" s="225">
        <v>0</v>
      </c>
      <c r="T286" s="226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27" t="s">
        <v>226</v>
      </c>
      <c r="AT286" s="227" t="s">
        <v>138</v>
      </c>
      <c r="AU286" s="227" t="s">
        <v>152</v>
      </c>
      <c r="AY286" s="17" t="s">
        <v>135</v>
      </c>
      <c r="BE286" s="228">
        <f>IF(N286="základní",J286,0)</f>
        <v>0</v>
      </c>
      <c r="BF286" s="228">
        <f>IF(N286="snížená",J286,0)</f>
        <v>0</v>
      </c>
      <c r="BG286" s="228">
        <f>IF(N286="zákl. přenesená",J286,0)</f>
        <v>0</v>
      </c>
      <c r="BH286" s="228">
        <f>IF(N286="sníž. přenesená",J286,0)</f>
        <v>0</v>
      </c>
      <c r="BI286" s="228">
        <f>IF(N286="nulová",J286,0)</f>
        <v>0</v>
      </c>
      <c r="BJ286" s="17" t="s">
        <v>83</v>
      </c>
      <c r="BK286" s="228">
        <f>ROUND(I286*H286,2)</f>
        <v>0</v>
      </c>
      <c r="BL286" s="17" t="s">
        <v>226</v>
      </c>
      <c r="BM286" s="227" t="s">
        <v>526</v>
      </c>
    </row>
    <row r="287" s="2" customFormat="1" ht="16.5" customHeight="1">
      <c r="A287" s="38"/>
      <c r="B287" s="39"/>
      <c r="C287" s="215" t="s">
        <v>527</v>
      </c>
      <c r="D287" s="215" t="s">
        <v>138</v>
      </c>
      <c r="E287" s="216" t="s">
        <v>528</v>
      </c>
      <c r="F287" s="217" t="s">
        <v>529</v>
      </c>
      <c r="G287" s="218" t="s">
        <v>514</v>
      </c>
      <c r="H287" s="219">
        <v>1</v>
      </c>
      <c r="I287" s="220"/>
      <c r="J287" s="221">
        <f>ROUND(I287*H287,2)</f>
        <v>0</v>
      </c>
      <c r="K287" s="222"/>
      <c r="L287" s="44"/>
      <c r="M287" s="223" t="s">
        <v>1</v>
      </c>
      <c r="N287" s="224" t="s">
        <v>40</v>
      </c>
      <c r="O287" s="91"/>
      <c r="P287" s="225">
        <f>O287*H287</f>
        <v>0</v>
      </c>
      <c r="Q287" s="225">
        <v>0</v>
      </c>
      <c r="R287" s="225">
        <f>Q287*H287</f>
        <v>0</v>
      </c>
      <c r="S287" s="225">
        <v>0</v>
      </c>
      <c r="T287" s="226">
        <f>S287*H287</f>
        <v>0</v>
      </c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R287" s="227" t="s">
        <v>226</v>
      </c>
      <c r="AT287" s="227" t="s">
        <v>138</v>
      </c>
      <c r="AU287" s="227" t="s">
        <v>152</v>
      </c>
      <c r="AY287" s="17" t="s">
        <v>135</v>
      </c>
      <c r="BE287" s="228">
        <f>IF(N287="základní",J287,0)</f>
        <v>0</v>
      </c>
      <c r="BF287" s="228">
        <f>IF(N287="snížená",J287,0)</f>
        <v>0</v>
      </c>
      <c r="BG287" s="228">
        <f>IF(N287="zákl. přenesená",J287,0)</f>
        <v>0</v>
      </c>
      <c r="BH287" s="228">
        <f>IF(N287="sníž. přenesená",J287,0)</f>
        <v>0</v>
      </c>
      <c r="BI287" s="228">
        <f>IF(N287="nulová",J287,0)</f>
        <v>0</v>
      </c>
      <c r="BJ287" s="17" t="s">
        <v>83</v>
      </c>
      <c r="BK287" s="228">
        <f>ROUND(I287*H287,2)</f>
        <v>0</v>
      </c>
      <c r="BL287" s="17" t="s">
        <v>226</v>
      </c>
      <c r="BM287" s="227" t="s">
        <v>530</v>
      </c>
    </row>
    <row r="288" s="2" customFormat="1" ht="16.5" customHeight="1">
      <c r="A288" s="38"/>
      <c r="B288" s="39"/>
      <c r="C288" s="215" t="s">
        <v>531</v>
      </c>
      <c r="D288" s="215" t="s">
        <v>138</v>
      </c>
      <c r="E288" s="216" t="s">
        <v>532</v>
      </c>
      <c r="F288" s="217" t="s">
        <v>533</v>
      </c>
      <c r="G288" s="218" t="s">
        <v>514</v>
      </c>
      <c r="H288" s="219">
        <v>1</v>
      </c>
      <c r="I288" s="220"/>
      <c r="J288" s="221">
        <f>ROUND(I288*H288,2)</f>
        <v>0</v>
      </c>
      <c r="K288" s="222"/>
      <c r="L288" s="44"/>
      <c r="M288" s="223" t="s">
        <v>1</v>
      </c>
      <c r="N288" s="224" t="s">
        <v>40</v>
      </c>
      <c r="O288" s="91"/>
      <c r="P288" s="225">
        <f>O288*H288</f>
        <v>0</v>
      </c>
      <c r="Q288" s="225">
        <v>0</v>
      </c>
      <c r="R288" s="225">
        <f>Q288*H288</f>
        <v>0</v>
      </c>
      <c r="S288" s="225">
        <v>0</v>
      </c>
      <c r="T288" s="226">
        <f>S288*H288</f>
        <v>0</v>
      </c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R288" s="227" t="s">
        <v>226</v>
      </c>
      <c r="AT288" s="227" t="s">
        <v>138</v>
      </c>
      <c r="AU288" s="227" t="s">
        <v>152</v>
      </c>
      <c r="AY288" s="17" t="s">
        <v>135</v>
      </c>
      <c r="BE288" s="228">
        <f>IF(N288="základní",J288,0)</f>
        <v>0</v>
      </c>
      <c r="BF288" s="228">
        <f>IF(N288="snížená",J288,0)</f>
        <v>0</v>
      </c>
      <c r="BG288" s="228">
        <f>IF(N288="zákl. přenesená",J288,0)</f>
        <v>0</v>
      </c>
      <c r="BH288" s="228">
        <f>IF(N288="sníž. přenesená",J288,0)</f>
        <v>0</v>
      </c>
      <c r="BI288" s="228">
        <f>IF(N288="nulová",J288,0)</f>
        <v>0</v>
      </c>
      <c r="BJ288" s="17" t="s">
        <v>83</v>
      </c>
      <c r="BK288" s="228">
        <f>ROUND(I288*H288,2)</f>
        <v>0</v>
      </c>
      <c r="BL288" s="17" t="s">
        <v>226</v>
      </c>
      <c r="BM288" s="227" t="s">
        <v>534</v>
      </c>
    </row>
    <row r="289" s="2" customFormat="1" ht="16.5" customHeight="1">
      <c r="A289" s="38"/>
      <c r="B289" s="39"/>
      <c r="C289" s="215" t="s">
        <v>535</v>
      </c>
      <c r="D289" s="215" t="s">
        <v>138</v>
      </c>
      <c r="E289" s="216" t="s">
        <v>536</v>
      </c>
      <c r="F289" s="217" t="s">
        <v>537</v>
      </c>
      <c r="G289" s="218" t="s">
        <v>514</v>
      </c>
      <c r="H289" s="219">
        <v>1</v>
      </c>
      <c r="I289" s="220"/>
      <c r="J289" s="221">
        <f>ROUND(I289*H289,2)</f>
        <v>0</v>
      </c>
      <c r="K289" s="222"/>
      <c r="L289" s="44"/>
      <c r="M289" s="223" t="s">
        <v>1</v>
      </c>
      <c r="N289" s="224" t="s">
        <v>40</v>
      </c>
      <c r="O289" s="91"/>
      <c r="P289" s="225">
        <f>O289*H289</f>
        <v>0</v>
      </c>
      <c r="Q289" s="225">
        <v>0</v>
      </c>
      <c r="R289" s="225">
        <f>Q289*H289</f>
        <v>0</v>
      </c>
      <c r="S289" s="225">
        <v>0</v>
      </c>
      <c r="T289" s="226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27" t="s">
        <v>226</v>
      </c>
      <c r="AT289" s="227" t="s">
        <v>138</v>
      </c>
      <c r="AU289" s="227" t="s">
        <v>152</v>
      </c>
      <c r="AY289" s="17" t="s">
        <v>135</v>
      </c>
      <c r="BE289" s="228">
        <f>IF(N289="základní",J289,0)</f>
        <v>0</v>
      </c>
      <c r="BF289" s="228">
        <f>IF(N289="snížená",J289,0)</f>
        <v>0</v>
      </c>
      <c r="BG289" s="228">
        <f>IF(N289="zákl. přenesená",J289,0)</f>
        <v>0</v>
      </c>
      <c r="BH289" s="228">
        <f>IF(N289="sníž. přenesená",J289,0)</f>
        <v>0</v>
      </c>
      <c r="BI289" s="228">
        <f>IF(N289="nulová",J289,0)</f>
        <v>0</v>
      </c>
      <c r="BJ289" s="17" t="s">
        <v>83</v>
      </c>
      <c r="BK289" s="228">
        <f>ROUND(I289*H289,2)</f>
        <v>0</v>
      </c>
      <c r="BL289" s="17" t="s">
        <v>226</v>
      </c>
      <c r="BM289" s="227" t="s">
        <v>538</v>
      </c>
    </row>
    <row r="290" s="2" customFormat="1" ht="16.5" customHeight="1">
      <c r="A290" s="38"/>
      <c r="B290" s="39"/>
      <c r="C290" s="215" t="s">
        <v>539</v>
      </c>
      <c r="D290" s="215" t="s">
        <v>138</v>
      </c>
      <c r="E290" s="216" t="s">
        <v>540</v>
      </c>
      <c r="F290" s="217" t="s">
        <v>541</v>
      </c>
      <c r="G290" s="218" t="s">
        <v>514</v>
      </c>
      <c r="H290" s="219">
        <v>1</v>
      </c>
      <c r="I290" s="220"/>
      <c r="J290" s="221">
        <f>ROUND(I290*H290,2)</f>
        <v>0</v>
      </c>
      <c r="K290" s="222"/>
      <c r="L290" s="44"/>
      <c r="M290" s="223" t="s">
        <v>1</v>
      </c>
      <c r="N290" s="224" t="s">
        <v>40</v>
      </c>
      <c r="O290" s="91"/>
      <c r="P290" s="225">
        <f>O290*H290</f>
        <v>0</v>
      </c>
      <c r="Q290" s="225">
        <v>0</v>
      </c>
      <c r="R290" s="225">
        <f>Q290*H290</f>
        <v>0</v>
      </c>
      <c r="S290" s="225">
        <v>0</v>
      </c>
      <c r="T290" s="226">
        <f>S290*H290</f>
        <v>0</v>
      </c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R290" s="227" t="s">
        <v>226</v>
      </c>
      <c r="AT290" s="227" t="s">
        <v>138</v>
      </c>
      <c r="AU290" s="227" t="s">
        <v>152</v>
      </c>
      <c r="AY290" s="17" t="s">
        <v>135</v>
      </c>
      <c r="BE290" s="228">
        <f>IF(N290="základní",J290,0)</f>
        <v>0</v>
      </c>
      <c r="BF290" s="228">
        <f>IF(N290="snížená",J290,0)</f>
        <v>0</v>
      </c>
      <c r="BG290" s="228">
        <f>IF(N290="zákl. přenesená",J290,0)</f>
        <v>0</v>
      </c>
      <c r="BH290" s="228">
        <f>IF(N290="sníž. přenesená",J290,0)</f>
        <v>0</v>
      </c>
      <c r="BI290" s="228">
        <f>IF(N290="nulová",J290,0)</f>
        <v>0</v>
      </c>
      <c r="BJ290" s="17" t="s">
        <v>83</v>
      </c>
      <c r="BK290" s="228">
        <f>ROUND(I290*H290,2)</f>
        <v>0</v>
      </c>
      <c r="BL290" s="17" t="s">
        <v>226</v>
      </c>
      <c r="BM290" s="227" t="s">
        <v>542</v>
      </c>
    </row>
    <row r="291" s="2" customFormat="1" ht="16.5" customHeight="1">
      <c r="A291" s="38"/>
      <c r="B291" s="39"/>
      <c r="C291" s="215" t="s">
        <v>543</v>
      </c>
      <c r="D291" s="215" t="s">
        <v>138</v>
      </c>
      <c r="E291" s="216" t="s">
        <v>544</v>
      </c>
      <c r="F291" s="217" t="s">
        <v>545</v>
      </c>
      <c r="G291" s="218" t="s">
        <v>514</v>
      </c>
      <c r="H291" s="219">
        <v>1</v>
      </c>
      <c r="I291" s="220"/>
      <c r="J291" s="221">
        <f>ROUND(I291*H291,2)</f>
        <v>0</v>
      </c>
      <c r="K291" s="222"/>
      <c r="L291" s="44"/>
      <c r="M291" s="223" t="s">
        <v>1</v>
      </c>
      <c r="N291" s="224" t="s">
        <v>40</v>
      </c>
      <c r="O291" s="91"/>
      <c r="P291" s="225">
        <f>O291*H291</f>
        <v>0</v>
      </c>
      <c r="Q291" s="225">
        <v>0</v>
      </c>
      <c r="R291" s="225">
        <f>Q291*H291</f>
        <v>0</v>
      </c>
      <c r="S291" s="225">
        <v>0</v>
      </c>
      <c r="T291" s="226">
        <f>S291*H291</f>
        <v>0</v>
      </c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R291" s="227" t="s">
        <v>226</v>
      </c>
      <c r="AT291" s="227" t="s">
        <v>138</v>
      </c>
      <c r="AU291" s="227" t="s">
        <v>152</v>
      </c>
      <c r="AY291" s="17" t="s">
        <v>135</v>
      </c>
      <c r="BE291" s="228">
        <f>IF(N291="základní",J291,0)</f>
        <v>0</v>
      </c>
      <c r="BF291" s="228">
        <f>IF(N291="snížená",J291,0)</f>
        <v>0</v>
      </c>
      <c r="BG291" s="228">
        <f>IF(N291="zákl. přenesená",J291,0)</f>
        <v>0</v>
      </c>
      <c r="BH291" s="228">
        <f>IF(N291="sníž. přenesená",J291,0)</f>
        <v>0</v>
      </c>
      <c r="BI291" s="228">
        <f>IF(N291="nulová",J291,0)</f>
        <v>0</v>
      </c>
      <c r="BJ291" s="17" t="s">
        <v>83</v>
      </c>
      <c r="BK291" s="228">
        <f>ROUND(I291*H291,2)</f>
        <v>0</v>
      </c>
      <c r="BL291" s="17" t="s">
        <v>226</v>
      </c>
      <c r="BM291" s="227" t="s">
        <v>546</v>
      </c>
    </row>
    <row r="292" s="2" customFormat="1" ht="16.5" customHeight="1">
      <c r="A292" s="38"/>
      <c r="B292" s="39"/>
      <c r="C292" s="215" t="s">
        <v>547</v>
      </c>
      <c r="D292" s="215" t="s">
        <v>138</v>
      </c>
      <c r="E292" s="216" t="s">
        <v>548</v>
      </c>
      <c r="F292" s="217" t="s">
        <v>549</v>
      </c>
      <c r="G292" s="218" t="s">
        <v>514</v>
      </c>
      <c r="H292" s="219">
        <v>1</v>
      </c>
      <c r="I292" s="220"/>
      <c r="J292" s="221">
        <f>ROUND(I292*H292,2)</f>
        <v>0</v>
      </c>
      <c r="K292" s="222"/>
      <c r="L292" s="44"/>
      <c r="M292" s="223" t="s">
        <v>1</v>
      </c>
      <c r="N292" s="224" t="s">
        <v>40</v>
      </c>
      <c r="O292" s="91"/>
      <c r="P292" s="225">
        <f>O292*H292</f>
        <v>0</v>
      </c>
      <c r="Q292" s="225">
        <v>0</v>
      </c>
      <c r="R292" s="225">
        <f>Q292*H292</f>
        <v>0</v>
      </c>
      <c r="S292" s="225">
        <v>0</v>
      </c>
      <c r="T292" s="226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27" t="s">
        <v>226</v>
      </c>
      <c r="AT292" s="227" t="s">
        <v>138</v>
      </c>
      <c r="AU292" s="227" t="s">
        <v>152</v>
      </c>
      <c r="AY292" s="17" t="s">
        <v>135</v>
      </c>
      <c r="BE292" s="228">
        <f>IF(N292="základní",J292,0)</f>
        <v>0</v>
      </c>
      <c r="BF292" s="228">
        <f>IF(N292="snížená",J292,0)</f>
        <v>0</v>
      </c>
      <c r="BG292" s="228">
        <f>IF(N292="zákl. přenesená",J292,0)</f>
        <v>0</v>
      </c>
      <c r="BH292" s="228">
        <f>IF(N292="sníž. přenesená",J292,0)</f>
        <v>0</v>
      </c>
      <c r="BI292" s="228">
        <f>IF(N292="nulová",J292,0)</f>
        <v>0</v>
      </c>
      <c r="BJ292" s="17" t="s">
        <v>83</v>
      </c>
      <c r="BK292" s="228">
        <f>ROUND(I292*H292,2)</f>
        <v>0</v>
      </c>
      <c r="BL292" s="17" t="s">
        <v>226</v>
      </c>
      <c r="BM292" s="227" t="s">
        <v>550</v>
      </c>
    </row>
    <row r="293" s="2" customFormat="1" ht="16.5" customHeight="1">
      <c r="A293" s="38"/>
      <c r="B293" s="39"/>
      <c r="C293" s="215" t="s">
        <v>551</v>
      </c>
      <c r="D293" s="215" t="s">
        <v>138</v>
      </c>
      <c r="E293" s="216" t="s">
        <v>552</v>
      </c>
      <c r="F293" s="217" t="s">
        <v>553</v>
      </c>
      <c r="G293" s="218" t="s">
        <v>514</v>
      </c>
      <c r="H293" s="219">
        <v>1</v>
      </c>
      <c r="I293" s="220"/>
      <c r="J293" s="221">
        <f>ROUND(I293*H293,2)</f>
        <v>0</v>
      </c>
      <c r="K293" s="222"/>
      <c r="L293" s="44"/>
      <c r="M293" s="223" t="s">
        <v>1</v>
      </c>
      <c r="N293" s="224" t="s">
        <v>40</v>
      </c>
      <c r="O293" s="91"/>
      <c r="P293" s="225">
        <f>O293*H293</f>
        <v>0</v>
      </c>
      <c r="Q293" s="225">
        <v>0</v>
      </c>
      <c r="R293" s="225">
        <f>Q293*H293</f>
        <v>0</v>
      </c>
      <c r="S293" s="225">
        <v>0</v>
      </c>
      <c r="T293" s="226">
        <f>S293*H293</f>
        <v>0</v>
      </c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R293" s="227" t="s">
        <v>226</v>
      </c>
      <c r="AT293" s="227" t="s">
        <v>138</v>
      </c>
      <c r="AU293" s="227" t="s">
        <v>152</v>
      </c>
      <c r="AY293" s="17" t="s">
        <v>135</v>
      </c>
      <c r="BE293" s="228">
        <f>IF(N293="základní",J293,0)</f>
        <v>0</v>
      </c>
      <c r="BF293" s="228">
        <f>IF(N293="snížená",J293,0)</f>
        <v>0</v>
      </c>
      <c r="BG293" s="228">
        <f>IF(N293="zákl. přenesená",J293,0)</f>
        <v>0</v>
      </c>
      <c r="BH293" s="228">
        <f>IF(N293="sníž. přenesená",J293,0)</f>
        <v>0</v>
      </c>
      <c r="BI293" s="228">
        <f>IF(N293="nulová",J293,0)</f>
        <v>0</v>
      </c>
      <c r="BJ293" s="17" t="s">
        <v>83</v>
      </c>
      <c r="BK293" s="228">
        <f>ROUND(I293*H293,2)</f>
        <v>0</v>
      </c>
      <c r="BL293" s="17" t="s">
        <v>226</v>
      </c>
      <c r="BM293" s="227" t="s">
        <v>554</v>
      </c>
    </row>
    <row r="294" s="2" customFormat="1" ht="16.5" customHeight="1">
      <c r="A294" s="38"/>
      <c r="B294" s="39"/>
      <c r="C294" s="215" t="s">
        <v>555</v>
      </c>
      <c r="D294" s="215" t="s">
        <v>138</v>
      </c>
      <c r="E294" s="216" t="s">
        <v>556</v>
      </c>
      <c r="F294" s="217" t="s">
        <v>557</v>
      </c>
      <c r="G294" s="218" t="s">
        <v>514</v>
      </c>
      <c r="H294" s="219">
        <v>1</v>
      </c>
      <c r="I294" s="220"/>
      <c r="J294" s="221">
        <f>ROUND(I294*H294,2)</f>
        <v>0</v>
      </c>
      <c r="K294" s="222"/>
      <c r="L294" s="44"/>
      <c r="M294" s="223" t="s">
        <v>1</v>
      </c>
      <c r="N294" s="224" t="s">
        <v>40</v>
      </c>
      <c r="O294" s="91"/>
      <c r="P294" s="225">
        <f>O294*H294</f>
        <v>0</v>
      </c>
      <c r="Q294" s="225">
        <v>0</v>
      </c>
      <c r="R294" s="225">
        <f>Q294*H294</f>
        <v>0</v>
      </c>
      <c r="S294" s="225">
        <v>0</v>
      </c>
      <c r="T294" s="226">
        <f>S294*H294</f>
        <v>0</v>
      </c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R294" s="227" t="s">
        <v>226</v>
      </c>
      <c r="AT294" s="227" t="s">
        <v>138</v>
      </c>
      <c r="AU294" s="227" t="s">
        <v>152</v>
      </c>
      <c r="AY294" s="17" t="s">
        <v>135</v>
      </c>
      <c r="BE294" s="228">
        <f>IF(N294="základní",J294,0)</f>
        <v>0</v>
      </c>
      <c r="BF294" s="228">
        <f>IF(N294="snížená",J294,0)</f>
        <v>0</v>
      </c>
      <c r="BG294" s="228">
        <f>IF(N294="zákl. přenesená",J294,0)</f>
        <v>0</v>
      </c>
      <c r="BH294" s="228">
        <f>IF(N294="sníž. přenesená",J294,0)</f>
        <v>0</v>
      </c>
      <c r="BI294" s="228">
        <f>IF(N294="nulová",J294,0)</f>
        <v>0</v>
      </c>
      <c r="BJ294" s="17" t="s">
        <v>83</v>
      </c>
      <c r="BK294" s="228">
        <f>ROUND(I294*H294,2)</f>
        <v>0</v>
      </c>
      <c r="BL294" s="17" t="s">
        <v>226</v>
      </c>
      <c r="BM294" s="227" t="s">
        <v>558</v>
      </c>
    </row>
    <row r="295" s="2" customFormat="1" ht="16.5" customHeight="1">
      <c r="A295" s="38"/>
      <c r="B295" s="39"/>
      <c r="C295" s="215" t="s">
        <v>559</v>
      </c>
      <c r="D295" s="215" t="s">
        <v>138</v>
      </c>
      <c r="E295" s="216" t="s">
        <v>560</v>
      </c>
      <c r="F295" s="217" t="s">
        <v>561</v>
      </c>
      <c r="G295" s="218" t="s">
        <v>514</v>
      </c>
      <c r="H295" s="219">
        <v>1</v>
      </c>
      <c r="I295" s="220"/>
      <c r="J295" s="221">
        <f>ROUND(I295*H295,2)</f>
        <v>0</v>
      </c>
      <c r="K295" s="222"/>
      <c r="L295" s="44"/>
      <c r="M295" s="223" t="s">
        <v>1</v>
      </c>
      <c r="N295" s="224" t="s">
        <v>40</v>
      </c>
      <c r="O295" s="91"/>
      <c r="P295" s="225">
        <f>O295*H295</f>
        <v>0</v>
      </c>
      <c r="Q295" s="225">
        <v>0</v>
      </c>
      <c r="R295" s="225">
        <f>Q295*H295</f>
        <v>0</v>
      </c>
      <c r="S295" s="225">
        <v>0</v>
      </c>
      <c r="T295" s="226">
        <f>S295*H295</f>
        <v>0</v>
      </c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R295" s="227" t="s">
        <v>226</v>
      </c>
      <c r="AT295" s="227" t="s">
        <v>138</v>
      </c>
      <c r="AU295" s="227" t="s">
        <v>152</v>
      </c>
      <c r="AY295" s="17" t="s">
        <v>135</v>
      </c>
      <c r="BE295" s="228">
        <f>IF(N295="základní",J295,0)</f>
        <v>0</v>
      </c>
      <c r="BF295" s="228">
        <f>IF(N295="snížená",J295,0)</f>
        <v>0</v>
      </c>
      <c r="BG295" s="228">
        <f>IF(N295="zákl. přenesená",J295,0)</f>
        <v>0</v>
      </c>
      <c r="BH295" s="228">
        <f>IF(N295="sníž. přenesená",J295,0)</f>
        <v>0</v>
      </c>
      <c r="BI295" s="228">
        <f>IF(N295="nulová",J295,0)</f>
        <v>0</v>
      </c>
      <c r="BJ295" s="17" t="s">
        <v>83</v>
      </c>
      <c r="BK295" s="228">
        <f>ROUND(I295*H295,2)</f>
        <v>0</v>
      </c>
      <c r="BL295" s="17" t="s">
        <v>226</v>
      </c>
      <c r="BM295" s="227" t="s">
        <v>562</v>
      </c>
    </row>
    <row r="296" s="2" customFormat="1" ht="16.5" customHeight="1">
      <c r="A296" s="38"/>
      <c r="B296" s="39"/>
      <c r="C296" s="215" t="s">
        <v>563</v>
      </c>
      <c r="D296" s="215" t="s">
        <v>138</v>
      </c>
      <c r="E296" s="216" t="s">
        <v>564</v>
      </c>
      <c r="F296" s="217" t="s">
        <v>565</v>
      </c>
      <c r="G296" s="218" t="s">
        <v>514</v>
      </c>
      <c r="H296" s="219">
        <v>1</v>
      </c>
      <c r="I296" s="220"/>
      <c r="J296" s="221">
        <f>ROUND(I296*H296,2)</f>
        <v>0</v>
      </c>
      <c r="K296" s="222"/>
      <c r="L296" s="44"/>
      <c r="M296" s="223" t="s">
        <v>1</v>
      </c>
      <c r="N296" s="224" t="s">
        <v>40</v>
      </c>
      <c r="O296" s="91"/>
      <c r="P296" s="225">
        <f>O296*H296</f>
        <v>0</v>
      </c>
      <c r="Q296" s="225">
        <v>0</v>
      </c>
      <c r="R296" s="225">
        <f>Q296*H296</f>
        <v>0</v>
      </c>
      <c r="S296" s="225">
        <v>0</v>
      </c>
      <c r="T296" s="226">
        <f>S296*H296</f>
        <v>0</v>
      </c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R296" s="227" t="s">
        <v>226</v>
      </c>
      <c r="AT296" s="227" t="s">
        <v>138</v>
      </c>
      <c r="AU296" s="227" t="s">
        <v>152</v>
      </c>
      <c r="AY296" s="17" t="s">
        <v>135</v>
      </c>
      <c r="BE296" s="228">
        <f>IF(N296="základní",J296,0)</f>
        <v>0</v>
      </c>
      <c r="BF296" s="228">
        <f>IF(N296="snížená",J296,0)</f>
        <v>0</v>
      </c>
      <c r="BG296" s="228">
        <f>IF(N296="zákl. přenesená",J296,0)</f>
        <v>0</v>
      </c>
      <c r="BH296" s="228">
        <f>IF(N296="sníž. přenesená",J296,0)</f>
        <v>0</v>
      </c>
      <c r="BI296" s="228">
        <f>IF(N296="nulová",J296,0)</f>
        <v>0</v>
      </c>
      <c r="BJ296" s="17" t="s">
        <v>83</v>
      </c>
      <c r="BK296" s="228">
        <f>ROUND(I296*H296,2)</f>
        <v>0</v>
      </c>
      <c r="BL296" s="17" t="s">
        <v>226</v>
      </c>
      <c r="BM296" s="227" t="s">
        <v>566</v>
      </c>
    </row>
    <row r="297" s="2" customFormat="1" ht="33" customHeight="1">
      <c r="A297" s="38"/>
      <c r="B297" s="39"/>
      <c r="C297" s="215" t="s">
        <v>567</v>
      </c>
      <c r="D297" s="215" t="s">
        <v>138</v>
      </c>
      <c r="E297" s="216" t="s">
        <v>568</v>
      </c>
      <c r="F297" s="217" t="s">
        <v>569</v>
      </c>
      <c r="G297" s="218" t="s">
        <v>514</v>
      </c>
      <c r="H297" s="219">
        <v>1</v>
      </c>
      <c r="I297" s="220"/>
      <c r="J297" s="221">
        <f>ROUND(I297*H297,2)</f>
        <v>0</v>
      </c>
      <c r="K297" s="222"/>
      <c r="L297" s="44"/>
      <c r="M297" s="223" t="s">
        <v>1</v>
      </c>
      <c r="N297" s="224" t="s">
        <v>40</v>
      </c>
      <c r="O297" s="91"/>
      <c r="P297" s="225">
        <f>O297*H297</f>
        <v>0</v>
      </c>
      <c r="Q297" s="225">
        <v>0</v>
      </c>
      <c r="R297" s="225">
        <f>Q297*H297</f>
        <v>0</v>
      </c>
      <c r="S297" s="225">
        <v>0</v>
      </c>
      <c r="T297" s="226">
        <f>S297*H297</f>
        <v>0</v>
      </c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R297" s="227" t="s">
        <v>226</v>
      </c>
      <c r="AT297" s="227" t="s">
        <v>138</v>
      </c>
      <c r="AU297" s="227" t="s">
        <v>152</v>
      </c>
      <c r="AY297" s="17" t="s">
        <v>135</v>
      </c>
      <c r="BE297" s="228">
        <f>IF(N297="základní",J297,0)</f>
        <v>0</v>
      </c>
      <c r="BF297" s="228">
        <f>IF(N297="snížená",J297,0)</f>
        <v>0</v>
      </c>
      <c r="BG297" s="228">
        <f>IF(N297="zákl. přenesená",J297,0)</f>
        <v>0</v>
      </c>
      <c r="BH297" s="228">
        <f>IF(N297="sníž. přenesená",J297,0)</f>
        <v>0</v>
      </c>
      <c r="BI297" s="228">
        <f>IF(N297="nulová",J297,0)</f>
        <v>0</v>
      </c>
      <c r="BJ297" s="17" t="s">
        <v>83</v>
      </c>
      <c r="BK297" s="228">
        <f>ROUND(I297*H297,2)</f>
        <v>0</v>
      </c>
      <c r="BL297" s="17" t="s">
        <v>226</v>
      </c>
      <c r="BM297" s="227" t="s">
        <v>570</v>
      </c>
    </row>
    <row r="298" s="2" customFormat="1" ht="16.5" customHeight="1">
      <c r="A298" s="38"/>
      <c r="B298" s="39"/>
      <c r="C298" s="215" t="s">
        <v>571</v>
      </c>
      <c r="D298" s="215" t="s">
        <v>138</v>
      </c>
      <c r="E298" s="216" t="s">
        <v>572</v>
      </c>
      <c r="F298" s="217" t="s">
        <v>573</v>
      </c>
      <c r="G298" s="218" t="s">
        <v>514</v>
      </c>
      <c r="H298" s="219">
        <v>1</v>
      </c>
      <c r="I298" s="220"/>
      <c r="J298" s="221">
        <f>ROUND(I298*H298,2)</f>
        <v>0</v>
      </c>
      <c r="K298" s="222"/>
      <c r="L298" s="44"/>
      <c r="M298" s="223" t="s">
        <v>1</v>
      </c>
      <c r="N298" s="224" t="s">
        <v>40</v>
      </c>
      <c r="O298" s="91"/>
      <c r="P298" s="225">
        <f>O298*H298</f>
        <v>0</v>
      </c>
      <c r="Q298" s="225">
        <v>0</v>
      </c>
      <c r="R298" s="225">
        <f>Q298*H298</f>
        <v>0</v>
      </c>
      <c r="S298" s="225">
        <v>0</v>
      </c>
      <c r="T298" s="226">
        <f>S298*H298</f>
        <v>0</v>
      </c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R298" s="227" t="s">
        <v>226</v>
      </c>
      <c r="AT298" s="227" t="s">
        <v>138</v>
      </c>
      <c r="AU298" s="227" t="s">
        <v>152</v>
      </c>
      <c r="AY298" s="17" t="s">
        <v>135</v>
      </c>
      <c r="BE298" s="228">
        <f>IF(N298="základní",J298,0)</f>
        <v>0</v>
      </c>
      <c r="BF298" s="228">
        <f>IF(N298="snížená",J298,0)</f>
        <v>0</v>
      </c>
      <c r="BG298" s="228">
        <f>IF(N298="zákl. přenesená",J298,0)</f>
        <v>0</v>
      </c>
      <c r="BH298" s="228">
        <f>IF(N298="sníž. přenesená",J298,0)</f>
        <v>0</v>
      </c>
      <c r="BI298" s="228">
        <f>IF(N298="nulová",J298,0)</f>
        <v>0</v>
      </c>
      <c r="BJ298" s="17" t="s">
        <v>83</v>
      </c>
      <c r="BK298" s="228">
        <f>ROUND(I298*H298,2)</f>
        <v>0</v>
      </c>
      <c r="BL298" s="17" t="s">
        <v>226</v>
      </c>
      <c r="BM298" s="227" t="s">
        <v>574</v>
      </c>
    </row>
    <row r="299" s="12" customFormat="1" ht="22.8" customHeight="1">
      <c r="A299" s="12"/>
      <c r="B299" s="199"/>
      <c r="C299" s="200"/>
      <c r="D299" s="201" t="s">
        <v>74</v>
      </c>
      <c r="E299" s="213" t="s">
        <v>575</v>
      </c>
      <c r="F299" s="213" t="s">
        <v>576</v>
      </c>
      <c r="G299" s="200"/>
      <c r="H299" s="200"/>
      <c r="I299" s="203"/>
      <c r="J299" s="214">
        <f>BK299</f>
        <v>0</v>
      </c>
      <c r="K299" s="200"/>
      <c r="L299" s="205"/>
      <c r="M299" s="206"/>
      <c r="N299" s="207"/>
      <c r="O299" s="207"/>
      <c r="P299" s="208">
        <f>SUM(P300:P321)</f>
        <v>0</v>
      </c>
      <c r="Q299" s="207"/>
      <c r="R299" s="208">
        <f>SUM(R300:R321)</f>
        <v>0.48467100000000002</v>
      </c>
      <c r="S299" s="207"/>
      <c r="T299" s="209">
        <f>SUM(T300:T321)</f>
        <v>0.44591500000000001</v>
      </c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R299" s="210" t="s">
        <v>85</v>
      </c>
      <c r="AT299" s="211" t="s">
        <v>74</v>
      </c>
      <c r="AU299" s="211" t="s">
        <v>83</v>
      </c>
      <c r="AY299" s="210" t="s">
        <v>135</v>
      </c>
      <c r="BK299" s="212">
        <f>SUM(BK300:BK321)</f>
        <v>0</v>
      </c>
    </row>
    <row r="300" s="2" customFormat="1" ht="24.15" customHeight="1">
      <c r="A300" s="38"/>
      <c r="B300" s="39"/>
      <c r="C300" s="215" t="s">
        <v>577</v>
      </c>
      <c r="D300" s="215" t="s">
        <v>138</v>
      </c>
      <c r="E300" s="216" t="s">
        <v>578</v>
      </c>
      <c r="F300" s="217" t="s">
        <v>579</v>
      </c>
      <c r="G300" s="218" t="s">
        <v>141</v>
      </c>
      <c r="H300" s="219">
        <v>12.98</v>
      </c>
      <c r="I300" s="220"/>
      <c r="J300" s="221">
        <f>ROUND(I300*H300,2)</f>
        <v>0</v>
      </c>
      <c r="K300" s="222"/>
      <c r="L300" s="44"/>
      <c r="M300" s="223" t="s">
        <v>1</v>
      </c>
      <c r="N300" s="224" t="s">
        <v>40</v>
      </c>
      <c r="O300" s="91"/>
      <c r="P300" s="225">
        <f>O300*H300</f>
        <v>0</v>
      </c>
      <c r="Q300" s="225">
        <v>0.022450000000000001</v>
      </c>
      <c r="R300" s="225">
        <f>Q300*H300</f>
        <v>0.29140100000000002</v>
      </c>
      <c r="S300" s="225">
        <v>0</v>
      </c>
      <c r="T300" s="226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227" t="s">
        <v>226</v>
      </c>
      <c r="AT300" s="227" t="s">
        <v>138</v>
      </c>
      <c r="AU300" s="227" t="s">
        <v>85</v>
      </c>
      <c r="AY300" s="17" t="s">
        <v>135</v>
      </c>
      <c r="BE300" s="228">
        <f>IF(N300="základní",J300,0)</f>
        <v>0</v>
      </c>
      <c r="BF300" s="228">
        <f>IF(N300="snížená",J300,0)</f>
        <v>0</v>
      </c>
      <c r="BG300" s="228">
        <f>IF(N300="zákl. přenesená",J300,0)</f>
        <v>0</v>
      </c>
      <c r="BH300" s="228">
        <f>IF(N300="sníž. přenesená",J300,0)</f>
        <v>0</v>
      </c>
      <c r="BI300" s="228">
        <f>IF(N300="nulová",J300,0)</f>
        <v>0</v>
      </c>
      <c r="BJ300" s="17" t="s">
        <v>83</v>
      </c>
      <c r="BK300" s="228">
        <f>ROUND(I300*H300,2)</f>
        <v>0</v>
      </c>
      <c r="BL300" s="17" t="s">
        <v>226</v>
      </c>
      <c r="BM300" s="227" t="s">
        <v>580</v>
      </c>
    </row>
    <row r="301" s="13" customFormat="1">
      <c r="A301" s="13"/>
      <c r="B301" s="229"/>
      <c r="C301" s="230"/>
      <c r="D301" s="231" t="s">
        <v>144</v>
      </c>
      <c r="E301" s="232" t="s">
        <v>1</v>
      </c>
      <c r="F301" s="233" t="s">
        <v>174</v>
      </c>
      <c r="G301" s="230"/>
      <c r="H301" s="232" t="s">
        <v>1</v>
      </c>
      <c r="I301" s="234"/>
      <c r="J301" s="230"/>
      <c r="K301" s="230"/>
      <c r="L301" s="235"/>
      <c r="M301" s="236"/>
      <c r="N301" s="237"/>
      <c r="O301" s="237"/>
      <c r="P301" s="237"/>
      <c r="Q301" s="237"/>
      <c r="R301" s="237"/>
      <c r="S301" s="237"/>
      <c r="T301" s="238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39" t="s">
        <v>144</v>
      </c>
      <c r="AU301" s="239" t="s">
        <v>85</v>
      </c>
      <c r="AV301" s="13" t="s">
        <v>83</v>
      </c>
      <c r="AW301" s="13" t="s">
        <v>32</v>
      </c>
      <c r="AX301" s="13" t="s">
        <v>75</v>
      </c>
      <c r="AY301" s="239" t="s">
        <v>135</v>
      </c>
    </row>
    <row r="302" s="14" customFormat="1">
      <c r="A302" s="14"/>
      <c r="B302" s="240"/>
      <c r="C302" s="241"/>
      <c r="D302" s="231" t="s">
        <v>144</v>
      </c>
      <c r="E302" s="242" t="s">
        <v>1</v>
      </c>
      <c r="F302" s="243" t="s">
        <v>581</v>
      </c>
      <c r="G302" s="241"/>
      <c r="H302" s="244">
        <v>12.98</v>
      </c>
      <c r="I302" s="245"/>
      <c r="J302" s="241"/>
      <c r="K302" s="241"/>
      <c r="L302" s="246"/>
      <c r="M302" s="247"/>
      <c r="N302" s="248"/>
      <c r="O302" s="248"/>
      <c r="P302" s="248"/>
      <c r="Q302" s="248"/>
      <c r="R302" s="248"/>
      <c r="S302" s="248"/>
      <c r="T302" s="249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0" t="s">
        <v>144</v>
      </c>
      <c r="AU302" s="250" t="s">
        <v>85</v>
      </c>
      <c r="AV302" s="14" t="s">
        <v>85</v>
      </c>
      <c r="AW302" s="14" t="s">
        <v>32</v>
      </c>
      <c r="AX302" s="14" t="s">
        <v>83</v>
      </c>
      <c r="AY302" s="250" t="s">
        <v>135</v>
      </c>
    </row>
    <row r="303" s="2" customFormat="1" ht="24.15" customHeight="1">
      <c r="A303" s="38"/>
      <c r="B303" s="39"/>
      <c r="C303" s="215" t="s">
        <v>582</v>
      </c>
      <c r="D303" s="215" t="s">
        <v>138</v>
      </c>
      <c r="E303" s="216" t="s">
        <v>583</v>
      </c>
      <c r="F303" s="217" t="s">
        <v>584</v>
      </c>
      <c r="G303" s="218" t="s">
        <v>141</v>
      </c>
      <c r="H303" s="219">
        <v>12.98</v>
      </c>
      <c r="I303" s="220"/>
      <c r="J303" s="221">
        <f>ROUND(I303*H303,2)</f>
        <v>0</v>
      </c>
      <c r="K303" s="222"/>
      <c r="L303" s="44"/>
      <c r="M303" s="223" t="s">
        <v>1</v>
      </c>
      <c r="N303" s="224" t="s">
        <v>40</v>
      </c>
      <c r="O303" s="91"/>
      <c r="P303" s="225">
        <f>O303*H303</f>
        <v>0</v>
      </c>
      <c r="Q303" s="225">
        <v>0</v>
      </c>
      <c r="R303" s="225">
        <f>Q303*H303</f>
        <v>0</v>
      </c>
      <c r="S303" s="225">
        <v>0.03175</v>
      </c>
      <c r="T303" s="226">
        <f>S303*H303</f>
        <v>0.41211500000000001</v>
      </c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227" t="s">
        <v>226</v>
      </c>
      <c r="AT303" s="227" t="s">
        <v>138</v>
      </c>
      <c r="AU303" s="227" t="s">
        <v>85</v>
      </c>
      <c r="AY303" s="17" t="s">
        <v>135</v>
      </c>
      <c r="BE303" s="228">
        <f>IF(N303="základní",J303,0)</f>
        <v>0</v>
      </c>
      <c r="BF303" s="228">
        <f>IF(N303="snížená",J303,0)</f>
        <v>0</v>
      </c>
      <c r="BG303" s="228">
        <f>IF(N303="zákl. přenesená",J303,0)</f>
        <v>0</v>
      </c>
      <c r="BH303" s="228">
        <f>IF(N303="sníž. přenesená",J303,0)</f>
        <v>0</v>
      </c>
      <c r="BI303" s="228">
        <f>IF(N303="nulová",J303,0)</f>
        <v>0</v>
      </c>
      <c r="BJ303" s="17" t="s">
        <v>83</v>
      </c>
      <c r="BK303" s="228">
        <f>ROUND(I303*H303,2)</f>
        <v>0</v>
      </c>
      <c r="BL303" s="17" t="s">
        <v>226</v>
      </c>
      <c r="BM303" s="227" t="s">
        <v>585</v>
      </c>
    </row>
    <row r="304" s="13" customFormat="1">
      <c r="A304" s="13"/>
      <c r="B304" s="229"/>
      <c r="C304" s="230"/>
      <c r="D304" s="231" t="s">
        <v>144</v>
      </c>
      <c r="E304" s="232" t="s">
        <v>1</v>
      </c>
      <c r="F304" s="233" t="s">
        <v>174</v>
      </c>
      <c r="G304" s="230"/>
      <c r="H304" s="232" t="s">
        <v>1</v>
      </c>
      <c r="I304" s="234"/>
      <c r="J304" s="230"/>
      <c r="K304" s="230"/>
      <c r="L304" s="235"/>
      <c r="M304" s="236"/>
      <c r="N304" s="237"/>
      <c r="O304" s="237"/>
      <c r="P304" s="237"/>
      <c r="Q304" s="237"/>
      <c r="R304" s="237"/>
      <c r="S304" s="237"/>
      <c r="T304" s="238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39" t="s">
        <v>144</v>
      </c>
      <c r="AU304" s="239" t="s">
        <v>85</v>
      </c>
      <c r="AV304" s="13" t="s">
        <v>83</v>
      </c>
      <c r="AW304" s="13" t="s">
        <v>32</v>
      </c>
      <c r="AX304" s="13" t="s">
        <v>75</v>
      </c>
      <c r="AY304" s="239" t="s">
        <v>135</v>
      </c>
    </row>
    <row r="305" s="13" customFormat="1">
      <c r="A305" s="13"/>
      <c r="B305" s="229"/>
      <c r="C305" s="230"/>
      <c r="D305" s="231" t="s">
        <v>144</v>
      </c>
      <c r="E305" s="232" t="s">
        <v>1</v>
      </c>
      <c r="F305" s="233" t="s">
        <v>586</v>
      </c>
      <c r="G305" s="230"/>
      <c r="H305" s="232" t="s">
        <v>1</v>
      </c>
      <c r="I305" s="234"/>
      <c r="J305" s="230"/>
      <c r="K305" s="230"/>
      <c r="L305" s="235"/>
      <c r="M305" s="236"/>
      <c r="N305" s="237"/>
      <c r="O305" s="237"/>
      <c r="P305" s="237"/>
      <c r="Q305" s="237"/>
      <c r="R305" s="237"/>
      <c r="S305" s="237"/>
      <c r="T305" s="238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39" t="s">
        <v>144</v>
      </c>
      <c r="AU305" s="239" t="s">
        <v>85</v>
      </c>
      <c r="AV305" s="13" t="s">
        <v>83</v>
      </c>
      <c r="AW305" s="13" t="s">
        <v>32</v>
      </c>
      <c r="AX305" s="13" t="s">
        <v>75</v>
      </c>
      <c r="AY305" s="239" t="s">
        <v>135</v>
      </c>
    </row>
    <row r="306" s="14" customFormat="1">
      <c r="A306" s="14"/>
      <c r="B306" s="240"/>
      <c r="C306" s="241"/>
      <c r="D306" s="231" t="s">
        <v>144</v>
      </c>
      <c r="E306" s="242" t="s">
        <v>1</v>
      </c>
      <c r="F306" s="243" t="s">
        <v>581</v>
      </c>
      <c r="G306" s="241"/>
      <c r="H306" s="244">
        <v>12.98</v>
      </c>
      <c r="I306" s="245"/>
      <c r="J306" s="241"/>
      <c r="K306" s="241"/>
      <c r="L306" s="246"/>
      <c r="M306" s="247"/>
      <c r="N306" s="248"/>
      <c r="O306" s="248"/>
      <c r="P306" s="248"/>
      <c r="Q306" s="248"/>
      <c r="R306" s="248"/>
      <c r="S306" s="248"/>
      <c r="T306" s="249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0" t="s">
        <v>144</v>
      </c>
      <c r="AU306" s="250" t="s">
        <v>85</v>
      </c>
      <c r="AV306" s="14" t="s">
        <v>85</v>
      </c>
      <c r="AW306" s="14" t="s">
        <v>32</v>
      </c>
      <c r="AX306" s="14" t="s">
        <v>83</v>
      </c>
      <c r="AY306" s="250" t="s">
        <v>135</v>
      </c>
    </row>
    <row r="307" s="2" customFormat="1" ht="16.5" customHeight="1">
      <c r="A307" s="38"/>
      <c r="B307" s="39"/>
      <c r="C307" s="215" t="s">
        <v>587</v>
      </c>
      <c r="D307" s="215" t="s">
        <v>138</v>
      </c>
      <c r="E307" s="216" t="s">
        <v>588</v>
      </c>
      <c r="F307" s="217" t="s">
        <v>589</v>
      </c>
      <c r="G307" s="218" t="s">
        <v>141</v>
      </c>
      <c r="H307" s="219">
        <v>14</v>
      </c>
      <c r="I307" s="220"/>
      <c r="J307" s="221">
        <f>ROUND(I307*H307,2)</f>
        <v>0</v>
      </c>
      <c r="K307" s="222"/>
      <c r="L307" s="44"/>
      <c r="M307" s="223" t="s">
        <v>1</v>
      </c>
      <c r="N307" s="224" t="s">
        <v>40</v>
      </c>
      <c r="O307" s="91"/>
      <c r="P307" s="225">
        <f>O307*H307</f>
        <v>0</v>
      </c>
      <c r="Q307" s="225">
        <v>0.00010000000000000001</v>
      </c>
      <c r="R307" s="225">
        <f>Q307*H307</f>
        <v>0.0014</v>
      </c>
      <c r="S307" s="225">
        <v>0</v>
      </c>
      <c r="T307" s="226">
        <f>S307*H307</f>
        <v>0</v>
      </c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R307" s="227" t="s">
        <v>226</v>
      </c>
      <c r="AT307" s="227" t="s">
        <v>138</v>
      </c>
      <c r="AU307" s="227" t="s">
        <v>85</v>
      </c>
      <c r="AY307" s="17" t="s">
        <v>135</v>
      </c>
      <c r="BE307" s="228">
        <f>IF(N307="základní",J307,0)</f>
        <v>0</v>
      </c>
      <c r="BF307" s="228">
        <f>IF(N307="snížená",J307,0)</f>
        <v>0</v>
      </c>
      <c r="BG307" s="228">
        <f>IF(N307="zákl. přenesená",J307,0)</f>
        <v>0</v>
      </c>
      <c r="BH307" s="228">
        <f>IF(N307="sníž. přenesená",J307,0)</f>
        <v>0</v>
      </c>
      <c r="BI307" s="228">
        <f>IF(N307="nulová",J307,0)</f>
        <v>0</v>
      </c>
      <c r="BJ307" s="17" t="s">
        <v>83</v>
      </c>
      <c r="BK307" s="228">
        <f>ROUND(I307*H307,2)</f>
        <v>0</v>
      </c>
      <c r="BL307" s="17" t="s">
        <v>226</v>
      </c>
      <c r="BM307" s="227" t="s">
        <v>590</v>
      </c>
    </row>
    <row r="308" s="13" customFormat="1">
      <c r="A308" s="13"/>
      <c r="B308" s="229"/>
      <c r="C308" s="230"/>
      <c r="D308" s="231" t="s">
        <v>144</v>
      </c>
      <c r="E308" s="232" t="s">
        <v>1</v>
      </c>
      <c r="F308" s="233" t="s">
        <v>591</v>
      </c>
      <c r="G308" s="230"/>
      <c r="H308" s="232" t="s">
        <v>1</v>
      </c>
      <c r="I308" s="234"/>
      <c r="J308" s="230"/>
      <c r="K308" s="230"/>
      <c r="L308" s="235"/>
      <c r="M308" s="236"/>
      <c r="N308" s="237"/>
      <c r="O308" s="237"/>
      <c r="P308" s="237"/>
      <c r="Q308" s="237"/>
      <c r="R308" s="237"/>
      <c r="S308" s="237"/>
      <c r="T308" s="238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39" t="s">
        <v>144</v>
      </c>
      <c r="AU308" s="239" t="s">
        <v>85</v>
      </c>
      <c r="AV308" s="13" t="s">
        <v>83</v>
      </c>
      <c r="AW308" s="13" t="s">
        <v>32</v>
      </c>
      <c r="AX308" s="13" t="s">
        <v>75</v>
      </c>
      <c r="AY308" s="239" t="s">
        <v>135</v>
      </c>
    </row>
    <row r="309" s="14" customFormat="1">
      <c r="A309" s="14"/>
      <c r="B309" s="240"/>
      <c r="C309" s="241"/>
      <c r="D309" s="231" t="s">
        <v>144</v>
      </c>
      <c r="E309" s="242" t="s">
        <v>1</v>
      </c>
      <c r="F309" s="243" t="s">
        <v>592</v>
      </c>
      <c r="G309" s="241"/>
      <c r="H309" s="244">
        <v>14</v>
      </c>
      <c r="I309" s="245"/>
      <c r="J309" s="241"/>
      <c r="K309" s="241"/>
      <c r="L309" s="246"/>
      <c r="M309" s="247"/>
      <c r="N309" s="248"/>
      <c r="O309" s="248"/>
      <c r="P309" s="248"/>
      <c r="Q309" s="248"/>
      <c r="R309" s="248"/>
      <c r="S309" s="248"/>
      <c r="T309" s="249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0" t="s">
        <v>144</v>
      </c>
      <c r="AU309" s="250" t="s">
        <v>85</v>
      </c>
      <c r="AV309" s="14" t="s">
        <v>85</v>
      </c>
      <c r="AW309" s="14" t="s">
        <v>32</v>
      </c>
      <c r="AX309" s="14" t="s">
        <v>83</v>
      </c>
      <c r="AY309" s="250" t="s">
        <v>135</v>
      </c>
    </row>
    <row r="310" s="2" customFormat="1" ht="21.75" customHeight="1">
      <c r="A310" s="38"/>
      <c r="B310" s="39"/>
      <c r="C310" s="215" t="s">
        <v>593</v>
      </c>
      <c r="D310" s="215" t="s">
        <v>138</v>
      </c>
      <c r="E310" s="216" t="s">
        <v>594</v>
      </c>
      <c r="F310" s="217" t="s">
        <v>595</v>
      </c>
      <c r="G310" s="218" t="s">
        <v>172</v>
      </c>
      <c r="H310" s="219">
        <v>33</v>
      </c>
      <c r="I310" s="220"/>
      <c r="J310" s="221">
        <f>ROUND(I310*H310,2)</f>
        <v>0</v>
      </c>
      <c r="K310" s="222"/>
      <c r="L310" s="44"/>
      <c r="M310" s="223" t="s">
        <v>1</v>
      </c>
      <c r="N310" s="224" t="s">
        <v>40</v>
      </c>
      <c r="O310" s="91"/>
      <c r="P310" s="225">
        <f>O310*H310</f>
        <v>0</v>
      </c>
      <c r="Q310" s="225">
        <v>0.0050299999999999997</v>
      </c>
      <c r="R310" s="225">
        <f>Q310*H310</f>
        <v>0.16599</v>
      </c>
      <c r="S310" s="225">
        <v>0</v>
      </c>
      <c r="T310" s="226">
        <f>S310*H310</f>
        <v>0</v>
      </c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R310" s="227" t="s">
        <v>226</v>
      </c>
      <c r="AT310" s="227" t="s">
        <v>138</v>
      </c>
      <c r="AU310" s="227" t="s">
        <v>85</v>
      </c>
      <c r="AY310" s="17" t="s">
        <v>135</v>
      </c>
      <c r="BE310" s="228">
        <f>IF(N310="základní",J310,0)</f>
        <v>0</v>
      </c>
      <c r="BF310" s="228">
        <f>IF(N310="snížená",J310,0)</f>
        <v>0</v>
      </c>
      <c r="BG310" s="228">
        <f>IF(N310="zákl. přenesená",J310,0)</f>
        <v>0</v>
      </c>
      <c r="BH310" s="228">
        <f>IF(N310="sníž. přenesená",J310,0)</f>
        <v>0</v>
      </c>
      <c r="BI310" s="228">
        <f>IF(N310="nulová",J310,0)</f>
        <v>0</v>
      </c>
      <c r="BJ310" s="17" t="s">
        <v>83</v>
      </c>
      <c r="BK310" s="228">
        <f>ROUND(I310*H310,2)</f>
        <v>0</v>
      </c>
      <c r="BL310" s="17" t="s">
        <v>226</v>
      </c>
      <c r="BM310" s="227" t="s">
        <v>596</v>
      </c>
    </row>
    <row r="311" s="13" customFormat="1">
      <c r="A311" s="13"/>
      <c r="B311" s="229"/>
      <c r="C311" s="230"/>
      <c r="D311" s="231" t="s">
        <v>144</v>
      </c>
      <c r="E311" s="232" t="s">
        <v>1</v>
      </c>
      <c r="F311" s="233" t="s">
        <v>591</v>
      </c>
      <c r="G311" s="230"/>
      <c r="H311" s="232" t="s">
        <v>1</v>
      </c>
      <c r="I311" s="234"/>
      <c r="J311" s="230"/>
      <c r="K311" s="230"/>
      <c r="L311" s="235"/>
      <c r="M311" s="236"/>
      <c r="N311" s="237"/>
      <c r="O311" s="237"/>
      <c r="P311" s="237"/>
      <c r="Q311" s="237"/>
      <c r="R311" s="237"/>
      <c r="S311" s="237"/>
      <c r="T311" s="238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39" t="s">
        <v>144</v>
      </c>
      <c r="AU311" s="239" t="s">
        <v>85</v>
      </c>
      <c r="AV311" s="13" t="s">
        <v>83</v>
      </c>
      <c r="AW311" s="13" t="s">
        <v>32</v>
      </c>
      <c r="AX311" s="13" t="s">
        <v>75</v>
      </c>
      <c r="AY311" s="239" t="s">
        <v>135</v>
      </c>
    </row>
    <row r="312" s="14" customFormat="1">
      <c r="A312" s="14"/>
      <c r="B312" s="240"/>
      <c r="C312" s="241"/>
      <c r="D312" s="231" t="s">
        <v>144</v>
      </c>
      <c r="E312" s="242" t="s">
        <v>1</v>
      </c>
      <c r="F312" s="243" t="s">
        <v>308</v>
      </c>
      <c r="G312" s="241"/>
      <c r="H312" s="244">
        <v>33</v>
      </c>
      <c r="I312" s="245"/>
      <c r="J312" s="241"/>
      <c r="K312" s="241"/>
      <c r="L312" s="246"/>
      <c r="M312" s="247"/>
      <c r="N312" s="248"/>
      <c r="O312" s="248"/>
      <c r="P312" s="248"/>
      <c r="Q312" s="248"/>
      <c r="R312" s="248"/>
      <c r="S312" s="248"/>
      <c r="T312" s="249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0" t="s">
        <v>144</v>
      </c>
      <c r="AU312" s="250" t="s">
        <v>85</v>
      </c>
      <c r="AV312" s="14" t="s">
        <v>85</v>
      </c>
      <c r="AW312" s="14" t="s">
        <v>32</v>
      </c>
      <c r="AX312" s="14" t="s">
        <v>83</v>
      </c>
      <c r="AY312" s="250" t="s">
        <v>135</v>
      </c>
    </row>
    <row r="313" s="2" customFormat="1" ht="21.75" customHeight="1">
      <c r="A313" s="38"/>
      <c r="B313" s="39"/>
      <c r="C313" s="215" t="s">
        <v>597</v>
      </c>
      <c r="D313" s="215" t="s">
        <v>138</v>
      </c>
      <c r="E313" s="216" t="s">
        <v>598</v>
      </c>
      <c r="F313" s="217" t="s">
        <v>599</v>
      </c>
      <c r="G313" s="218" t="s">
        <v>165</v>
      </c>
      <c r="H313" s="219">
        <v>2</v>
      </c>
      <c r="I313" s="220"/>
      <c r="J313" s="221">
        <f>ROUND(I313*H313,2)</f>
        <v>0</v>
      </c>
      <c r="K313" s="222"/>
      <c r="L313" s="44"/>
      <c r="M313" s="223" t="s">
        <v>1</v>
      </c>
      <c r="N313" s="224" t="s">
        <v>40</v>
      </c>
      <c r="O313" s="91"/>
      <c r="P313" s="225">
        <f>O313*H313</f>
        <v>0</v>
      </c>
      <c r="Q313" s="225">
        <v>0.00022000000000000001</v>
      </c>
      <c r="R313" s="225">
        <f>Q313*H313</f>
        <v>0.00044000000000000002</v>
      </c>
      <c r="S313" s="225">
        <v>0</v>
      </c>
      <c r="T313" s="226">
        <f>S313*H313</f>
        <v>0</v>
      </c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R313" s="227" t="s">
        <v>226</v>
      </c>
      <c r="AT313" s="227" t="s">
        <v>138</v>
      </c>
      <c r="AU313" s="227" t="s">
        <v>85</v>
      </c>
      <c r="AY313" s="17" t="s">
        <v>135</v>
      </c>
      <c r="BE313" s="228">
        <f>IF(N313="základní",J313,0)</f>
        <v>0</v>
      </c>
      <c r="BF313" s="228">
        <f>IF(N313="snížená",J313,0)</f>
        <v>0</v>
      </c>
      <c r="BG313" s="228">
        <f>IF(N313="zákl. přenesená",J313,0)</f>
        <v>0</v>
      </c>
      <c r="BH313" s="228">
        <f>IF(N313="sníž. přenesená",J313,0)</f>
        <v>0</v>
      </c>
      <c r="BI313" s="228">
        <f>IF(N313="nulová",J313,0)</f>
        <v>0</v>
      </c>
      <c r="BJ313" s="17" t="s">
        <v>83</v>
      </c>
      <c r="BK313" s="228">
        <f>ROUND(I313*H313,2)</f>
        <v>0</v>
      </c>
      <c r="BL313" s="17" t="s">
        <v>226</v>
      </c>
      <c r="BM313" s="227" t="s">
        <v>600</v>
      </c>
    </row>
    <row r="314" s="13" customFormat="1">
      <c r="A314" s="13"/>
      <c r="B314" s="229"/>
      <c r="C314" s="230"/>
      <c r="D314" s="231" t="s">
        <v>144</v>
      </c>
      <c r="E314" s="232" t="s">
        <v>1</v>
      </c>
      <c r="F314" s="233" t="s">
        <v>174</v>
      </c>
      <c r="G314" s="230"/>
      <c r="H314" s="232" t="s">
        <v>1</v>
      </c>
      <c r="I314" s="234"/>
      <c r="J314" s="230"/>
      <c r="K314" s="230"/>
      <c r="L314" s="235"/>
      <c r="M314" s="236"/>
      <c r="N314" s="237"/>
      <c r="O314" s="237"/>
      <c r="P314" s="237"/>
      <c r="Q314" s="237"/>
      <c r="R314" s="237"/>
      <c r="S314" s="237"/>
      <c r="T314" s="238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39" t="s">
        <v>144</v>
      </c>
      <c r="AU314" s="239" t="s">
        <v>85</v>
      </c>
      <c r="AV314" s="13" t="s">
        <v>83</v>
      </c>
      <c r="AW314" s="13" t="s">
        <v>32</v>
      </c>
      <c r="AX314" s="13" t="s">
        <v>75</v>
      </c>
      <c r="AY314" s="239" t="s">
        <v>135</v>
      </c>
    </row>
    <row r="315" s="14" customFormat="1">
      <c r="A315" s="14"/>
      <c r="B315" s="240"/>
      <c r="C315" s="241"/>
      <c r="D315" s="231" t="s">
        <v>144</v>
      </c>
      <c r="E315" s="242" t="s">
        <v>1</v>
      </c>
      <c r="F315" s="243" t="s">
        <v>85</v>
      </c>
      <c r="G315" s="241"/>
      <c r="H315" s="244">
        <v>2</v>
      </c>
      <c r="I315" s="245"/>
      <c r="J315" s="241"/>
      <c r="K315" s="241"/>
      <c r="L315" s="246"/>
      <c r="M315" s="247"/>
      <c r="N315" s="248"/>
      <c r="O315" s="248"/>
      <c r="P315" s="248"/>
      <c r="Q315" s="248"/>
      <c r="R315" s="248"/>
      <c r="S315" s="248"/>
      <c r="T315" s="249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0" t="s">
        <v>144</v>
      </c>
      <c r="AU315" s="250" t="s">
        <v>85</v>
      </c>
      <c r="AV315" s="14" t="s">
        <v>85</v>
      </c>
      <c r="AW315" s="14" t="s">
        <v>32</v>
      </c>
      <c r="AX315" s="14" t="s">
        <v>83</v>
      </c>
      <c r="AY315" s="250" t="s">
        <v>135</v>
      </c>
    </row>
    <row r="316" s="2" customFormat="1" ht="33" customHeight="1">
      <c r="A316" s="38"/>
      <c r="B316" s="39"/>
      <c r="C316" s="262" t="s">
        <v>601</v>
      </c>
      <c r="D316" s="262" t="s">
        <v>303</v>
      </c>
      <c r="E316" s="263" t="s">
        <v>602</v>
      </c>
      <c r="F316" s="264" t="s">
        <v>603</v>
      </c>
      <c r="G316" s="265" t="s">
        <v>165</v>
      </c>
      <c r="H316" s="266">
        <v>2</v>
      </c>
      <c r="I316" s="267"/>
      <c r="J316" s="268">
        <f>ROUND(I316*H316,2)</f>
        <v>0</v>
      </c>
      <c r="K316" s="269"/>
      <c r="L316" s="270"/>
      <c r="M316" s="271" t="s">
        <v>1</v>
      </c>
      <c r="N316" s="272" t="s">
        <v>40</v>
      </c>
      <c r="O316" s="91"/>
      <c r="P316" s="225">
        <f>O316*H316</f>
        <v>0</v>
      </c>
      <c r="Q316" s="225">
        <v>0.01272</v>
      </c>
      <c r="R316" s="225">
        <f>Q316*H316</f>
        <v>0.025440000000000001</v>
      </c>
      <c r="S316" s="225">
        <v>0</v>
      </c>
      <c r="T316" s="226">
        <f>S316*H316</f>
        <v>0</v>
      </c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R316" s="227" t="s">
        <v>302</v>
      </c>
      <c r="AT316" s="227" t="s">
        <v>303</v>
      </c>
      <c r="AU316" s="227" t="s">
        <v>85</v>
      </c>
      <c r="AY316" s="17" t="s">
        <v>135</v>
      </c>
      <c r="BE316" s="228">
        <f>IF(N316="základní",J316,0)</f>
        <v>0</v>
      </c>
      <c r="BF316" s="228">
        <f>IF(N316="snížená",J316,0)</f>
        <v>0</v>
      </c>
      <c r="BG316" s="228">
        <f>IF(N316="zákl. přenesená",J316,0)</f>
        <v>0</v>
      </c>
      <c r="BH316" s="228">
        <f>IF(N316="sníž. přenesená",J316,0)</f>
        <v>0</v>
      </c>
      <c r="BI316" s="228">
        <f>IF(N316="nulová",J316,0)</f>
        <v>0</v>
      </c>
      <c r="BJ316" s="17" t="s">
        <v>83</v>
      </c>
      <c r="BK316" s="228">
        <f>ROUND(I316*H316,2)</f>
        <v>0</v>
      </c>
      <c r="BL316" s="17" t="s">
        <v>226</v>
      </c>
      <c r="BM316" s="227" t="s">
        <v>604</v>
      </c>
    </row>
    <row r="317" s="2" customFormat="1" ht="24.15" customHeight="1">
      <c r="A317" s="38"/>
      <c r="B317" s="39"/>
      <c r="C317" s="215" t="s">
        <v>605</v>
      </c>
      <c r="D317" s="215" t="s">
        <v>138</v>
      </c>
      <c r="E317" s="216" t="s">
        <v>606</v>
      </c>
      <c r="F317" s="217" t="s">
        <v>607</v>
      </c>
      <c r="G317" s="218" t="s">
        <v>165</v>
      </c>
      <c r="H317" s="219">
        <v>2</v>
      </c>
      <c r="I317" s="220"/>
      <c r="J317" s="221">
        <f>ROUND(I317*H317,2)</f>
        <v>0</v>
      </c>
      <c r="K317" s="222"/>
      <c r="L317" s="44"/>
      <c r="M317" s="223" t="s">
        <v>1</v>
      </c>
      <c r="N317" s="224" t="s">
        <v>40</v>
      </c>
      <c r="O317" s="91"/>
      <c r="P317" s="225">
        <f>O317*H317</f>
        <v>0</v>
      </c>
      <c r="Q317" s="225">
        <v>0</v>
      </c>
      <c r="R317" s="225">
        <f>Q317*H317</f>
        <v>0</v>
      </c>
      <c r="S317" s="225">
        <v>0.016899999999999998</v>
      </c>
      <c r="T317" s="226">
        <f>S317*H317</f>
        <v>0.033799999999999997</v>
      </c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R317" s="227" t="s">
        <v>226</v>
      </c>
      <c r="AT317" s="227" t="s">
        <v>138</v>
      </c>
      <c r="AU317" s="227" t="s">
        <v>85</v>
      </c>
      <c r="AY317" s="17" t="s">
        <v>135</v>
      </c>
      <c r="BE317" s="228">
        <f>IF(N317="základní",J317,0)</f>
        <v>0</v>
      </c>
      <c r="BF317" s="228">
        <f>IF(N317="snížená",J317,0)</f>
        <v>0</v>
      </c>
      <c r="BG317" s="228">
        <f>IF(N317="zákl. přenesená",J317,0)</f>
        <v>0</v>
      </c>
      <c r="BH317" s="228">
        <f>IF(N317="sníž. přenesená",J317,0)</f>
        <v>0</v>
      </c>
      <c r="BI317" s="228">
        <f>IF(N317="nulová",J317,0)</f>
        <v>0</v>
      </c>
      <c r="BJ317" s="17" t="s">
        <v>83</v>
      </c>
      <c r="BK317" s="228">
        <f>ROUND(I317*H317,2)</f>
        <v>0</v>
      </c>
      <c r="BL317" s="17" t="s">
        <v>226</v>
      </c>
      <c r="BM317" s="227" t="s">
        <v>608</v>
      </c>
    </row>
    <row r="318" s="13" customFormat="1">
      <c r="A318" s="13"/>
      <c r="B318" s="229"/>
      <c r="C318" s="230"/>
      <c r="D318" s="231" t="s">
        <v>144</v>
      </c>
      <c r="E318" s="232" t="s">
        <v>1</v>
      </c>
      <c r="F318" s="233" t="s">
        <v>174</v>
      </c>
      <c r="G318" s="230"/>
      <c r="H318" s="232" t="s">
        <v>1</v>
      </c>
      <c r="I318" s="234"/>
      <c r="J318" s="230"/>
      <c r="K318" s="230"/>
      <c r="L318" s="235"/>
      <c r="M318" s="236"/>
      <c r="N318" s="237"/>
      <c r="O318" s="237"/>
      <c r="P318" s="237"/>
      <c r="Q318" s="237"/>
      <c r="R318" s="237"/>
      <c r="S318" s="237"/>
      <c r="T318" s="238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39" t="s">
        <v>144</v>
      </c>
      <c r="AU318" s="239" t="s">
        <v>85</v>
      </c>
      <c r="AV318" s="13" t="s">
        <v>83</v>
      </c>
      <c r="AW318" s="13" t="s">
        <v>32</v>
      </c>
      <c r="AX318" s="13" t="s">
        <v>75</v>
      </c>
      <c r="AY318" s="239" t="s">
        <v>135</v>
      </c>
    </row>
    <row r="319" s="13" customFormat="1">
      <c r="A319" s="13"/>
      <c r="B319" s="229"/>
      <c r="C319" s="230"/>
      <c r="D319" s="231" t="s">
        <v>144</v>
      </c>
      <c r="E319" s="232" t="s">
        <v>1</v>
      </c>
      <c r="F319" s="233" t="s">
        <v>586</v>
      </c>
      <c r="G319" s="230"/>
      <c r="H319" s="232" t="s">
        <v>1</v>
      </c>
      <c r="I319" s="234"/>
      <c r="J319" s="230"/>
      <c r="K319" s="230"/>
      <c r="L319" s="235"/>
      <c r="M319" s="236"/>
      <c r="N319" s="237"/>
      <c r="O319" s="237"/>
      <c r="P319" s="237"/>
      <c r="Q319" s="237"/>
      <c r="R319" s="237"/>
      <c r="S319" s="237"/>
      <c r="T319" s="238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39" t="s">
        <v>144</v>
      </c>
      <c r="AU319" s="239" t="s">
        <v>85</v>
      </c>
      <c r="AV319" s="13" t="s">
        <v>83</v>
      </c>
      <c r="AW319" s="13" t="s">
        <v>32</v>
      </c>
      <c r="AX319" s="13" t="s">
        <v>75</v>
      </c>
      <c r="AY319" s="239" t="s">
        <v>135</v>
      </c>
    </row>
    <row r="320" s="14" customFormat="1">
      <c r="A320" s="14"/>
      <c r="B320" s="240"/>
      <c r="C320" s="241"/>
      <c r="D320" s="231" t="s">
        <v>144</v>
      </c>
      <c r="E320" s="242" t="s">
        <v>1</v>
      </c>
      <c r="F320" s="243" t="s">
        <v>85</v>
      </c>
      <c r="G320" s="241"/>
      <c r="H320" s="244">
        <v>2</v>
      </c>
      <c r="I320" s="245"/>
      <c r="J320" s="241"/>
      <c r="K320" s="241"/>
      <c r="L320" s="246"/>
      <c r="M320" s="247"/>
      <c r="N320" s="248"/>
      <c r="O320" s="248"/>
      <c r="P320" s="248"/>
      <c r="Q320" s="248"/>
      <c r="R320" s="248"/>
      <c r="S320" s="248"/>
      <c r="T320" s="249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0" t="s">
        <v>144</v>
      </c>
      <c r="AU320" s="250" t="s">
        <v>85</v>
      </c>
      <c r="AV320" s="14" t="s">
        <v>85</v>
      </c>
      <c r="AW320" s="14" t="s">
        <v>32</v>
      </c>
      <c r="AX320" s="14" t="s">
        <v>83</v>
      </c>
      <c r="AY320" s="250" t="s">
        <v>135</v>
      </c>
    </row>
    <row r="321" s="2" customFormat="1" ht="37.8" customHeight="1">
      <c r="A321" s="38"/>
      <c r="B321" s="39"/>
      <c r="C321" s="215" t="s">
        <v>609</v>
      </c>
      <c r="D321" s="215" t="s">
        <v>138</v>
      </c>
      <c r="E321" s="216" t="s">
        <v>610</v>
      </c>
      <c r="F321" s="217" t="s">
        <v>611</v>
      </c>
      <c r="G321" s="218" t="s">
        <v>229</v>
      </c>
      <c r="H321" s="219">
        <v>0.48499999999999999</v>
      </c>
      <c r="I321" s="220"/>
      <c r="J321" s="221">
        <f>ROUND(I321*H321,2)</f>
        <v>0</v>
      </c>
      <c r="K321" s="222"/>
      <c r="L321" s="44"/>
      <c r="M321" s="223" t="s">
        <v>1</v>
      </c>
      <c r="N321" s="224" t="s">
        <v>40</v>
      </c>
      <c r="O321" s="91"/>
      <c r="P321" s="225">
        <f>O321*H321</f>
        <v>0</v>
      </c>
      <c r="Q321" s="225">
        <v>0</v>
      </c>
      <c r="R321" s="225">
        <f>Q321*H321</f>
        <v>0</v>
      </c>
      <c r="S321" s="225">
        <v>0</v>
      </c>
      <c r="T321" s="226">
        <f>S321*H321</f>
        <v>0</v>
      </c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R321" s="227" t="s">
        <v>226</v>
      </c>
      <c r="AT321" s="227" t="s">
        <v>138</v>
      </c>
      <c r="AU321" s="227" t="s">
        <v>85</v>
      </c>
      <c r="AY321" s="17" t="s">
        <v>135</v>
      </c>
      <c r="BE321" s="228">
        <f>IF(N321="základní",J321,0)</f>
        <v>0</v>
      </c>
      <c r="BF321" s="228">
        <f>IF(N321="snížená",J321,0)</f>
        <v>0</v>
      </c>
      <c r="BG321" s="228">
        <f>IF(N321="zákl. přenesená",J321,0)</f>
        <v>0</v>
      </c>
      <c r="BH321" s="228">
        <f>IF(N321="sníž. přenesená",J321,0)</f>
        <v>0</v>
      </c>
      <c r="BI321" s="228">
        <f>IF(N321="nulová",J321,0)</f>
        <v>0</v>
      </c>
      <c r="BJ321" s="17" t="s">
        <v>83</v>
      </c>
      <c r="BK321" s="228">
        <f>ROUND(I321*H321,2)</f>
        <v>0</v>
      </c>
      <c r="BL321" s="17" t="s">
        <v>226</v>
      </c>
      <c r="BM321" s="227" t="s">
        <v>612</v>
      </c>
    </row>
    <row r="322" s="12" customFormat="1" ht="22.8" customHeight="1">
      <c r="A322" s="12"/>
      <c r="B322" s="199"/>
      <c r="C322" s="200"/>
      <c r="D322" s="201" t="s">
        <v>74</v>
      </c>
      <c r="E322" s="213" t="s">
        <v>613</v>
      </c>
      <c r="F322" s="213" t="s">
        <v>614</v>
      </c>
      <c r="G322" s="200"/>
      <c r="H322" s="200"/>
      <c r="I322" s="203"/>
      <c r="J322" s="214">
        <f>BK322</f>
        <v>0</v>
      </c>
      <c r="K322" s="200"/>
      <c r="L322" s="205"/>
      <c r="M322" s="206"/>
      <c r="N322" s="207"/>
      <c r="O322" s="207"/>
      <c r="P322" s="208">
        <f>SUM(P323:P326)</f>
        <v>0</v>
      </c>
      <c r="Q322" s="207"/>
      <c r="R322" s="208">
        <f>SUM(R323:R326)</f>
        <v>0.0080800000000000004</v>
      </c>
      <c r="S322" s="207"/>
      <c r="T322" s="209">
        <f>SUM(T323:T326)</f>
        <v>0</v>
      </c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R322" s="210" t="s">
        <v>85</v>
      </c>
      <c r="AT322" s="211" t="s">
        <v>74</v>
      </c>
      <c r="AU322" s="211" t="s">
        <v>83</v>
      </c>
      <c r="AY322" s="210" t="s">
        <v>135</v>
      </c>
      <c r="BK322" s="212">
        <f>SUM(BK323:BK326)</f>
        <v>0</v>
      </c>
    </row>
    <row r="323" s="2" customFormat="1" ht="24.15" customHeight="1">
      <c r="A323" s="38"/>
      <c r="B323" s="39"/>
      <c r="C323" s="215" t="s">
        <v>615</v>
      </c>
      <c r="D323" s="215" t="s">
        <v>138</v>
      </c>
      <c r="E323" s="216" t="s">
        <v>616</v>
      </c>
      <c r="F323" s="217" t="s">
        <v>617</v>
      </c>
      <c r="G323" s="218" t="s">
        <v>172</v>
      </c>
      <c r="H323" s="219">
        <v>4</v>
      </c>
      <c r="I323" s="220"/>
      <c r="J323" s="221">
        <f>ROUND(I323*H323,2)</f>
        <v>0</v>
      </c>
      <c r="K323" s="222"/>
      <c r="L323" s="44"/>
      <c r="M323" s="223" t="s">
        <v>1</v>
      </c>
      <c r="N323" s="224" t="s">
        <v>40</v>
      </c>
      <c r="O323" s="91"/>
      <c r="P323" s="225">
        <f>O323*H323</f>
        <v>0</v>
      </c>
      <c r="Q323" s="225">
        <v>0.0020200000000000001</v>
      </c>
      <c r="R323" s="225">
        <f>Q323*H323</f>
        <v>0.0080800000000000004</v>
      </c>
      <c r="S323" s="225">
        <v>0</v>
      </c>
      <c r="T323" s="226">
        <f>S323*H323</f>
        <v>0</v>
      </c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R323" s="227" t="s">
        <v>226</v>
      </c>
      <c r="AT323" s="227" t="s">
        <v>138</v>
      </c>
      <c r="AU323" s="227" t="s">
        <v>85</v>
      </c>
      <c r="AY323" s="17" t="s">
        <v>135</v>
      </c>
      <c r="BE323" s="228">
        <f>IF(N323="základní",J323,0)</f>
        <v>0</v>
      </c>
      <c r="BF323" s="228">
        <f>IF(N323="snížená",J323,0)</f>
        <v>0</v>
      </c>
      <c r="BG323" s="228">
        <f>IF(N323="zákl. přenesená",J323,0)</f>
        <v>0</v>
      </c>
      <c r="BH323" s="228">
        <f>IF(N323="sníž. přenesená",J323,0)</f>
        <v>0</v>
      </c>
      <c r="BI323" s="228">
        <f>IF(N323="nulová",J323,0)</f>
        <v>0</v>
      </c>
      <c r="BJ323" s="17" t="s">
        <v>83</v>
      </c>
      <c r="BK323" s="228">
        <f>ROUND(I323*H323,2)</f>
        <v>0</v>
      </c>
      <c r="BL323" s="17" t="s">
        <v>226</v>
      </c>
      <c r="BM323" s="227" t="s">
        <v>618</v>
      </c>
    </row>
    <row r="324" s="13" customFormat="1">
      <c r="A324" s="13"/>
      <c r="B324" s="229"/>
      <c r="C324" s="230"/>
      <c r="D324" s="231" t="s">
        <v>144</v>
      </c>
      <c r="E324" s="232" t="s">
        <v>1</v>
      </c>
      <c r="F324" s="233" t="s">
        <v>619</v>
      </c>
      <c r="G324" s="230"/>
      <c r="H324" s="232" t="s">
        <v>1</v>
      </c>
      <c r="I324" s="234"/>
      <c r="J324" s="230"/>
      <c r="K324" s="230"/>
      <c r="L324" s="235"/>
      <c r="M324" s="236"/>
      <c r="N324" s="237"/>
      <c r="O324" s="237"/>
      <c r="P324" s="237"/>
      <c r="Q324" s="237"/>
      <c r="R324" s="237"/>
      <c r="S324" s="237"/>
      <c r="T324" s="238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39" t="s">
        <v>144</v>
      </c>
      <c r="AU324" s="239" t="s">
        <v>85</v>
      </c>
      <c r="AV324" s="13" t="s">
        <v>83</v>
      </c>
      <c r="AW324" s="13" t="s">
        <v>32</v>
      </c>
      <c r="AX324" s="13" t="s">
        <v>75</v>
      </c>
      <c r="AY324" s="239" t="s">
        <v>135</v>
      </c>
    </row>
    <row r="325" s="14" customFormat="1">
      <c r="A325" s="14"/>
      <c r="B325" s="240"/>
      <c r="C325" s="241"/>
      <c r="D325" s="231" t="s">
        <v>144</v>
      </c>
      <c r="E325" s="242" t="s">
        <v>1</v>
      </c>
      <c r="F325" s="243" t="s">
        <v>142</v>
      </c>
      <c r="G325" s="241"/>
      <c r="H325" s="244">
        <v>4</v>
      </c>
      <c r="I325" s="245"/>
      <c r="J325" s="241"/>
      <c r="K325" s="241"/>
      <c r="L325" s="246"/>
      <c r="M325" s="247"/>
      <c r="N325" s="248"/>
      <c r="O325" s="248"/>
      <c r="P325" s="248"/>
      <c r="Q325" s="248"/>
      <c r="R325" s="248"/>
      <c r="S325" s="248"/>
      <c r="T325" s="249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0" t="s">
        <v>144</v>
      </c>
      <c r="AU325" s="250" t="s">
        <v>85</v>
      </c>
      <c r="AV325" s="14" t="s">
        <v>85</v>
      </c>
      <c r="AW325" s="14" t="s">
        <v>32</v>
      </c>
      <c r="AX325" s="14" t="s">
        <v>83</v>
      </c>
      <c r="AY325" s="250" t="s">
        <v>135</v>
      </c>
    </row>
    <row r="326" s="2" customFormat="1" ht="33" customHeight="1">
      <c r="A326" s="38"/>
      <c r="B326" s="39"/>
      <c r="C326" s="215" t="s">
        <v>620</v>
      </c>
      <c r="D326" s="215" t="s">
        <v>138</v>
      </c>
      <c r="E326" s="216" t="s">
        <v>621</v>
      </c>
      <c r="F326" s="217" t="s">
        <v>622</v>
      </c>
      <c r="G326" s="218" t="s">
        <v>229</v>
      </c>
      <c r="H326" s="219">
        <v>0.0080000000000000002</v>
      </c>
      <c r="I326" s="220"/>
      <c r="J326" s="221">
        <f>ROUND(I326*H326,2)</f>
        <v>0</v>
      </c>
      <c r="K326" s="222"/>
      <c r="L326" s="44"/>
      <c r="M326" s="223" t="s">
        <v>1</v>
      </c>
      <c r="N326" s="224" t="s">
        <v>40</v>
      </c>
      <c r="O326" s="91"/>
      <c r="P326" s="225">
        <f>O326*H326</f>
        <v>0</v>
      </c>
      <c r="Q326" s="225">
        <v>0</v>
      </c>
      <c r="R326" s="225">
        <f>Q326*H326</f>
        <v>0</v>
      </c>
      <c r="S326" s="225">
        <v>0</v>
      </c>
      <c r="T326" s="226">
        <f>S326*H326</f>
        <v>0</v>
      </c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R326" s="227" t="s">
        <v>226</v>
      </c>
      <c r="AT326" s="227" t="s">
        <v>138</v>
      </c>
      <c r="AU326" s="227" t="s">
        <v>85</v>
      </c>
      <c r="AY326" s="17" t="s">
        <v>135</v>
      </c>
      <c r="BE326" s="228">
        <f>IF(N326="základní",J326,0)</f>
        <v>0</v>
      </c>
      <c r="BF326" s="228">
        <f>IF(N326="snížená",J326,0)</f>
        <v>0</v>
      </c>
      <c r="BG326" s="228">
        <f>IF(N326="zákl. přenesená",J326,0)</f>
        <v>0</v>
      </c>
      <c r="BH326" s="228">
        <f>IF(N326="sníž. přenesená",J326,0)</f>
        <v>0</v>
      </c>
      <c r="BI326" s="228">
        <f>IF(N326="nulová",J326,0)</f>
        <v>0</v>
      </c>
      <c r="BJ326" s="17" t="s">
        <v>83</v>
      </c>
      <c r="BK326" s="228">
        <f>ROUND(I326*H326,2)</f>
        <v>0</v>
      </c>
      <c r="BL326" s="17" t="s">
        <v>226</v>
      </c>
      <c r="BM326" s="227" t="s">
        <v>623</v>
      </c>
    </row>
    <row r="327" s="12" customFormat="1" ht="22.8" customHeight="1">
      <c r="A327" s="12"/>
      <c r="B327" s="199"/>
      <c r="C327" s="200"/>
      <c r="D327" s="201" t="s">
        <v>74</v>
      </c>
      <c r="E327" s="213" t="s">
        <v>624</v>
      </c>
      <c r="F327" s="213" t="s">
        <v>625</v>
      </c>
      <c r="G327" s="200"/>
      <c r="H327" s="200"/>
      <c r="I327" s="203"/>
      <c r="J327" s="214">
        <f>BK327</f>
        <v>0</v>
      </c>
      <c r="K327" s="200"/>
      <c r="L327" s="205"/>
      <c r="M327" s="206"/>
      <c r="N327" s="207"/>
      <c r="O327" s="207"/>
      <c r="P327" s="208">
        <f>SUM(P328:P340)</f>
        <v>0</v>
      </c>
      <c r="Q327" s="207"/>
      <c r="R327" s="208">
        <f>SUM(R328:R340)</f>
        <v>0.038700000000000005</v>
      </c>
      <c r="S327" s="207"/>
      <c r="T327" s="209">
        <f>SUM(T328:T340)</f>
        <v>0.048000000000000001</v>
      </c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R327" s="210" t="s">
        <v>85</v>
      </c>
      <c r="AT327" s="211" t="s">
        <v>74</v>
      </c>
      <c r="AU327" s="211" t="s">
        <v>83</v>
      </c>
      <c r="AY327" s="210" t="s">
        <v>135</v>
      </c>
      <c r="BK327" s="212">
        <f>SUM(BK328:BK340)</f>
        <v>0</v>
      </c>
    </row>
    <row r="328" s="2" customFormat="1" ht="24.15" customHeight="1">
      <c r="A328" s="38"/>
      <c r="B328" s="39"/>
      <c r="C328" s="215" t="s">
        <v>626</v>
      </c>
      <c r="D328" s="215" t="s">
        <v>138</v>
      </c>
      <c r="E328" s="216" t="s">
        <v>627</v>
      </c>
      <c r="F328" s="217" t="s">
        <v>628</v>
      </c>
      <c r="G328" s="218" t="s">
        <v>165</v>
      </c>
      <c r="H328" s="219">
        <v>2</v>
      </c>
      <c r="I328" s="220"/>
      <c r="J328" s="221">
        <f>ROUND(I328*H328,2)</f>
        <v>0</v>
      </c>
      <c r="K328" s="222"/>
      <c r="L328" s="44"/>
      <c r="M328" s="223" t="s">
        <v>1</v>
      </c>
      <c r="N328" s="224" t="s">
        <v>40</v>
      </c>
      <c r="O328" s="91"/>
      <c r="P328" s="225">
        <f>O328*H328</f>
        <v>0</v>
      </c>
      <c r="Q328" s="225">
        <v>0</v>
      </c>
      <c r="R328" s="225">
        <f>Q328*H328</f>
        <v>0</v>
      </c>
      <c r="S328" s="225">
        <v>0</v>
      </c>
      <c r="T328" s="226">
        <f>S328*H328</f>
        <v>0</v>
      </c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R328" s="227" t="s">
        <v>226</v>
      </c>
      <c r="AT328" s="227" t="s">
        <v>138</v>
      </c>
      <c r="AU328" s="227" t="s">
        <v>85</v>
      </c>
      <c r="AY328" s="17" t="s">
        <v>135</v>
      </c>
      <c r="BE328" s="228">
        <f>IF(N328="základní",J328,0)</f>
        <v>0</v>
      </c>
      <c r="BF328" s="228">
        <f>IF(N328="snížená",J328,0)</f>
        <v>0</v>
      </c>
      <c r="BG328" s="228">
        <f>IF(N328="zákl. přenesená",J328,0)</f>
        <v>0</v>
      </c>
      <c r="BH328" s="228">
        <f>IF(N328="sníž. přenesená",J328,0)</f>
        <v>0</v>
      </c>
      <c r="BI328" s="228">
        <f>IF(N328="nulová",J328,0)</f>
        <v>0</v>
      </c>
      <c r="BJ328" s="17" t="s">
        <v>83</v>
      </c>
      <c r="BK328" s="228">
        <f>ROUND(I328*H328,2)</f>
        <v>0</v>
      </c>
      <c r="BL328" s="17" t="s">
        <v>226</v>
      </c>
      <c r="BM328" s="227" t="s">
        <v>629</v>
      </c>
    </row>
    <row r="329" s="13" customFormat="1">
      <c r="A329" s="13"/>
      <c r="B329" s="229"/>
      <c r="C329" s="230"/>
      <c r="D329" s="231" t="s">
        <v>144</v>
      </c>
      <c r="E329" s="232" t="s">
        <v>1</v>
      </c>
      <c r="F329" s="233" t="s">
        <v>174</v>
      </c>
      <c r="G329" s="230"/>
      <c r="H329" s="232" t="s">
        <v>1</v>
      </c>
      <c r="I329" s="234"/>
      <c r="J329" s="230"/>
      <c r="K329" s="230"/>
      <c r="L329" s="235"/>
      <c r="M329" s="236"/>
      <c r="N329" s="237"/>
      <c r="O329" s="237"/>
      <c r="P329" s="237"/>
      <c r="Q329" s="237"/>
      <c r="R329" s="237"/>
      <c r="S329" s="237"/>
      <c r="T329" s="238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39" t="s">
        <v>144</v>
      </c>
      <c r="AU329" s="239" t="s">
        <v>85</v>
      </c>
      <c r="AV329" s="13" t="s">
        <v>83</v>
      </c>
      <c r="AW329" s="13" t="s">
        <v>32</v>
      </c>
      <c r="AX329" s="13" t="s">
        <v>75</v>
      </c>
      <c r="AY329" s="239" t="s">
        <v>135</v>
      </c>
    </row>
    <row r="330" s="14" customFormat="1">
      <c r="A330" s="14"/>
      <c r="B330" s="240"/>
      <c r="C330" s="241"/>
      <c r="D330" s="231" t="s">
        <v>144</v>
      </c>
      <c r="E330" s="242" t="s">
        <v>1</v>
      </c>
      <c r="F330" s="243" t="s">
        <v>85</v>
      </c>
      <c r="G330" s="241"/>
      <c r="H330" s="244">
        <v>2</v>
      </c>
      <c r="I330" s="245"/>
      <c r="J330" s="241"/>
      <c r="K330" s="241"/>
      <c r="L330" s="246"/>
      <c r="M330" s="247"/>
      <c r="N330" s="248"/>
      <c r="O330" s="248"/>
      <c r="P330" s="248"/>
      <c r="Q330" s="248"/>
      <c r="R330" s="248"/>
      <c r="S330" s="248"/>
      <c r="T330" s="249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0" t="s">
        <v>144</v>
      </c>
      <c r="AU330" s="250" t="s">
        <v>85</v>
      </c>
      <c r="AV330" s="14" t="s">
        <v>85</v>
      </c>
      <c r="AW330" s="14" t="s">
        <v>32</v>
      </c>
      <c r="AX330" s="14" t="s">
        <v>83</v>
      </c>
      <c r="AY330" s="250" t="s">
        <v>135</v>
      </c>
    </row>
    <row r="331" s="2" customFormat="1" ht="24.15" customHeight="1">
      <c r="A331" s="38"/>
      <c r="B331" s="39"/>
      <c r="C331" s="262" t="s">
        <v>630</v>
      </c>
      <c r="D331" s="262" t="s">
        <v>303</v>
      </c>
      <c r="E331" s="263" t="s">
        <v>631</v>
      </c>
      <c r="F331" s="264" t="s">
        <v>632</v>
      </c>
      <c r="G331" s="265" t="s">
        <v>165</v>
      </c>
      <c r="H331" s="266">
        <v>2</v>
      </c>
      <c r="I331" s="267"/>
      <c r="J331" s="268">
        <f>ROUND(I331*H331,2)</f>
        <v>0</v>
      </c>
      <c r="K331" s="269"/>
      <c r="L331" s="270"/>
      <c r="M331" s="271" t="s">
        <v>1</v>
      </c>
      <c r="N331" s="272" t="s">
        <v>40</v>
      </c>
      <c r="O331" s="91"/>
      <c r="P331" s="225">
        <f>O331*H331</f>
        <v>0</v>
      </c>
      <c r="Q331" s="225">
        <v>0.017000000000000001</v>
      </c>
      <c r="R331" s="225">
        <f>Q331*H331</f>
        <v>0.034000000000000002</v>
      </c>
      <c r="S331" s="225">
        <v>0</v>
      </c>
      <c r="T331" s="226">
        <f>S331*H331</f>
        <v>0</v>
      </c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R331" s="227" t="s">
        <v>302</v>
      </c>
      <c r="AT331" s="227" t="s">
        <v>303</v>
      </c>
      <c r="AU331" s="227" t="s">
        <v>85</v>
      </c>
      <c r="AY331" s="17" t="s">
        <v>135</v>
      </c>
      <c r="BE331" s="228">
        <f>IF(N331="základní",J331,0)</f>
        <v>0</v>
      </c>
      <c r="BF331" s="228">
        <f>IF(N331="snížená",J331,0)</f>
        <v>0</v>
      </c>
      <c r="BG331" s="228">
        <f>IF(N331="zákl. přenesená",J331,0)</f>
        <v>0</v>
      </c>
      <c r="BH331" s="228">
        <f>IF(N331="sníž. přenesená",J331,0)</f>
        <v>0</v>
      </c>
      <c r="BI331" s="228">
        <f>IF(N331="nulová",J331,0)</f>
        <v>0</v>
      </c>
      <c r="BJ331" s="17" t="s">
        <v>83</v>
      </c>
      <c r="BK331" s="228">
        <f>ROUND(I331*H331,2)</f>
        <v>0</v>
      </c>
      <c r="BL331" s="17" t="s">
        <v>226</v>
      </c>
      <c r="BM331" s="227" t="s">
        <v>633</v>
      </c>
    </row>
    <row r="332" s="2" customFormat="1" ht="21.75" customHeight="1">
      <c r="A332" s="38"/>
      <c r="B332" s="39"/>
      <c r="C332" s="215" t="s">
        <v>634</v>
      </c>
      <c r="D332" s="215" t="s">
        <v>138</v>
      </c>
      <c r="E332" s="216" t="s">
        <v>635</v>
      </c>
      <c r="F332" s="217" t="s">
        <v>636</v>
      </c>
      <c r="G332" s="218" t="s">
        <v>165</v>
      </c>
      <c r="H332" s="219">
        <v>2</v>
      </c>
      <c r="I332" s="220"/>
      <c r="J332" s="221">
        <f>ROUND(I332*H332,2)</f>
        <v>0</v>
      </c>
      <c r="K332" s="222"/>
      <c r="L332" s="44"/>
      <c r="M332" s="223" t="s">
        <v>1</v>
      </c>
      <c r="N332" s="224" t="s">
        <v>40</v>
      </c>
      <c r="O332" s="91"/>
      <c r="P332" s="225">
        <f>O332*H332</f>
        <v>0</v>
      </c>
      <c r="Q332" s="225">
        <v>0</v>
      </c>
      <c r="R332" s="225">
        <f>Q332*H332</f>
        <v>0</v>
      </c>
      <c r="S332" s="225">
        <v>0</v>
      </c>
      <c r="T332" s="226">
        <f>S332*H332</f>
        <v>0</v>
      </c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R332" s="227" t="s">
        <v>226</v>
      </c>
      <c r="AT332" s="227" t="s">
        <v>138</v>
      </c>
      <c r="AU332" s="227" t="s">
        <v>85</v>
      </c>
      <c r="AY332" s="17" t="s">
        <v>135</v>
      </c>
      <c r="BE332" s="228">
        <f>IF(N332="základní",J332,0)</f>
        <v>0</v>
      </c>
      <c r="BF332" s="228">
        <f>IF(N332="snížená",J332,0)</f>
        <v>0</v>
      </c>
      <c r="BG332" s="228">
        <f>IF(N332="zákl. přenesená",J332,0)</f>
        <v>0</v>
      </c>
      <c r="BH332" s="228">
        <f>IF(N332="sníž. přenesená",J332,0)</f>
        <v>0</v>
      </c>
      <c r="BI332" s="228">
        <f>IF(N332="nulová",J332,0)</f>
        <v>0</v>
      </c>
      <c r="BJ332" s="17" t="s">
        <v>83</v>
      </c>
      <c r="BK332" s="228">
        <f>ROUND(I332*H332,2)</f>
        <v>0</v>
      </c>
      <c r="BL332" s="17" t="s">
        <v>226</v>
      </c>
      <c r="BM332" s="227" t="s">
        <v>637</v>
      </c>
    </row>
    <row r="333" s="2" customFormat="1" ht="16.5" customHeight="1">
      <c r="A333" s="38"/>
      <c r="B333" s="39"/>
      <c r="C333" s="262" t="s">
        <v>638</v>
      </c>
      <c r="D333" s="262" t="s">
        <v>303</v>
      </c>
      <c r="E333" s="263" t="s">
        <v>639</v>
      </c>
      <c r="F333" s="264" t="s">
        <v>640</v>
      </c>
      <c r="G333" s="265" t="s">
        <v>165</v>
      </c>
      <c r="H333" s="266">
        <v>2</v>
      </c>
      <c r="I333" s="267"/>
      <c r="J333" s="268">
        <f>ROUND(I333*H333,2)</f>
        <v>0</v>
      </c>
      <c r="K333" s="269"/>
      <c r="L333" s="270"/>
      <c r="M333" s="271" t="s">
        <v>1</v>
      </c>
      <c r="N333" s="272" t="s">
        <v>40</v>
      </c>
      <c r="O333" s="91"/>
      <c r="P333" s="225">
        <f>O333*H333</f>
        <v>0</v>
      </c>
      <c r="Q333" s="225">
        <v>0.0022000000000000001</v>
      </c>
      <c r="R333" s="225">
        <f>Q333*H333</f>
        <v>0.0044000000000000003</v>
      </c>
      <c r="S333" s="225">
        <v>0</v>
      </c>
      <c r="T333" s="226">
        <f>S333*H333</f>
        <v>0</v>
      </c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R333" s="227" t="s">
        <v>302</v>
      </c>
      <c r="AT333" s="227" t="s">
        <v>303</v>
      </c>
      <c r="AU333" s="227" t="s">
        <v>85</v>
      </c>
      <c r="AY333" s="17" t="s">
        <v>135</v>
      </c>
      <c r="BE333" s="228">
        <f>IF(N333="základní",J333,0)</f>
        <v>0</v>
      </c>
      <c r="BF333" s="228">
        <f>IF(N333="snížená",J333,0)</f>
        <v>0</v>
      </c>
      <c r="BG333" s="228">
        <f>IF(N333="zákl. přenesená",J333,0)</f>
        <v>0</v>
      </c>
      <c r="BH333" s="228">
        <f>IF(N333="sníž. přenesená",J333,0)</f>
        <v>0</v>
      </c>
      <c r="BI333" s="228">
        <f>IF(N333="nulová",J333,0)</f>
        <v>0</v>
      </c>
      <c r="BJ333" s="17" t="s">
        <v>83</v>
      </c>
      <c r="BK333" s="228">
        <f>ROUND(I333*H333,2)</f>
        <v>0</v>
      </c>
      <c r="BL333" s="17" t="s">
        <v>226</v>
      </c>
      <c r="BM333" s="227" t="s">
        <v>641</v>
      </c>
    </row>
    <row r="334" s="2" customFormat="1" ht="21.75" customHeight="1">
      <c r="A334" s="38"/>
      <c r="B334" s="39"/>
      <c r="C334" s="215" t="s">
        <v>642</v>
      </c>
      <c r="D334" s="215" t="s">
        <v>138</v>
      </c>
      <c r="E334" s="216" t="s">
        <v>643</v>
      </c>
      <c r="F334" s="217" t="s">
        <v>644</v>
      </c>
      <c r="G334" s="218" t="s">
        <v>165</v>
      </c>
      <c r="H334" s="219">
        <v>2</v>
      </c>
      <c r="I334" s="220"/>
      <c r="J334" s="221">
        <f>ROUND(I334*H334,2)</f>
        <v>0</v>
      </c>
      <c r="K334" s="222"/>
      <c r="L334" s="44"/>
      <c r="M334" s="223" t="s">
        <v>1</v>
      </c>
      <c r="N334" s="224" t="s">
        <v>40</v>
      </c>
      <c r="O334" s="91"/>
      <c r="P334" s="225">
        <f>O334*H334</f>
        <v>0</v>
      </c>
      <c r="Q334" s="225">
        <v>0</v>
      </c>
      <c r="R334" s="225">
        <f>Q334*H334</f>
        <v>0</v>
      </c>
      <c r="S334" s="225">
        <v>0</v>
      </c>
      <c r="T334" s="226">
        <f>S334*H334</f>
        <v>0</v>
      </c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R334" s="227" t="s">
        <v>226</v>
      </c>
      <c r="AT334" s="227" t="s">
        <v>138</v>
      </c>
      <c r="AU334" s="227" t="s">
        <v>85</v>
      </c>
      <c r="AY334" s="17" t="s">
        <v>135</v>
      </c>
      <c r="BE334" s="228">
        <f>IF(N334="základní",J334,0)</f>
        <v>0</v>
      </c>
      <c r="BF334" s="228">
        <f>IF(N334="snížená",J334,0)</f>
        <v>0</v>
      </c>
      <c r="BG334" s="228">
        <f>IF(N334="zákl. přenesená",J334,0)</f>
        <v>0</v>
      </c>
      <c r="BH334" s="228">
        <f>IF(N334="sníž. přenesená",J334,0)</f>
        <v>0</v>
      </c>
      <c r="BI334" s="228">
        <f>IF(N334="nulová",J334,0)</f>
        <v>0</v>
      </c>
      <c r="BJ334" s="17" t="s">
        <v>83</v>
      </c>
      <c r="BK334" s="228">
        <f>ROUND(I334*H334,2)</f>
        <v>0</v>
      </c>
      <c r="BL334" s="17" t="s">
        <v>226</v>
      </c>
      <c r="BM334" s="227" t="s">
        <v>645</v>
      </c>
    </row>
    <row r="335" s="2" customFormat="1" ht="16.5" customHeight="1">
      <c r="A335" s="38"/>
      <c r="B335" s="39"/>
      <c r="C335" s="262" t="s">
        <v>646</v>
      </c>
      <c r="D335" s="262" t="s">
        <v>303</v>
      </c>
      <c r="E335" s="263" t="s">
        <v>647</v>
      </c>
      <c r="F335" s="264" t="s">
        <v>648</v>
      </c>
      <c r="G335" s="265" t="s">
        <v>165</v>
      </c>
      <c r="H335" s="266">
        <v>2</v>
      </c>
      <c r="I335" s="267"/>
      <c r="J335" s="268">
        <f>ROUND(I335*H335,2)</f>
        <v>0</v>
      </c>
      <c r="K335" s="269"/>
      <c r="L335" s="270"/>
      <c r="M335" s="271" t="s">
        <v>1</v>
      </c>
      <c r="N335" s="272" t="s">
        <v>40</v>
      </c>
      <c r="O335" s="91"/>
      <c r="P335" s="225">
        <f>O335*H335</f>
        <v>0</v>
      </c>
      <c r="Q335" s="225">
        <v>0.00014999999999999999</v>
      </c>
      <c r="R335" s="225">
        <f>Q335*H335</f>
        <v>0.00029999999999999997</v>
      </c>
      <c r="S335" s="225">
        <v>0</v>
      </c>
      <c r="T335" s="226">
        <f>S335*H335</f>
        <v>0</v>
      </c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R335" s="227" t="s">
        <v>302</v>
      </c>
      <c r="AT335" s="227" t="s">
        <v>303</v>
      </c>
      <c r="AU335" s="227" t="s">
        <v>85</v>
      </c>
      <c r="AY335" s="17" t="s">
        <v>135</v>
      </c>
      <c r="BE335" s="228">
        <f>IF(N335="základní",J335,0)</f>
        <v>0</v>
      </c>
      <c r="BF335" s="228">
        <f>IF(N335="snížená",J335,0)</f>
        <v>0</v>
      </c>
      <c r="BG335" s="228">
        <f>IF(N335="zákl. přenesená",J335,0)</f>
        <v>0</v>
      </c>
      <c r="BH335" s="228">
        <f>IF(N335="sníž. přenesená",J335,0)</f>
        <v>0</v>
      </c>
      <c r="BI335" s="228">
        <f>IF(N335="nulová",J335,0)</f>
        <v>0</v>
      </c>
      <c r="BJ335" s="17" t="s">
        <v>83</v>
      </c>
      <c r="BK335" s="228">
        <f>ROUND(I335*H335,2)</f>
        <v>0</v>
      </c>
      <c r="BL335" s="17" t="s">
        <v>226</v>
      </c>
      <c r="BM335" s="227" t="s">
        <v>649</v>
      </c>
    </row>
    <row r="336" s="2" customFormat="1" ht="24.15" customHeight="1">
      <c r="A336" s="38"/>
      <c r="B336" s="39"/>
      <c r="C336" s="215" t="s">
        <v>650</v>
      </c>
      <c r="D336" s="215" t="s">
        <v>138</v>
      </c>
      <c r="E336" s="216" t="s">
        <v>651</v>
      </c>
      <c r="F336" s="217" t="s">
        <v>652</v>
      </c>
      <c r="G336" s="218" t="s">
        <v>165</v>
      </c>
      <c r="H336" s="219">
        <v>2</v>
      </c>
      <c r="I336" s="220"/>
      <c r="J336" s="221">
        <f>ROUND(I336*H336,2)</f>
        <v>0</v>
      </c>
      <c r="K336" s="222"/>
      <c r="L336" s="44"/>
      <c r="M336" s="223" t="s">
        <v>1</v>
      </c>
      <c r="N336" s="224" t="s">
        <v>40</v>
      </c>
      <c r="O336" s="91"/>
      <c r="P336" s="225">
        <f>O336*H336</f>
        <v>0</v>
      </c>
      <c r="Q336" s="225">
        <v>0</v>
      </c>
      <c r="R336" s="225">
        <f>Q336*H336</f>
        <v>0</v>
      </c>
      <c r="S336" s="225">
        <v>0.024</v>
      </c>
      <c r="T336" s="226">
        <f>S336*H336</f>
        <v>0.048000000000000001</v>
      </c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R336" s="227" t="s">
        <v>226</v>
      </c>
      <c r="AT336" s="227" t="s">
        <v>138</v>
      </c>
      <c r="AU336" s="227" t="s">
        <v>85</v>
      </c>
      <c r="AY336" s="17" t="s">
        <v>135</v>
      </c>
      <c r="BE336" s="228">
        <f>IF(N336="základní",J336,0)</f>
        <v>0</v>
      </c>
      <c r="BF336" s="228">
        <f>IF(N336="snížená",J336,0)</f>
        <v>0</v>
      </c>
      <c r="BG336" s="228">
        <f>IF(N336="zákl. přenesená",J336,0)</f>
        <v>0</v>
      </c>
      <c r="BH336" s="228">
        <f>IF(N336="sníž. přenesená",J336,0)</f>
        <v>0</v>
      </c>
      <c r="BI336" s="228">
        <f>IF(N336="nulová",J336,0)</f>
        <v>0</v>
      </c>
      <c r="BJ336" s="17" t="s">
        <v>83</v>
      </c>
      <c r="BK336" s="228">
        <f>ROUND(I336*H336,2)</f>
        <v>0</v>
      </c>
      <c r="BL336" s="17" t="s">
        <v>226</v>
      </c>
      <c r="BM336" s="227" t="s">
        <v>653</v>
      </c>
    </row>
    <row r="337" s="13" customFormat="1">
      <c r="A337" s="13"/>
      <c r="B337" s="229"/>
      <c r="C337" s="230"/>
      <c r="D337" s="231" t="s">
        <v>144</v>
      </c>
      <c r="E337" s="232" t="s">
        <v>1</v>
      </c>
      <c r="F337" s="233" t="s">
        <v>174</v>
      </c>
      <c r="G337" s="230"/>
      <c r="H337" s="232" t="s">
        <v>1</v>
      </c>
      <c r="I337" s="234"/>
      <c r="J337" s="230"/>
      <c r="K337" s="230"/>
      <c r="L337" s="235"/>
      <c r="M337" s="236"/>
      <c r="N337" s="237"/>
      <c r="O337" s="237"/>
      <c r="P337" s="237"/>
      <c r="Q337" s="237"/>
      <c r="R337" s="237"/>
      <c r="S337" s="237"/>
      <c r="T337" s="238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39" t="s">
        <v>144</v>
      </c>
      <c r="AU337" s="239" t="s">
        <v>85</v>
      </c>
      <c r="AV337" s="13" t="s">
        <v>83</v>
      </c>
      <c r="AW337" s="13" t="s">
        <v>32</v>
      </c>
      <c r="AX337" s="13" t="s">
        <v>75</v>
      </c>
      <c r="AY337" s="239" t="s">
        <v>135</v>
      </c>
    </row>
    <row r="338" s="13" customFormat="1">
      <c r="A338" s="13"/>
      <c r="B338" s="229"/>
      <c r="C338" s="230"/>
      <c r="D338" s="231" t="s">
        <v>144</v>
      </c>
      <c r="E338" s="232" t="s">
        <v>1</v>
      </c>
      <c r="F338" s="233" t="s">
        <v>586</v>
      </c>
      <c r="G338" s="230"/>
      <c r="H338" s="232" t="s">
        <v>1</v>
      </c>
      <c r="I338" s="234"/>
      <c r="J338" s="230"/>
      <c r="K338" s="230"/>
      <c r="L338" s="235"/>
      <c r="M338" s="236"/>
      <c r="N338" s="237"/>
      <c r="O338" s="237"/>
      <c r="P338" s="237"/>
      <c r="Q338" s="237"/>
      <c r="R338" s="237"/>
      <c r="S338" s="237"/>
      <c r="T338" s="238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39" t="s">
        <v>144</v>
      </c>
      <c r="AU338" s="239" t="s">
        <v>85</v>
      </c>
      <c r="AV338" s="13" t="s">
        <v>83</v>
      </c>
      <c r="AW338" s="13" t="s">
        <v>32</v>
      </c>
      <c r="AX338" s="13" t="s">
        <v>75</v>
      </c>
      <c r="AY338" s="239" t="s">
        <v>135</v>
      </c>
    </row>
    <row r="339" s="14" customFormat="1">
      <c r="A339" s="14"/>
      <c r="B339" s="240"/>
      <c r="C339" s="241"/>
      <c r="D339" s="231" t="s">
        <v>144</v>
      </c>
      <c r="E339" s="242" t="s">
        <v>1</v>
      </c>
      <c r="F339" s="243" t="s">
        <v>85</v>
      </c>
      <c r="G339" s="241"/>
      <c r="H339" s="244">
        <v>2</v>
      </c>
      <c r="I339" s="245"/>
      <c r="J339" s="241"/>
      <c r="K339" s="241"/>
      <c r="L339" s="246"/>
      <c r="M339" s="247"/>
      <c r="N339" s="248"/>
      <c r="O339" s="248"/>
      <c r="P339" s="248"/>
      <c r="Q339" s="248"/>
      <c r="R339" s="248"/>
      <c r="S339" s="248"/>
      <c r="T339" s="249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0" t="s">
        <v>144</v>
      </c>
      <c r="AU339" s="250" t="s">
        <v>85</v>
      </c>
      <c r="AV339" s="14" t="s">
        <v>85</v>
      </c>
      <c r="AW339" s="14" t="s">
        <v>32</v>
      </c>
      <c r="AX339" s="14" t="s">
        <v>83</v>
      </c>
      <c r="AY339" s="250" t="s">
        <v>135</v>
      </c>
    </row>
    <row r="340" s="2" customFormat="1" ht="33" customHeight="1">
      <c r="A340" s="38"/>
      <c r="B340" s="39"/>
      <c r="C340" s="215" t="s">
        <v>654</v>
      </c>
      <c r="D340" s="215" t="s">
        <v>138</v>
      </c>
      <c r="E340" s="216" t="s">
        <v>655</v>
      </c>
      <c r="F340" s="217" t="s">
        <v>656</v>
      </c>
      <c r="G340" s="218" t="s">
        <v>229</v>
      </c>
      <c r="H340" s="219">
        <v>0.039</v>
      </c>
      <c r="I340" s="220"/>
      <c r="J340" s="221">
        <f>ROUND(I340*H340,2)</f>
        <v>0</v>
      </c>
      <c r="K340" s="222"/>
      <c r="L340" s="44"/>
      <c r="M340" s="223" t="s">
        <v>1</v>
      </c>
      <c r="N340" s="224" t="s">
        <v>40</v>
      </c>
      <c r="O340" s="91"/>
      <c r="P340" s="225">
        <f>O340*H340</f>
        <v>0</v>
      </c>
      <c r="Q340" s="225">
        <v>0</v>
      </c>
      <c r="R340" s="225">
        <f>Q340*H340</f>
        <v>0</v>
      </c>
      <c r="S340" s="225">
        <v>0</v>
      </c>
      <c r="T340" s="226">
        <f>S340*H340</f>
        <v>0</v>
      </c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R340" s="227" t="s">
        <v>226</v>
      </c>
      <c r="AT340" s="227" t="s">
        <v>138</v>
      </c>
      <c r="AU340" s="227" t="s">
        <v>85</v>
      </c>
      <c r="AY340" s="17" t="s">
        <v>135</v>
      </c>
      <c r="BE340" s="228">
        <f>IF(N340="základní",J340,0)</f>
        <v>0</v>
      </c>
      <c r="BF340" s="228">
        <f>IF(N340="snížená",J340,0)</f>
        <v>0</v>
      </c>
      <c r="BG340" s="228">
        <f>IF(N340="zákl. přenesená",J340,0)</f>
        <v>0</v>
      </c>
      <c r="BH340" s="228">
        <f>IF(N340="sníž. přenesená",J340,0)</f>
        <v>0</v>
      </c>
      <c r="BI340" s="228">
        <f>IF(N340="nulová",J340,0)</f>
        <v>0</v>
      </c>
      <c r="BJ340" s="17" t="s">
        <v>83</v>
      </c>
      <c r="BK340" s="228">
        <f>ROUND(I340*H340,2)</f>
        <v>0</v>
      </c>
      <c r="BL340" s="17" t="s">
        <v>226</v>
      </c>
      <c r="BM340" s="227" t="s">
        <v>657</v>
      </c>
    </row>
    <row r="341" s="12" customFormat="1" ht="22.8" customHeight="1">
      <c r="A341" s="12"/>
      <c r="B341" s="199"/>
      <c r="C341" s="200"/>
      <c r="D341" s="201" t="s">
        <v>74</v>
      </c>
      <c r="E341" s="213" t="s">
        <v>658</v>
      </c>
      <c r="F341" s="213" t="s">
        <v>659</v>
      </c>
      <c r="G341" s="200"/>
      <c r="H341" s="200"/>
      <c r="I341" s="203"/>
      <c r="J341" s="214">
        <f>BK341</f>
        <v>0</v>
      </c>
      <c r="K341" s="200"/>
      <c r="L341" s="205"/>
      <c r="M341" s="206"/>
      <c r="N341" s="207"/>
      <c r="O341" s="207"/>
      <c r="P341" s="208">
        <f>SUM(P342:P350)</f>
        <v>0</v>
      </c>
      <c r="Q341" s="207"/>
      <c r="R341" s="208">
        <f>SUM(R342:R350)</f>
        <v>0.23280000000000001</v>
      </c>
      <c r="S341" s="207"/>
      <c r="T341" s="209">
        <f>SUM(T342:T350)</f>
        <v>0.27199999999999996</v>
      </c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R341" s="210" t="s">
        <v>85</v>
      </c>
      <c r="AT341" s="211" t="s">
        <v>74</v>
      </c>
      <c r="AU341" s="211" t="s">
        <v>83</v>
      </c>
      <c r="AY341" s="210" t="s">
        <v>135</v>
      </c>
      <c r="BK341" s="212">
        <f>SUM(BK342:BK350)</f>
        <v>0</v>
      </c>
    </row>
    <row r="342" s="2" customFormat="1" ht="16.5" customHeight="1">
      <c r="A342" s="38"/>
      <c r="B342" s="39"/>
      <c r="C342" s="215" t="s">
        <v>660</v>
      </c>
      <c r="D342" s="215" t="s">
        <v>138</v>
      </c>
      <c r="E342" s="216" t="s">
        <v>661</v>
      </c>
      <c r="F342" s="217" t="s">
        <v>662</v>
      </c>
      <c r="G342" s="218" t="s">
        <v>141</v>
      </c>
      <c r="H342" s="219">
        <v>10</v>
      </c>
      <c r="I342" s="220"/>
      <c r="J342" s="221">
        <f>ROUND(I342*H342,2)</f>
        <v>0</v>
      </c>
      <c r="K342" s="222"/>
      <c r="L342" s="44"/>
      <c r="M342" s="223" t="s">
        <v>1</v>
      </c>
      <c r="N342" s="224" t="s">
        <v>40</v>
      </c>
      <c r="O342" s="91"/>
      <c r="P342" s="225">
        <f>O342*H342</f>
        <v>0</v>
      </c>
      <c r="Q342" s="225">
        <v>0.00029999999999999997</v>
      </c>
      <c r="R342" s="225">
        <f>Q342*H342</f>
        <v>0.0029999999999999996</v>
      </c>
      <c r="S342" s="225">
        <v>0</v>
      </c>
      <c r="T342" s="226">
        <f>S342*H342</f>
        <v>0</v>
      </c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R342" s="227" t="s">
        <v>226</v>
      </c>
      <c r="AT342" s="227" t="s">
        <v>138</v>
      </c>
      <c r="AU342" s="227" t="s">
        <v>85</v>
      </c>
      <c r="AY342" s="17" t="s">
        <v>135</v>
      </c>
      <c r="BE342" s="228">
        <f>IF(N342="základní",J342,0)</f>
        <v>0</v>
      </c>
      <c r="BF342" s="228">
        <f>IF(N342="snížená",J342,0)</f>
        <v>0</v>
      </c>
      <c r="BG342" s="228">
        <f>IF(N342="zákl. přenesená",J342,0)</f>
        <v>0</v>
      </c>
      <c r="BH342" s="228">
        <f>IF(N342="sníž. přenesená",J342,0)</f>
        <v>0</v>
      </c>
      <c r="BI342" s="228">
        <f>IF(N342="nulová",J342,0)</f>
        <v>0</v>
      </c>
      <c r="BJ342" s="17" t="s">
        <v>83</v>
      </c>
      <c r="BK342" s="228">
        <f>ROUND(I342*H342,2)</f>
        <v>0</v>
      </c>
      <c r="BL342" s="17" t="s">
        <v>226</v>
      </c>
      <c r="BM342" s="227" t="s">
        <v>663</v>
      </c>
    </row>
    <row r="343" s="2" customFormat="1" ht="33" customHeight="1">
      <c r="A343" s="38"/>
      <c r="B343" s="39"/>
      <c r="C343" s="215" t="s">
        <v>664</v>
      </c>
      <c r="D343" s="215" t="s">
        <v>138</v>
      </c>
      <c r="E343" s="216" t="s">
        <v>665</v>
      </c>
      <c r="F343" s="217" t="s">
        <v>666</v>
      </c>
      <c r="G343" s="218" t="s">
        <v>141</v>
      </c>
      <c r="H343" s="219">
        <v>10</v>
      </c>
      <c r="I343" s="220"/>
      <c r="J343" s="221">
        <f>ROUND(I343*H343,2)</f>
        <v>0</v>
      </c>
      <c r="K343" s="222"/>
      <c r="L343" s="44"/>
      <c r="M343" s="223" t="s">
        <v>1</v>
      </c>
      <c r="N343" s="224" t="s">
        <v>40</v>
      </c>
      <c r="O343" s="91"/>
      <c r="P343" s="225">
        <f>O343*H343</f>
        <v>0</v>
      </c>
      <c r="Q343" s="225">
        <v>0.0053800000000000002</v>
      </c>
      <c r="R343" s="225">
        <f>Q343*H343</f>
        <v>0.053800000000000001</v>
      </c>
      <c r="S343" s="225">
        <v>0</v>
      </c>
      <c r="T343" s="226">
        <f>S343*H343</f>
        <v>0</v>
      </c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R343" s="227" t="s">
        <v>226</v>
      </c>
      <c r="AT343" s="227" t="s">
        <v>138</v>
      </c>
      <c r="AU343" s="227" t="s">
        <v>85</v>
      </c>
      <c r="AY343" s="17" t="s">
        <v>135</v>
      </c>
      <c r="BE343" s="228">
        <f>IF(N343="základní",J343,0)</f>
        <v>0</v>
      </c>
      <c r="BF343" s="228">
        <f>IF(N343="snížená",J343,0)</f>
        <v>0</v>
      </c>
      <c r="BG343" s="228">
        <f>IF(N343="zákl. přenesená",J343,0)</f>
        <v>0</v>
      </c>
      <c r="BH343" s="228">
        <f>IF(N343="sníž. přenesená",J343,0)</f>
        <v>0</v>
      </c>
      <c r="BI343" s="228">
        <f>IF(N343="nulová",J343,0)</f>
        <v>0</v>
      </c>
      <c r="BJ343" s="17" t="s">
        <v>83</v>
      </c>
      <c r="BK343" s="228">
        <f>ROUND(I343*H343,2)</f>
        <v>0</v>
      </c>
      <c r="BL343" s="17" t="s">
        <v>226</v>
      </c>
      <c r="BM343" s="227" t="s">
        <v>667</v>
      </c>
    </row>
    <row r="344" s="2" customFormat="1" ht="24.15" customHeight="1">
      <c r="A344" s="38"/>
      <c r="B344" s="39"/>
      <c r="C344" s="262" t="s">
        <v>668</v>
      </c>
      <c r="D344" s="262" t="s">
        <v>303</v>
      </c>
      <c r="E344" s="263" t="s">
        <v>669</v>
      </c>
      <c r="F344" s="264" t="s">
        <v>670</v>
      </c>
      <c r="G344" s="265" t="s">
        <v>141</v>
      </c>
      <c r="H344" s="266">
        <v>11</v>
      </c>
      <c r="I344" s="267"/>
      <c r="J344" s="268">
        <f>ROUND(I344*H344,2)</f>
        <v>0</v>
      </c>
      <c r="K344" s="269"/>
      <c r="L344" s="270"/>
      <c r="M344" s="271" t="s">
        <v>1</v>
      </c>
      <c r="N344" s="272" t="s">
        <v>40</v>
      </c>
      <c r="O344" s="91"/>
      <c r="P344" s="225">
        <f>O344*H344</f>
        <v>0</v>
      </c>
      <c r="Q344" s="225">
        <v>0.016</v>
      </c>
      <c r="R344" s="225">
        <f>Q344*H344</f>
        <v>0.17599999999999999</v>
      </c>
      <c r="S344" s="225">
        <v>0</v>
      </c>
      <c r="T344" s="226">
        <f>S344*H344</f>
        <v>0</v>
      </c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R344" s="227" t="s">
        <v>302</v>
      </c>
      <c r="AT344" s="227" t="s">
        <v>303</v>
      </c>
      <c r="AU344" s="227" t="s">
        <v>85</v>
      </c>
      <c r="AY344" s="17" t="s">
        <v>135</v>
      </c>
      <c r="BE344" s="228">
        <f>IF(N344="základní",J344,0)</f>
        <v>0</v>
      </c>
      <c r="BF344" s="228">
        <f>IF(N344="snížená",J344,0)</f>
        <v>0</v>
      </c>
      <c r="BG344" s="228">
        <f>IF(N344="zákl. přenesená",J344,0)</f>
        <v>0</v>
      </c>
      <c r="BH344" s="228">
        <f>IF(N344="sníž. přenesená",J344,0)</f>
        <v>0</v>
      </c>
      <c r="BI344" s="228">
        <f>IF(N344="nulová",J344,0)</f>
        <v>0</v>
      </c>
      <c r="BJ344" s="17" t="s">
        <v>83</v>
      </c>
      <c r="BK344" s="228">
        <f>ROUND(I344*H344,2)</f>
        <v>0</v>
      </c>
      <c r="BL344" s="17" t="s">
        <v>226</v>
      </c>
      <c r="BM344" s="227" t="s">
        <v>671</v>
      </c>
    </row>
    <row r="345" s="14" customFormat="1">
      <c r="A345" s="14"/>
      <c r="B345" s="240"/>
      <c r="C345" s="241"/>
      <c r="D345" s="231" t="s">
        <v>144</v>
      </c>
      <c r="E345" s="241"/>
      <c r="F345" s="243" t="s">
        <v>672</v>
      </c>
      <c r="G345" s="241"/>
      <c r="H345" s="244">
        <v>11</v>
      </c>
      <c r="I345" s="245"/>
      <c r="J345" s="241"/>
      <c r="K345" s="241"/>
      <c r="L345" s="246"/>
      <c r="M345" s="247"/>
      <c r="N345" s="248"/>
      <c r="O345" s="248"/>
      <c r="P345" s="248"/>
      <c r="Q345" s="248"/>
      <c r="R345" s="248"/>
      <c r="S345" s="248"/>
      <c r="T345" s="249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0" t="s">
        <v>144</v>
      </c>
      <c r="AU345" s="250" t="s">
        <v>85</v>
      </c>
      <c r="AV345" s="14" t="s">
        <v>85</v>
      </c>
      <c r="AW345" s="14" t="s">
        <v>4</v>
      </c>
      <c r="AX345" s="14" t="s">
        <v>83</v>
      </c>
      <c r="AY345" s="250" t="s">
        <v>135</v>
      </c>
    </row>
    <row r="346" s="2" customFormat="1" ht="33" customHeight="1">
      <c r="A346" s="38"/>
      <c r="B346" s="39"/>
      <c r="C346" s="215" t="s">
        <v>673</v>
      </c>
      <c r="D346" s="215" t="s">
        <v>138</v>
      </c>
      <c r="E346" s="216" t="s">
        <v>674</v>
      </c>
      <c r="F346" s="217" t="s">
        <v>675</v>
      </c>
      <c r="G346" s="218" t="s">
        <v>141</v>
      </c>
      <c r="H346" s="219">
        <v>10</v>
      </c>
      <c r="I346" s="220"/>
      <c r="J346" s="221">
        <f>ROUND(I346*H346,2)</f>
        <v>0</v>
      </c>
      <c r="K346" s="222"/>
      <c r="L346" s="44"/>
      <c r="M346" s="223" t="s">
        <v>1</v>
      </c>
      <c r="N346" s="224" t="s">
        <v>40</v>
      </c>
      <c r="O346" s="91"/>
      <c r="P346" s="225">
        <f>O346*H346</f>
        <v>0</v>
      </c>
      <c r="Q346" s="225">
        <v>0</v>
      </c>
      <c r="R346" s="225">
        <f>Q346*H346</f>
        <v>0</v>
      </c>
      <c r="S346" s="225">
        <v>0</v>
      </c>
      <c r="T346" s="226">
        <f>S346*H346</f>
        <v>0</v>
      </c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R346" s="227" t="s">
        <v>226</v>
      </c>
      <c r="AT346" s="227" t="s">
        <v>138</v>
      </c>
      <c r="AU346" s="227" t="s">
        <v>85</v>
      </c>
      <c r="AY346" s="17" t="s">
        <v>135</v>
      </c>
      <c r="BE346" s="228">
        <f>IF(N346="základní",J346,0)</f>
        <v>0</v>
      </c>
      <c r="BF346" s="228">
        <f>IF(N346="snížená",J346,0)</f>
        <v>0</v>
      </c>
      <c r="BG346" s="228">
        <f>IF(N346="zákl. přenesená",J346,0)</f>
        <v>0</v>
      </c>
      <c r="BH346" s="228">
        <f>IF(N346="sníž. přenesená",J346,0)</f>
        <v>0</v>
      </c>
      <c r="BI346" s="228">
        <f>IF(N346="nulová",J346,0)</f>
        <v>0</v>
      </c>
      <c r="BJ346" s="17" t="s">
        <v>83</v>
      </c>
      <c r="BK346" s="228">
        <f>ROUND(I346*H346,2)</f>
        <v>0</v>
      </c>
      <c r="BL346" s="17" t="s">
        <v>226</v>
      </c>
      <c r="BM346" s="227" t="s">
        <v>676</v>
      </c>
    </row>
    <row r="347" s="2" customFormat="1" ht="24.15" customHeight="1">
      <c r="A347" s="38"/>
      <c r="B347" s="39"/>
      <c r="C347" s="215" t="s">
        <v>677</v>
      </c>
      <c r="D347" s="215" t="s">
        <v>138</v>
      </c>
      <c r="E347" s="216" t="s">
        <v>678</v>
      </c>
      <c r="F347" s="217" t="s">
        <v>679</v>
      </c>
      <c r="G347" s="218" t="s">
        <v>141</v>
      </c>
      <c r="H347" s="219">
        <v>10</v>
      </c>
      <c r="I347" s="220"/>
      <c r="J347" s="221">
        <f>ROUND(I347*H347,2)</f>
        <v>0</v>
      </c>
      <c r="K347" s="222"/>
      <c r="L347" s="44"/>
      <c r="M347" s="223" t="s">
        <v>1</v>
      </c>
      <c r="N347" s="224" t="s">
        <v>40</v>
      </c>
      <c r="O347" s="91"/>
      <c r="P347" s="225">
        <f>O347*H347</f>
        <v>0</v>
      </c>
      <c r="Q347" s="225">
        <v>0</v>
      </c>
      <c r="R347" s="225">
        <f>Q347*H347</f>
        <v>0</v>
      </c>
      <c r="S347" s="225">
        <v>0.027199999999999998</v>
      </c>
      <c r="T347" s="226">
        <f>S347*H347</f>
        <v>0.27199999999999996</v>
      </c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R347" s="227" t="s">
        <v>226</v>
      </c>
      <c r="AT347" s="227" t="s">
        <v>138</v>
      </c>
      <c r="AU347" s="227" t="s">
        <v>85</v>
      </c>
      <c r="AY347" s="17" t="s">
        <v>135</v>
      </c>
      <c r="BE347" s="228">
        <f>IF(N347="základní",J347,0)</f>
        <v>0</v>
      </c>
      <c r="BF347" s="228">
        <f>IF(N347="snížená",J347,0)</f>
        <v>0</v>
      </c>
      <c r="BG347" s="228">
        <f>IF(N347="zákl. přenesená",J347,0)</f>
        <v>0</v>
      </c>
      <c r="BH347" s="228">
        <f>IF(N347="sníž. přenesená",J347,0)</f>
        <v>0</v>
      </c>
      <c r="BI347" s="228">
        <f>IF(N347="nulová",J347,0)</f>
        <v>0</v>
      </c>
      <c r="BJ347" s="17" t="s">
        <v>83</v>
      </c>
      <c r="BK347" s="228">
        <f>ROUND(I347*H347,2)</f>
        <v>0</v>
      </c>
      <c r="BL347" s="17" t="s">
        <v>226</v>
      </c>
      <c r="BM347" s="227" t="s">
        <v>680</v>
      </c>
    </row>
    <row r="348" s="13" customFormat="1">
      <c r="A348" s="13"/>
      <c r="B348" s="229"/>
      <c r="C348" s="230"/>
      <c r="D348" s="231" t="s">
        <v>144</v>
      </c>
      <c r="E348" s="232" t="s">
        <v>1</v>
      </c>
      <c r="F348" s="233" t="s">
        <v>681</v>
      </c>
      <c r="G348" s="230"/>
      <c r="H348" s="232" t="s">
        <v>1</v>
      </c>
      <c r="I348" s="234"/>
      <c r="J348" s="230"/>
      <c r="K348" s="230"/>
      <c r="L348" s="235"/>
      <c r="M348" s="236"/>
      <c r="N348" s="237"/>
      <c r="O348" s="237"/>
      <c r="P348" s="237"/>
      <c r="Q348" s="237"/>
      <c r="R348" s="237"/>
      <c r="S348" s="237"/>
      <c r="T348" s="238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39" t="s">
        <v>144</v>
      </c>
      <c r="AU348" s="239" t="s">
        <v>85</v>
      </c>
      <c r="AV348" s="13" t="s">
        <v>83</v>
      </c>
      <c r="AW348" s="13" t="s">
        <v>32</v>
      </c>
      <c r="AX348" s="13" t="s">
        <v>75</v>
      </c>
      <c r="AY348" s="239" t="s">
        <v>135</v>
      </c>
    </row>
    <row r="349" s="14" customFormat="1">
      <c r="A349" s="14"/>
      <c r="B349" s="240"/>
      <c r="C349" s="241"/>
      <c r="D349" s="231" t="s">
        <v>144</v>
      </c>
      <c r="E349" s="242" t="s">
        <v>1</v>
      </c>
      <c r="F349" s="243" t="s">
        <v>146</v>
      </c>
      <c r="G349" s="241"/>
      <c r="H349" s="244">
        <v>10</v>
      </c>
      <c r="I349" s="245"/>
      <c r="J349" s="241"/>
      <c r="K349" s="241"/>
      <c r="L349" s="246"/>
      <c r="M349" s="247"/>
      <c r="N349" s="248"/>
      <c r="O349" s="248"/>
      <c r="P349" s="248"/>
      <c r="Q349" s="248"/>
      <c r="R349" s="248"/>
      <c r="S349" s="248"/>
      <c r="T349" s="249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0" t="s">
        <v>144</v>
      </c>
      <c r="AU349" s="250" t="s">
        <v>85</v>
      </c>
      <c r="AV349" s="14" t="s">
        <v>85</v>
      </c>
      <c r="AW349" s="14" t="s">
        <v>32</v>
      </c>
      <c r="AX349" s="14" t="s">
        <v>83</v>
      </c>
      <c r="AY349" s="250" t="s">
        <v>135</v>
      </c>
    </row>
    <row r="350" s="2" customFormat="1" ht="33" customHeight="1">
      <c r="A350" s="38"/>
      <c r="B350" s="39"/>
      <c r="C350" s="215" t="s">
        <v>682</v>
      </c>
      <c r="D350" s="215" t="s">
        <v>138</v>
      </c>
      <c r="E350" s="216" t="s">
        <v>683</v>
      </c>
      <c r="F350" s="217" t="s">
        <v>684</v>
      </c>
      <c r="G350" s="218" t="s">
        <v>229</v>
      </c>
      <c r="H350" s="219">
        <v>0.23300000000000001</v>
      </c>
      <c r="I350" s="220"/>
      <c r="J350" s="221">
        <f>ROUND(I350*H350,2)</f>
        <v>0</v>
      </c>
      <c r="K350" s="222"/>
      <c r="L350" s="44"/>
      <c r="M350" s="223" t="s">
        <v>1</v>
      </c>
      <c r="N350" s="224" t="s">
        <v>40</v>
      </c>
      <c r="O350" s="91"/>
      <c r="P350" s="225">
        <f>O350*H350</f>
        <v>0</v>
      </c>
      <c r="Q350" s="225">
        <v>0</v>
      </c>
      <c r="R350" s="225">
        <f>Q350*H350</f>
        <v>0</v>
      </c>
      <c r="S350" s="225">
        <v>0</v>
      </c>
      <c r="T350" s="226">
        <f>S350*H350</f>
        <v>0</v>
      </c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R350" s="227" t="s">
        <v>226</v>
      </c>
      <c r="AT350" s="227" t="s">
        <v>138</v>
      </c>
      <c r="AU350" s="227" t="s">
        <v>85</v>
      </c>
      <c r="AY350" s="17" t="s">
        <v>135</v>
      </c>
      <c r="BE350" s="228">
        <f>IF(N350="základní",J350,0)</f>
        <v>0</v>
      </c>
      <c r="BF350" s="228">
        <f>IF(N350="snížená",J350,0)</f>
        <v>0</v>
      </c>
      <c r="BG350" s="228">
        <f>IF(N350="zákl. přenesená",J350,0)</f>
        <v>0</v>
      </c>
      <c r="BH350" s="228">
        <f>IF(N350="sníž. přenesená",J350,0)</f>
        <v>0</v>
      </c>
      <c r="BI350" s="228">
        <f>IF(N350="nulová",J350,0)</f>
        <v>0</v>
      </c>
      <c r="BJ350" s="17" t="s">
        <v>83</v>
      </c>
      <c r="BK350" s="228">
        <f>ROUND(I350*H350,2)</f>
        <v>0</v>
      </c>
      <c r="BL350" s="17" t="s">
        <v>226</v>
      </c>
      <c r="BM350" s="227" t="s">
        <v>685</v>
      </c>
    </row>
    <row r="351" s="12" customFormat="1" ht="22.8" customHeight="1">
      <c r="A351" s="12"/>
      <c r="B351" s="199"/>
      <c r="C351" s="200"/>
      <c r="D351" s="201" t="s">
        <v>74</v>
      </c>
      <c r="E351" s="213" t="s">
        <v>686</v>
      </c>
      <c r="F351" s="213" t="s">
        <v>687</v>
      </c>
      <c r="G351" s="200"/>
      <c r="H351" s="200"/>
      <c r="I351" s="203"/>
      <c r="J351" s="214">
        <f>BK351</f>
        <v>0</v>
      </c>
      <c r="K351" s="200"/>
      <c r="L351" s="205"/>
      <c r="M351" s="206"/>
      <c r="N351" s="207"/>
      <c r="O351" s="207"/>
      <c r="P351" s="208">
        <f>SUM(P352:P369)</f>
        <v>0</v>
      </c>
      <c r="Q351" s="207"/>
      <c r="R351" s="208">
        <f>SUM(R352:R369)</f>
        <v>0.26497999999999999</v>
      </c>
      <c r="S351" s="207"/>
      <c r="T351" s="209">
        <f>SUM(T352:T369)</f>
        <v>0.0060000000000000001</v>
      </c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R351" s="210" t="s">
        <v>85</v>
      </c>
      <c r="AT351" s="211" t="s">
        <v>74</v>
      </c>
      <c r="AU351" s="211" t="s">
        <v>83</v>
      </c>
      <c r="AY351" s="210" t="s">
        <v>135</v>
      </c>
      <c r="BK351" s="212">
        <f>SUM(BK352:BK369)</f>
        <v>0</v>
      </c>
    </row>
    <row r="352" s="2" customFormat="1" ht="24.15" customHeight="1">
      <c r="A352" s="38"/>
      <c r="B352" s="39"/>
      <c r="C352" s="215" t="s">
        <v>688</v>
      </c>
      <c r="D352" s="215" t="s">
        <v>138</v>
      </c>
      <c r="E352" s="216" t="s">
        <v>689</v>
      </c>
      <c r="F352" s="217" t="s">
        <v>690</v>
      </c>
      <c r="G352" s="218" t="s">
        <v>141</v>
      </c>
      <c r="H352" s="219">
        <v>521.55999999999995</v>
      </c>
      <c r="I352" s="220"/>
      <c r="J352" s="221">
        <f>ROUND(I352*H352,2)</f>
        <v>0</v>
      </c>
      <c r="K352" s="222"/>
      <c r="L352" s="44"/>
      <c r="M352" s="223" t="s">
        <v>1</v>
      </c>
      <c r="N352" s="224" t="s">
        <v>40</v>
      </c>
      <c r="O352" s="91"/>
      <c r="P352" s="225">
        <f>O352*H352</f>
        <v>0</v>
      </c>
      <c r="Q352" s="225">
        <v>0</v>
      </c>
      <c r="R352" s="225">
        <f>Q352*H352</f>
        <v>0</v>
      </c>
      <c r="S352" s="225">
        <v>0</v>
      </c>
      <c r="T352" s="226">
        <f>S352*H352</f>
        <v>0</v>
      </c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R352" s="227" t="s">
        <v>226</v>
      </c>
      <c r="AT352" s="227" t="s">
        <v>138</v>
      </c>
      <c r="AU352" s="227" t="s">
        <v>85</v>
      </c>
      <c r="AY352" s="17" t="s">
        <v>135</v>
      </c>
      <c r="BE352" s="228">
        <f>IF(N352="základní",J352,0)</f>
        <v>0</v>
      </c>
      <c r="BF352" s="228">
        <f>IF(N352="snížená",J352,0)</f>
        <v>0</v>
      </c>
      <c r="BG352" s="228">
        <f>IF(N352="zákl. přenesená",J352,0)</f>
        <v>0</v>
      </c>
      <c r="BH352" s="228">
        <f>IF(N352="sníž. přenesená",J352,0)</f>
        <v>0</v>
      </c>
      <c r="BI352" s="228">
        <f>IF(N352="nulová",J352,0)</f>
        <v>0</v>
      </c>
      <c r="BJ352" s="17" t="s">
        <v>83</v>
      </c>
      <c r="BK352" s="228">
        <f>ROUND(I352*H352,2)</f>
        <v>0</v>
      </c>
      <c r="BL352" s="17" t="s">
        <v>226</v>
      </c>
      <c r="BM352" s="227" t="s">
        <v>691</v>
      </c>
    </row>
    <row r="353" s="2" customFormat="1" ht="16.5" customHeight="1">
      <c r="A353" s="38"/>
      <c r="B353" s="39"/>
      <c r="C353" s="215" t="s">
        <v>692</v>
      </c>
      <c r="D353" s="215" t="s">
        <v>138</v>
      </c>
      <c r="E353" s="216" t="s">
        <v>693</v>
      </c>
      <c r="F353" s="217" t="s">
        <v>694</v>
      </c>
      <c r="G353" s="218" t="s">
        <v>141</v>
      </c>
      <c r="H353" s="219">
        <v>50</v>
      </c>
      <c r="I353" s="220"/>
      <c r="J353" s="221">
        <f>ROUND(I353*H353,2)</f>
        <v>0</v>
      </c>
      <c r="K353" s="222"/>
      <c r="L353" s="44"/>
      <c r="M353" s="223" t="s">
        <v>1</v>
      </c>
      <c r="N353" s="224" t="s">
        <v>40</v>
      </c>
      <c r="O353" s="91"/>
      <c r="P353" s="225">
        <f>O353*H353</f>
        <v>0</v>
      </c>
      <c r="Q353" s="225">
        <v>0</v>
      </c>
      <c r="R353" s="225">
        <f>Q353*H353</f>
        <v>0</v>
      </c>
      <c r="S353" s="225">
        <v>3.0000000000000001E-05</v>
      </c>
      <c r="T353" s="226">
        <f>S353*H353</f>
        <v>0.0015</v>
      </c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R353" s="227" t="s">
        <v>226</v>
      </c>
      <c r="AT353" s="227" t="s">
        <v>138</v>
      </c>
      <c r="AU353" s="227" t="s">
        <v>85</v>
      </c>
      <c r="AY353" s="17" t="s">
        <v>135</v>
      </c>
      <c r="BE353" s="228">
        <f>IF(N353="základní",J353,0)</f>
        <v>0</v>
      </c>
      <c r="BF353" s="228">
        <f>IF(N353="snížená",J353,0)</f>
        <v>0</v>
      </c>
      <c r="BG353" s="228">
        <f>IF(N353="zákl. přenesená",J353,0)</f>
        <v>0</v>
      </c>
      <c r="BH353" s="228">
        <f>IF(N353="sníž. přenesená",J353,0)</f>
        <v>0</v>
      </c>
      <c r="BI353" s="228">
        <f>IF(N353="nulová",J353,0)</f>
        <v>0</v>
      </c>
      <c r="BJ353" s="17" t="s">
        <v>83</v>
      </c>
      <c r="BK353" s="228">
        <f>ROUND(I353*H353,2)</f>
        <v>0</v>
      </c>
      <c r="BL353" s="17" t="s">
        <v>226</v>
      </c>
      <c r="BM353" s="227" t="s">
        <v>695</v>
      </c>
    </row>
    <row r="354" s="13" customFormat="1">
      <c r="A354" s="13"/>
      <c r="B354" s="229"/>
      <c r="C354" s="230"/>
      <c r="D354" s="231" t="s">
        <v>144</v>
      </c>
      <c r="E354" s="232" t="s">
        <v>1</v>
      </c>
      <c r="F354" s="233" t="s">
        <v>196</v>
      </c>
      <c r="G354" s="230"/>
      <c r="H354" s="232" t="s">
        <v>1</v>
      </c>
      <c r="I354" s="234"/>
      <c r="J354" s="230"/>
      <c r="K354" s="230"/>
      <c r="L354" s="235"/>
      <c r="M354" s="236"/>
      <c r="N354" s="237"/>
      <c r="O354" s="237"/>
      <c r="P354" s="237"/>
      <c r="Q354" s="237"/>
      <c r="R354" s="237"/>
      <c r="S354" s="237"/>
      <c r="T354" s="238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39" t="s">
        <v>144</v>
      </c>
      <c r="AU354" s="239" t="s">
        <v>85</v>
      </c>
      <c r="AV354" s="13" t="s">
        <v>83</v>
      </c>
      <c r="AW354" s="13" t="s">
        <v>32</v>
      </c>
      <c r="AX354" s="13" t="s">
        <v>75</v>
      </c>
      <c r="AY354" s="239" t="s">
        <v>135</v>
      </c>
    </row>
    <row r="355" s="14" customFormat="1">
      <c r="A355" s="14"/>
      <c r="B355" s="240"/>
      <c r="C355" s="241"/>
      <c r="D355" s="231" t="s">
        <v>144</v>
      </c>
      <c r="E355" s="242" t="s">
        <v>1</v>
      </c>
      <c r="F355" s="243" t="s">
        <v>197</v>
      </c>
      <c r="G355" s="241"/>
      <c r="H355" s="244">
        <v>50</v>
      </c>
      <c r="I355" s="245"/>
      <c r="J355" s="241"/>
      <c r="K355" s="241"/>
      <c r="L355" s="246"/>
      <c r="M355" s="247"/>
      <c r="N355" s="248"/>
      <c r="O355" s="248"/>
      <c r="P355" s="248"/>
      <c r="Q355" s="248"/>
      <c r="R355" s="248"/>
      <c r="S355" s="248"/>
      <c r="T355" s="249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50" t="s">
        <v>144</v>
      </c>
      <c r="AU355" s="250" t="s">
        <v>85</v>
      </c>
      <c r="AV355" s="14" t="s">
        <v>85</v>
      </c>
      <c r="AW355" s="14" t="s">
        <v>32</v>
      </c>
      <c r="AX355" s="14" t="s">
        <v>83</v>
      </c>
      <c r="AY355" s="250" t="s">
        <v>135</v>
      </c>
    </row>
    <row r="356" s="2" customFormat="1" ht="16.5" customHeight="1">
      <c r="A356" s="38"/>
      <c r="B356" s="39"/>
      <c r="C356" s="262" t="s">
        <v>696</v>
      </c>
      <c r="D356" s="262" t="s">
        <v>303</v>
      </c>
      <c r="E356" s="263" t="s">
        <v>697</v>
      </c>
      <c r="F356" s="264" t="s">
        <v>698</v>
      </c>
      <c r="G356" s="265" t="s">
        <v>141</v>
      </c>
      <c r="H356" s="266">
        <v>52.5</v>
      </c>
      <c r="I356" s="267"/>
      <c r="J356" s="268">
        <f>ROUND(I356*H356,2)</f>
        <v>0</v>
      </c>
      <c r="K356" s="269"/>
      <c r="L356" s="270"/>
      <c r="M356" s="271" t="s">
        <v>1</v>
      </c>
      <c r="N356" s="272" t="s">
        <v>40</v>
      </c>
      <c r="O356" s="91"/>
      <c r="P356" s="225">
        <f>O356*H356</f>
        <v>0</v>
      </c>
      <c r="Q356" s="225">
        <v>2.0000000000000002E-05</v>
      </c>
      <c r="R356" s="225">
        <f>Q356*H356</f>
        <v>0.0010500000000000002</v>
      </c>
      <c r="S356" s="225">
        <v>0</v>
      </c>
      <c r="T356" s="226">
        <f>S356*H356</f>
        <v>0</v>
      </c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R356" s="227" t="s">
        <v>302</v>
      </c>
      <c r="AT356" s="227" t="s">
        <v>303</v>
      </c>
      <c r="AU356" s="227" t="s">
        <v>85</v>
      </c>
      <c r="AY356" s="17" t="s">
        <v>135</v>
      </c>
      <c r="BE356" s="228">
        <f>IF(N356="základní",J356,0)</f>
        <v>0</v>
      </c>
      <c r="BF356" s="228">
        <f>IF(N356="snížená",J356,0)</f>
        <v>0</v>
      </c>
      <c r="BG356" s="228">
        <f>IF(N356="zákl. přenesená",J356,0)</f>
        <v>0</v>
      </c>
      <c r="BH356" s="228">
        <f>IF(N356="sníž. přenesená",J356,0)</f>
        <v>0</v>
      </c>
      <c r="BI356" s="228">
        <f>IF(N356="nulová",J356,0)</f>
        <v>0</v>
      </c>
      <c r="BJ356" s="17" t="s">
        <v>83</v>
      </c>
      <c r="BK356" s="228">
        <f>ROUND(I356*H356,2)</f>
        <v>0</v>
      </c>
      <c r="BL356" s="17" t="s">
        <v>226</v>
      </c>
      <c r="BM356" s="227" t="s">
        <v>699</v>
      </c>
    </row>
    <row r="357" s="14" customFormat="1">
      <c r="A357" s="14"/>
      <c r="B357" s="240"/>
      <c r="C357" s="241"/>
      <c r="D357" s="231" t="s">
        <v>144</v>
      </c>
      <c r="E357" s="241"/>
      <c r="F357" s="243" t="s">
        <v>700</v>
      </c>
      <c r="G357" s="241"/>
      <c r="H357" s="244">
        <v>52.5</v>
      </c>
      <c r="I357" s="245"/>
      <c r="J357" s="241"/>
      <c r="K357" s="241"/>
      <c r="L357" s="246"/>
      <c r="M357" s="247"/>
      <c r="N357" s="248"/>
      <c r="O357" s="248"/>
      <c r="P357" s="248"/>
      <c r="Q357" s="248"/>
      <c r="R357" s="248"/>
      <c r="S357" s="248"/>
      <c r="T357" s="249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50" t="s">
        <v>144</v>
      </c>
      <c r="AU357" s="250" t="s">
        <v>85</v>
      </c>
      <c r="AV357" s="14" t="s">
        <v>85</v>
      </c>
      <c r="AW357" s="14" t="s">
        <v>4</v>
      </c>
      <c r="AX357" s="14" t="s">
        <v>83</v>
      </c>
      <c r="AY357" s="250" t="s">
        <v>135</v>
      </c>
    </row>
    <row r="358" s="2" customFormat="1" ht="24.15" customHeight="1">
      <c r="A358" s="38"/>
      <c r="B358" s="39"/>
      <c r="C358" s="215" t="s">
        <v>701</v>
      </c>
      <c r="D358" s="215" t="s">
        <v>138</v>
      </c>
      <c r="E358" s="216" t="s">
        <v>702</v>
      </c>
      <c r="F358" s="217" t="s">
        <v>703</v>
      </c>
      <c r="G358" s="218" t="s">
        <v>141</v>
      </c>
      <c r="H358" s="219">
        <v>150</v>
      </c>
      <c r="I358" s="220"/>
      <c r="J358" s="221">
        <f>ROUND(I358*H358,2)</f>
        <v>0</v>
      </c>
      <c r="K358" s="222"/>
      <c r="L358" s="44"/>
      <c r="M358" s="223" t="s">
        <v>1</v>
      </c>
      <c r="N358" s="224" t="s">
        <v>40</v>
      </c>
      <c r="O358" s="91"/>
      <c r="P358" s="225">
        <f>O358*H358</f>
        <v>0</v>
      </c>
      <c r="Q358" s="225">
        <v>0</v>
      </c>
      <c r="R358" s="225">
        <f>Q358*H358</f>
        <v>0</v>
      </c>
      <c r="S358" s="225">
        <v>3.0000000000000001E-05</v>
      </c>
      <c r="T358" s="226">
        <f>S358*H358</f>
        <v>0.0045000000000000005</v>
      </c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R358" s="227" t="s">
        <v>226</v>
      </c>
      <c r="AT358" s="227" t="s">
        <v>138</v>
      </c>
      <c r="AU358" s="227" t="s">
        <v>85</v>
      </c>
      <c r="AY358" s="17" t="s">
        <v>135</v>
      </c>
      <c r="BE358" s="228">
        <f>IF(N358="základní",J358,0)</f>
        <v>0</v>
      </c>
      <c r="BF358" s="228">
        <f>IF(N358="snížená",J358,0)</f>
        <v>0</v>
      </c>
      <c r="BG358" s="228">
        <f>IF(N358="zákl. přenesená",J358,0)</f>
        <v>0</v>
      </c>
      <c r="BH358" s="228">
        <f>IF(N358="sníž. přenesená",J358,0)</f>
        <v>0</v>
      </c>
      <c r="BI358" s="228">
        <f>IF(N358="nulová",J358,0)</f>
        <v>0</v>
      </c>
      <c r="BJ358" s="17" t="s">
        <v>83</v>
      </c>
      <c r="BK358" s="228">
        <f>ROUND(I358*H358,2)</f>
        <v>0</v>
      </c>
      <c r="BL358" s="17" t="s">
        <v>226</v>
      </c>
      <c r="BM358" s="227" t="s">
        <v>704</v>
      </c>
    </row>
    <row r="359" s="13" customFormat="1">
      <c r="A359" s="13"/>
      <c r="B359" s="229"/>
      <c r="C359" s="230"/>
      <c r="D359" s="231" t="s">
        <v>144</v>
      </c>
      <c r="E359" s="232" t="s">
        <v>1</v>
      </c>
      <c r="F359" s="233" t="s">
        <v>705</v>
      </c>
      <c r="G359" s="230"/>
      <c r="H359" s="232" t="s">
        <v>1</v>
      </c>
      <c r="I359" s="234"/>
      <c r="J359" s="230"/>
      <c r="K359" s="230"/>
      <c r="L359" s="235"/>
      <c r="M359" s="236"/>
      <c r="N359" s="237"/>
      <c r="O359" s="237"/>
      <c r="P359" s="237"/>
      <c r="Q359" s="237"/>
      <c r="R359" s="237"/>
      <c r="S359" s="237"/>
      <c r="T359" s="238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39" t="s">
        <v>144</v>
      </c>
      <c r="AU359" s="239" t="s">
        <v>85</v>
      </c>
      <c r="AV359" s="13" t="s">
        <v>83</v>
      </c>
      <c r="AW359" s="13" t="s">
        <v>32</v>
      </c>
      <c r="AX359" s="13" t="s">
        <v>75</v>
      </c>
      <c r="AY359" s="239" t="s">
        <v>135</v>
      </c>
    </row>
    <row r="360" s="14" customFormat="1">
      <c r="A360" s="14"/>
      <c r="B360" s="240"/>
      <c r="C360" s="241"/>
      <c r="D360" s="231" t="s">
        <v>144</v>
      </c>
      <c r="E360" s="242" t="s">
        <v>1</v>
      </c>
      <c r="F360" s="243" t="s">
        <v>706</v>
      </c>
      <c r="G360" s="241"/>
      <c r="H360" s="244">
        <v>150</v>
      </c>
      <c r="I360" s="245"/>
      <c r="J360" s="241"/>
      <c r="K360" s="241"/>
      <c r="L360" s="246"/>
      <c r="M360" s="247"/>
      <c r="N360" s="248"/>
      <c r="O360" s="248"/>
      <c r="P360" s="248"/>
      <c r="Q360" s="248"/>
      <c r="R360" s="248"/>
      <c r="S360" s="248"/>
      <c r="T360" s="249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0" t="s">
        <v>144</v>
      </c>
      <c r="AU360" s="250" t="s">
        <v>85</v>
      </c>
      <c r="AV360" s="14" t="s">
        <v>85</v>
      </c>
      <c r="AW360" s="14" t="s">
        <v>32</v>
      </c>
      <c r="AX360" s="14" t="s">
        <v>83</v>
      </c>
      <c r="AY360" s="250" t="s">
        <v>135</v>
      </c>
    </row>
    <row r="361" s="2" customFormat="1" ht="16.5" customHeight="1">
      <c r="A361" s="38"/>
      <c r="B361" s="39"/>
      <c r="C361" s="262" t="s">
        <v>707</v>
      </c>
      <c r="D361" s="262" t="s">
        <v>303</v>
      </c>
      <c r="E361" s="263" t="s">
        <v>697</v>
      </c>
      <c r="F361" s="264" t="s">
        <v>698</v>
      </c>
      <c r="G361" s="265" t="s">
        <v>141</v>
      </c>
      <c r="H361" s="266">
        <v>157.5</v>
      </c>
      <c r="I361" s="267"/>
      <c r="J361" s="268">
        <f>ROUND(I361*H361,2)</f>
        <v>0</v>
      </c>
      <c r="K361" s="269"/>
      <c r="L361" s="270"/>
      <c r="M361" s="271" t="s">
        <v>1</v>
      </c>
      <c r="N361" s="272" t="s">
        <v>40</v>
      </c>
      <c r="O361" s="91"/>
      <c r="P361" s="225">
        <f>O361*H361</f>
        <v>0</v>
      </c>
      <c r="Q361" s="225">
        <v>2.0000000000000002E-05</v>
      </c>
      <c r="R361" s="225">
        <f>Q361*H361</f>
        <v>0.0031500000000000005</v>
      </c>
      <c r="S361" s="225">
        <v>0</v>
      </c>
      <c r="T361" s="226">
        <f>S361*H361</f>
        <v>0</v>
      </c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R361" s="227" t="s">
        <v>302</v>
      </c>
      <c r="AT361" s="227" t="s">
        <v>303</v>
      </c>
      <c r="AU361" s="227" t="s">
        <v>85</v>
      </c>
      <c r="AY361" s="17" t="s">
        <v>135</v>
      </c>
      <c r="BE361" s="228">
        <f>IF(N361="základní",J361,0)</f>
        <v>0</v>
      </c>
      <c r="BF361" s="228">
        <f>IF(N361="snížená",J361,0)</f>
        <v>0</v>
      </c>
      <c r="BG361" s="228">
        <f>IF(N361="zákl. přenesená",J361,0)</f>
        <v>0</v>
      </c>
      <c r="BH361" s="228">
        <f>IF(N361="sníž. přenesená",J361,0)</f>
        <v>0</v>
      </c>
      <c r="BI361" s="228">
        <f>IF(N361="nulová",J361,0)</f>
        <v>0</v>
      </c>
      <c r="BJ361" s="17" t="s">
        <v>83</v>
      </c>
      <c r="BK361" s="228">
        <f>ROUND(I361*H361,2)</f>
        <v>0</v>
      </c>
      <c r="BL361" s="17" t="s">
        <v>226</v>
      </c>
      <c r="BM361" s="227" t="s">
        <v>708</v>
      </c>
    </row>
    <row r="362" s="14" customFormat="1">
      <c r="A362" s="14"/>
      <c r="B362" s="240"/>
      <c r="C362" s="241"/>
      <c r="D362" s="231" t="s">
        <v>144</v>
      </c>
      <c r="E362" s="241"/>
      <c r="F362" s="243" t="s">
        <v>709</v>
      </c>
      <c r="G362" s="241"/>
      <c r="H362" s="244">
        <v>157.5</v>
      </c>
      <c r="I362" s="245"/>
      <c r="J362" s="241"/>
      <c r="K362" s="241"/>
      <c r="L362" s="246"/>
      <c r="M362" s="247"/>
      <c r="N362" s="248"/>
      <c r="O362" s="248"/>
      <c r="P362" s="248"/>
      <c r="Q362" s="248"/>
      <c r="R362" s="248"/>
      <c r="S362" s="248"/>
      <c r="T362" s="249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50" t="s">
        <v>144</v>
      </c>
      <c r="AU362" s="250" t="s">
        <v>85</v>
      </c>
      <c r="AV362" s="14" t="s">
        <v>85</v>
      </c>
      <c r="AW362" s="14" t="s">
        <v>4</v>
      </c>
      <c r="AX362" s="14" t="s">
        <v>83</v>
      </c>
      <c r="AY362" s="250" t="s">
        <v>135</v>
      </c>
    </row>
    <row r="363" s="2" customFormat="1" ht="24.15" customHeight="1">
      <c r="A363" s="38"/>
      <c r="B363" s="39"/>
      <c r="C363" s="215" t="s">
        <v>710</v>
      </c>
      <c r="D363" s="215" t="s">
        <v>138</v>
      </c>
      <c r="E363" s="216" t="s">
        <v>711</v>
      </c>
      <c r="F363" s="217" t="s">
        <v>712</v>
      </c>
      <c r="G363" s="218" t="s">
        <v>141</v>
      </c>
      <c r="H363" s="219">
        <v>521.55999999999995</v>
      </c>
      <c r="I363" s="220"/>
      <c r="J363" s="221">
        <f>ROUND(I363*H363,2)</f>
        <v>0</v>
      </c>
      <c r="K363" s="222"/>
      <c r="L363" s="44"/>
      <c r="M363" s="223" t="s">
        <v>1</v>
      </c>
      <c r="N363" s="224" t="s">
        <v>40</v>
      </c>
      <c r="O363" s="91"/>
      <c r="P363" s="225">
        <f>O363*H363</f>
        <v>0</v>
      </c>
      <c r="Q363" s="225">
        <v>0.00021000000000000001</v>
      </c>
      <c r="R363" s="225">
        <f>Q363*H363</f>
        <v>0.10952759999999999</v>
      </c>
      <c r="S363" s="225">
        <v>0</v>
      </c>
      <c r="T363" s="226">
        <f>S363*H363</f>
        <v>0</v>
      </c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R363" s="227" t="s">
        <v>226</v>
      </c>
      <c r="AT363" s="227" t="s">
        <v>138</v>
      </c>
      <c r="AU363" s="227" t="s">
        <v>85</v>
      </c>
      <c r="AY363" s="17" t="s">
        <v>135</v>
      </c>
      <c r="BE363" s="228">
        <f>IF(N363="základní",J363,0)</f>
        <v>0</v>
      </c>
      <c r="BF363" s="228">
        <f>IF(N363="snížená",J363,0)</f>
        <v>0</v>
      </c>
      <c r="BG363" s="228">
        <f>IF(N363="zákl. přenesená",J363,0)</f>
        <v>0</v>
      </c>
      <c r="BH363" s="228">
        <f>IF(N363="sníž. přenesená",J363,0)</f>
        <v>0</v>
      </c>
      <c r="BI363" s="228">
        <f>IF(N363="nulová",J363,0)</f>
        <v>0</v>
      </c>
      <c r="BJ363" s="17" t="s">
        <v>83</v>
      </c>
      <c r="BK363" s="228">
        <f>ROUND(I363*H363,2)</f>
        <v>0</v>
      </c>
      <c r="BL363" s="17" t="s">
        <v>226</v>
      </c>
      <c r="BM363" s="227" t="s">
        <v>713</v>
      </c>
    </row>
    <row r="364" s="13" customFormat="1">
      <c r="A364" s="13"/>
      <c r="B364" s="229"/>
      <c r="C364" s="230"/>
      <c r="D364" s="231" t="s">
        <v>144</v>
      </c>
      <c r="E364" s="232" t="s">
        <v>1</v>
      </c>
      <c r="F364" s="233" t="s">
        <v>714</v>
      </c>
      <c r="G364" s="230"/>
      <c r="H364" s="232" t="s">
        <v>1</v>
      </c>
      <c r="I364" s="234"/>
      <c r="J364" s="230"/>
      <c r="K364" s="230"/>
      <c r="L364" s="235"/>
      <c r="M364" s="236"/>
      <c r="N364" s="237"/>
      <c r="O364" s="237"/>
      <c r="P364" s="237"/>
      <c r="Q364" s="237"/>
      <c r="R364" s="237"/>
      <c r="S364" s="237"/>
      <c r="T364" s="238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39" t="s">
        <v>144</v>
      </c>
      <c r="AU364" s="239" t="s">
        <v>85</v>
      </c>
      <c r="AV364" s="13" t="s">
        <v>83</v>
      </c>
      <c r="AW364" s="13" t="s">
        <v>32</v>
      </c>
      <c r="AX364" s="13" t="s">
        <v>75</v>
      </c>
      <c r="AY364" s="239" t="s">
        <v>135</v>
      </c>
    </row>
    <row r="365" s="14" customFormat="1">
      <c r="A365" s="14"/>
      <c r="B365" s="240"/>
      <c r="C365" s="241"/>
      <c r="D365" s="231" t="s">
        <v>144</v>
      </c>
      <c r="E365" s="242" t="s">
        <v>1</v>
      </c>
      <c r="F365" s="243" t="s">
        <v>268</v>
      </c>
      <c r="G365" s="241"/>
      <c r="H365" s="244">
        <v>25</v>
      </c>
      <c r="I365" s="245"/>
      <c r="J365" s="241"/>
      <c r="K365" s="241"/>
      <c r="L365" s="246"/>
      <c r="M365" s="247"/>
      <c r="N365" s="248"/>
      <c r="O365" s="248"/>
      <c r="P365" s="248"/>
      <c r="Q365" s="248"/>
      <c r="R365" s="248"/>
      <c r="S365" s="248"/>
      <c r="T365" s="249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50" t="s">
        <v>144</v>
      </c>
      <c r="AU365" s="250" t="s">
        <v>85</v>
      </c>
      <c r="AV365" s="14" t="s">
        <v>85</v>
      </c>
      <c r="AW365" s="14" t="s">
        <v>32</v>
      </c>
      <c r="AX365" s="14" t="s">
        <v>75</v>
      </c>
      <c r="AY365" s="250" t="s">
        <v>135</v>
      </c>
    </row>
    <row r="366" s="13" customFormat="1">
      <c r="A366" s="13"/>
      <c r="B366" s="229"/>
      <c r="C366" s="230"/>
      <c r="D366" s="231" t="s">
        <v>144</v>
      </c>
      <c r="E366" s="232" t="s">
        <v>1</v>
      </c>
      <c r="F366" s="233" t="s">
        <v>715</v>
      </c>
      <c r="G366" s="230"/>
      <c r="H366" s="232" t="s">
        <v>1</v>
      </c>
      <c r="I366" s="234"/>
      <c r="J366" s="230"/>
      <c r="K366" s="230"/>
      <c r="L366" s="235"/>
      <c r="M366" s="236"/>
      <c r="N366" s="237"/>
      <c r="O366" s="237"/>
      <c r="P366" s="237"/>
      <c r="Q366" s="237"/>
      <c r="R366" s="237"/>
      <c r="S366" s="237"/>
      <c r="T366" s="238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39" t="s">
        <v>144</v>
      </c>
      <c r="AU366" s="239" t="s">
        <v>85</v>
      </c>
      <c r="AV366" s="13" t="s">
        <v>83</v>
      </c>
      <c r="AW366" s="13" t="s">
        <v>32</v>
      </c>
      <c r="AX366" s="13" t="s">
        <v>75</v>
      </c>
      <c r="AY366" s="239" t="s">
        <v>135</v>
      </c>
    </row>
    <row r="367" s="14" customFormat="1">
      <c r="A367" s="14"/>
      <c r="B367" s="240"/>
      <c r="C367" s="241"/>
      <c r="D367" s="231" t="s">
        <v>144</v>
      </c>
      <c r="E367" s="242" t="s">
        <v>1</v>
      </c>
      <c r="F367" s="243" t="s">
        <v>716</v>
      </c>
      <c r="G367" s="241"/>
      <c r="H367" s="244">
        <v>496.56</v>
      </c>
      <c r="I367" s="245"/>
      <c r="J367" s="241"/>
      <c r="K367" s="241"/>
      <c r="L367" s="246"/>
      <c r="M367" s="247"/>
      <c r="N367" s="248"/>
      <c r="O367" s="248"/>
      <c r="P367" s="248"/>
      <c r="Q367" s="248"/>
      <c r="R367" s="248"/>
      <c r="S367" s="248"/>
      <c r="T367" s="249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50" t="s">
        <v>144</v>
      </c>
      <c r="AU367" s="250" t="s">
        <v>85</v>
      </c>
      <c r="AV367" s="14" t="s">
        <v>85</v>
      </c>
      <c r="AW367" s="14" t="s">
        <v>32</v>
      </c>
      <c r="AX367" s="14" t="s">
        <v>75</v>
      </c>
      <c r="AY367" s="250" t="s">
        <v>135</v>
      </c>
    </row>
    <row r="368" s="15" customFormat="1">
      <c r="A368" s="15"/>
      <c r="B368" s="251"/>
      <c r="C368" s="252"/>
      <c r="D368" s="231" t="s">
        <v>144</v>
      </c>
      <c r="E368" s="253" t="s">
        <v>1</v>
      </c>
      <c r="F368" s="254" t="s">
        <v>178</v>
      </c>
      <c r="G368" s="252"/>
      <c r="H368" s="255">
        <v>521.55999999999995</v>
      </c>
      <c r="I368" s="256"/>
      <c r="J368" s="252"/>
      <c r="K368" s="252"/>
      <c r="L368" s="257"/>
      <c r="M368" s="258"/>
      <c r="N368" s="259"/>
      <c r="O368" s="259"/>
      <c r="P368" s="259"/>
      <c r="Q368" s="259"/>
      <c r="R368" s="259"/>
      <c r="S368" s="259"/>
      <c r="T368" s="260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T368" s="261" t="s">
        <v>144</v>
      </c>
      <c r="AU368" s="261" t="s">
        <v>85</v>
      </c>
      <c r="AV368" s="15" t="s">
        <v>142</v>
      </c>
      <c r="AW368" s="15" t="s">
        <v>32</v>
      </c>
      <c r="AX368" s="15" t="s">
        <v>83</v>
      </c>
      <c r="AY368" s="261" t="s">
        <v>135</v>
      </c>
    </row>
    <row r="369" s="2" customFormat="1" ht="24.15" customHeight="1">
      <c r="A369" s="38"/>
      <c r="B369" s="39"/>
      <c r="C369" s="215" t="s">
        <v>717</v>
      </c>
      <c r="D369" s="215" t="s">
        <v>138</v>
      </c>
      <c r="E369" s="216" t="s">
        <v>718</v>
      </c>
      <c r="F369" s="217" t="s">
        <v>719</v>
      </c>
      <c r="G369" s="218" t="s">
        <v>141</v>
      </c>
      <c r="H369" s="219">
        <v>521.55999999999995</v>
      </c>
      <c r="I369" s="220"/>
      <c r="J369" s="221">
        <f>ROUND(I369*H369,2)</f>
        <v>0</v>
      </c>
      <c r="K369" s="222"/>
      <c r="L369" s="44"/>
      <c r="M369" s="223" t="s">
        <v>1</v>
      </c>
      <c r="N369" s="224" t="s">
        <v>40</v>
      </c>
      <c r="O369" s="91"/>
      <c r="P369" s="225">
        <f>O369*H369</f>
        <v>0</v>
      </c>
      <c r="Q369" s="225">
        <v>0.00029</v>
      </c>
      <c r="R369" s="225">
        <f>Q369*H369</f>
        <v>0.15125239999999998</v>
      </c>
      <c r="S369" s="225">
        <v>0</v>
      </c>
      <c r="T369" s="226">
        <f>S369*H369</f>
        <v>0</v>
      </c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R369" s="227" t="s">
        <v>226</v>
      </c>
      <c r="AT369" s="227" t="s">
        <v>138</v>
      </c>
      <c r="AU369" s="227" t="s">
        <v>85</v>
      </c>
      <c r="AY369" s="17" t="s">
        <v>135</v>
      </c>
      <c r="BE369" s="228">
        <f>IF(N369="základní",J369,0)</f>
        <v>0</v>
      </c>
      <c r="BF369" s="228">
        <f>IF(N369="snížená",J369,0)</f>
        <v>0</v>
      </c>
      <c r="BG369" s="228">
        <f>IF(N369="zákl. přenesená",J369,0)</f>
        <v>0</v>
      </c>
      <c r="BH369" s="228">
        <f>IF(N369="sníž. přenesená",J369,0)</f>
        <v>0</v>
      </c>
      <c r="BI369" s="228">
        <f>IF(N369="nulová",J369,0)</f>
        <v>0</v>
      </c>
      <c r="BJ369" s="17" t="s">
        <v>83</v>
      </c>
      <c r="BK369" s="228">
        <f>ROUND(I369*H369,2)</f>
        <v>0</v>
      </c>
      <c r="BL369" s="17" t="s">
        <v>226</v>
      </c>
      <c r="BM369" s="227" t="s">
        <v>720</v>
      </c>
    </row>
    <row r="370" s="12" customFormat="1" ht="25.92" customHeight="1">
      <c r="A370" s="12"/>
      <c r="B370" s="199"/>
      <c r="C370" s="200"/>
      <c r="D370" s="201" t="s">
        <v>74</v>
      </c>
      <c r="E370" s="202" t="s">
        <v>721</v>
      </c>
      <c r="F370" s="202" t="s">
        <v>722</v>
      </c>
      <c r="G370" s="200"/>
      <c r="H370" s="200"/>
      <c r="I370" s="203"/>
      <c r="J370" s="204">
        <f>BK370</f>
        <v>0</v>
      </c>
      <c r="K370" s="200"/>
      <c r="L370" s="205"/>
      <c r="M370" s="206"/>
      <c r="N370" s="207"/>
      <c r="O370" s="207"/>
      <c r="P370" s="208">
        <f>SUM(P371:P380)</f>
        <v>0</v>
      </c>
      <c r="Q370" s="207"/>
      <c r="R370" s="208">
        <f>SUM(R371:R380)</f>
        <v>0</v>
      </c>
      <c r="S370" s="207"/>
      <c r="T370" s="209">
        <f>SUM(T371:T380)</f>
        <v>0</v>
      </c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R370" s="210" t="s">
        <v>142</v>
      </c>
      <c r="AT370" s="211" t="s">
        <v>74</v>
      </c>
      <c r="AU370" s="211" t="s">
        <v>75</v>
      </c>
      <c r="AY370" s="210" t="s">
        <v>135</v>
      </c>
      <c r="BK370" s="212">
        <f>SUM(BK371:BK380)</f>
        <v>0</v>
      </c>
    </row>
    <row r="371" s="2" customFormat="1" ht="21.75" customHeight="1">
      <c r="A371" s="38"/>
      <c r="B371" s="39"/>
      <c r="C371" s="215" t="s">
        <v>723</v>
      </c>
      <c r="D371" s="215" t="s">
        <v>138</v>
      </c>
      <c r="E371" s="216" t="s">
        <v>724</v>
      </c>
      <c r="F371" s="217" t="s">
        <v>725</v>
      </c>
      <c r="G371" s="218" t="s">
        <v>726</v>
      </c>
      <c r="H371" s="219">
        <v>128</v>
      </c>
      <c r="I371" s="220"/>
      <c r="J371" s="221">
        <f>ROUND(I371*H371,2)</f>
        <v>0</v>
      </c>
      <c r="K371" s="222"/>
      <c r="L371" s="44"/>
      <c r="M371" s="223" t="s">
        <v>1</v>
      </c>
      <c r="N371" s="224" t="s">
        <v>40</v>
      </c>
      <c r="O371" s="91"/>
      <c r="P371" s="225">
        <f>O371*H371</f>
        <v>0</v>
      </c>
      <c r="Q371" s="225">
        <v>0</v>
      </c>
      <c r="R371" s="225">
        <f>Q371*H371</f>
        <v>0</v>
      </c>
      <c r="S371" s="225">
        <v>0</v>
      </c>
      <c r="T371" s="226">
        <f>S371*H371</f>
        <v>0</v>
      </c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R371" s="227" t="s">
        <v>727</v>
      </c>
      <c r="AT371" s="227" t="s">
        <v>138</v>
      </c>
      <c r="AU371" s="227" t="s">
        <v>83</v>
      </c>
      <c r="AY371" s="17" t="s">
        <v>135</v>
      </c>
      <c r="BE371" s="228">
        <f>IF(N371="základní",J371,0)</f>
        <v>0</v>
      </c>
      <c r="BF371" s="228">
        <f>IF(N371="snížená",J371,0)</f>
        <v>0</v>
      </c>
      <c r="BG371" s="228">
        <f>IF(N371="zákl. přenesená",J371,0)</f>
        <v>0</v>
      </c>
      <c r="BH371" s="228">
        <f>IF(N371="sníž. přenesená",J371,0)</f>
        <v>0</v>
      </c>
      <c r="BI371" s="228">
        <f>IF(N371="nulová",J371,0)</f>
        <v>0</v>
      </c>
      <c r="BJ371" s="17" t="s">
        <v>83</v>
      </c>
      <c r="BK371" s="228">
        <f>ROUND(I371*H371,2)</f>
        <v>0</v>
      </c>
      <c r="BL371" s="17" t="s">
        <v>727</v>
      </c>
      <c r="BM371" s="227" t="s">
        <v>728</v>
      </c>
    </row>
    <row r="372" s="13" customFormat="1">
      <c r="A372" s="13"/>
      <c r="B372" s="229"/>
      <c r="C372" s="230"/>
      <c r="D372" s="231" t="s">
        <v>144</v>
      </c>
      <c r="E372" s="232" t="s">
        <v>1</v>
      </c>
      <c r="F372" s="233" t="s">
        <v>729</v>
      </c>
      <c r="G372" s="230"/>
      <c r="H372" s="232" t="s">
        <v>1</v>
      </c>
      <c r="I372" s="234"/>
      <c r="J372" s="230"/>
      <c r="K372" s="230"/>
      <c r="L372" s="235"/>
      <c r="M372" s="236"/>
      <c r="N372" s="237"/>
      <c r="O372" s="237"/>
      <c r="P372" s="237"/>
      <c r="Q372" s="237"/>
      <c r="R372" s="237"/>
      <c r="S372" s="237"/>
      <c r="T372" s="238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39" t="s">
        <v>144</v>
      </c>
      <c r="AU372" s="239" t="s">
        <v>83</v>
      </c>
      <c r="AV372" s="13" t="s">
        <v>83</v>
      </c>
      <c r="AW372" s="13" t="s">
        <v>32</v>
      </c>
      <c r="AX372" s="13" t="s">
        <v>75</v>
      </c>
      <c r="AY372" s="239" t="s">
        <v>135</v>
      </c>
    </row>
    <row r="373" s="14" customFormat="1">
      <c r="A373" s="14"/>
      <c r="B373" s="240"/>
      <c r="C373" s="241"/>
      <c r="D373" s="231" t="s">
        <v>144</v>
      </c>
      <c r="E373" s="242" t="s">
        <v>1</v>
      </c>
      <c r="F373" s="243" t="s">
        <v>730</v>
      </c>
      <c r="G373" s="241"/>
      <c r="H373" s="244">
        <v>128</v>
      </c>
      <c r="I373" s="245"/>
      <c r="J373" s="241"/>
      <c r="K373" s="241"/>
      <c r="L373" s="246"/>
      <c r="M373" s="247"/>
      <c r="N373" s="248"/>
      <c r="O373" s="248"/>
      <c r="P373" s="248"/>
      <c r="Q373" s="248"/>
      <c r="R373" s="248"/>
      <c r="S373" s="248"/>
      <c r="T373" s="249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0" t="s">
        <v>144</v>
      </c>
      <c r="AU373" s="250" t="s">
        <v>83</v>
      </c>
      <c r="AV373" s="14" t="s">
        <v>85</v>
      </c>
      <c r="AW373" s="14" t="s">
        <v>32</v>
      </c>
      <c r="AX373" s="14" t="s">
        <v>83</v>
      </c>
      <c r="AY373" s="250" t="s">
        <v>135</v>
      </c>
    </row>
    <row r="374" s="2" customFormat="1" ht="16.5" customHeight="1">
      <c r="A374" s="38"/>
      <c r="B374" s="39"/>
      <c r="C374" s="215" t="s">
        <v>731</v>
      </c>
      <c r="D374" s="215" t="s">
        <v>138</v>
      </c>
      <c r="E374" s="216" t="s">
        <v>732</v>
      </c>
      <c r="F374" s="217" t="s">
        <v>733</v>
      </c>
      <c r="G374" s="218" t="s">
        <v>726</v>
      </c>
      <c r="H374" s="219">
        <v>32</v>
      </c>
      <c r="I374" s="220"/>
      <c r="J374" s="221">
        <f>ROUND(I374*H374,2)</f>
        <v>0</v>
      </c>
      <c r="K374" s="222"/>
      <c r="L374" s="44"/>
      <c r="M374" s="223" t="s">
        <v>1</v>
      </c>
      <c r="N374" s="224" t="s">
        <v>40</v>
      </c>
      <c r="O374" s="91"/>
      <c r="P374" s="225">
        <f>O374*H374</f>
        <v>0</v>
      </c>
      <c r="Q374" s="225">
        <v>0</v>
      </c>
      <c r="R374" s="225">
        <f>Q374*H374</f>
        <v>0</v>
      </c>
      <c r="S374" s="225">
        <v>0</v>
      </c>
      <c r="T374" s="226">
        <f>S374*H374</f>
        <v>0</v>
      </c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R374" s="227" t="s">
        <v>727</v>
      </c>
      <c r="AT374" s="227" t="s">
        <v>138</v>
      </c>
      <c r="AU374" s="227" t="s">
        <v>83</v>
      </c>
      <c r="AY374" s="17" t="s">
        <v>135</v>
      </c>
      <c r="BE374" s="228">
        <f>IF(N374="základní",J374,0)</f>
        <v>0</v>
      </c>
      <c r="BF374" s="228">
        <f>IF(N374="snížená",J374,0)</f>
        <v>0</v>
      </c>
      <c r="BG374" s="228">
        <f>IF(N374="zákl. přenesená",J374,0)</f>
        <v>0</v>
      </c>
      <c r="BH374" s="228">
        <f>IF(N374="sníž. přenesená",J374,0)</f>
        <v>0</v>
      </c>
      <c r="BI374" s="228">
        <f>IF(N374="nulová",J374,0)</f>
        <v>0</v>
      </c>
      <c r="BJ374" s="17" t="s">
        <v>83</v>
      </c>
      <c r="BK374" s="228">
        <f>ROUND(I374*H374,2)</f>
        <v>0</v>
      </c>
      <c r="BL374" s="17" t="s">
        <v>727</v>
      </c>
      <c r="BM374" s="227" t="s">
        <v>734</v>
      </c>
    </row>
    <row r="375" s="13" customFormat="1">
      <c r="A375" s="13"/>
      <c r="B375" s="229"/>
      <c r="C375" s="230"/>
      <c r="D375" s="231" t="s">
        <v>144</v>
      </c>
      <c r="E375" s="232" t="s">
        <v>1</v>
      </c>
      <c r="F375" s="233" t="s">
        <v>735</v>
      </c>
      <c r="G375" s="230"/>
      <c r="H375" s="232" t="s">
        <v>1</v>
      </c>
      <c r="I375" s="234"/>
      <c r="J375" s="230"/>
      <c r="K375" s="230"/>
      <c r="L375" s="235"/>
      <c r="M375" s="236"/>
      <c r="N375" s="237"/>
      <c r="O375" s="237"/>
      <c r="P375" s="237"/>
      <c r="Q375" s="237"/>
      <c r="R375" s="237"/>
      <c r="S375" s="237"/>
      <c r="T375" s="238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39" t="s">
        <v>144</v>
      </c>
      <c r="AU375" s="239" t="s">
        <v>83</v>
      </c>
      <c r="AV375" s="13" t="s">
        <v>83</v>
      </c>
      <c r="AW375" s="13" t="s">
        <v>32</v>
      </c>
      <c r="AX375" s="13" t="s">
        <v>75</v>
      </c>
      <c r="AY375" s="239" t="s">
        <v>135</v>
      </c>
    </row>
    <row r="376" s="14" customFormat="1">
      <c r="A376" s="14"/>
      <c r="B376" s="240"/>
      <c r="C376" s="241"/>
      <c r="D376" s="231" t="s">
        <v>144</v>
      </c>
      <c r="E376" s="242" t="s">
        <v>1</v>
      </c>
      <c r="F376" s="243" t="s">
        <v>736</v>
      </c>
      <c r="G376" s="241"/>
      <c r="H376" s="244">
        <v>16</v>
      </c>
      <c r="I376" s="245"/>
      <c r="J376" s="241"/>
      <c r="K376" s="241"/>
      <c r="L376" s="246"/>
      <c r="M376" s="247"/>
      <c r="N376" s="248"/>
      <c r="O376" s="248"/>
      <c r="P376" s="248"/>
      <c r="Q376" s="248"/>
      <c r="R376" s="248"/>
      <c r="S376" s="248"/>
      <c r="T376" s="249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0" t="s">
        <v>144</v>
      </c>
      <c r="AU376" s="250" t="s">
        <v>83</v>
      </c>
      <c r="AV376" s="14" t="s">
        <v>85</v>
      </c>
      <c r="AW376" s="14" t="s">
        <v>32</v>
      </c>
      <c r="AX376" s="14" t="s">
        <v>75</v>
      </c>
      <c r="AY376" s="250" t="s">
        <v>135</v>
      </c>
    </row>
    <row r="377" s="13" customFormat="1">
      <c r="A377" s="13"/>
      <c r="B377" s="229"/>
      <c r="C377" s="230"/>
      <c r="D377" s="231" t="s">
        <v>144</v>
      </c>
      <c r="E377" s="232" t="s">
        <v>1</v>
      </c>
      <c r="F377" s="233" t="s">
        <v>737</v>
      </c>
      <c r="G377" s="230"/>
      <c r="H377" s="232" t="s">
        <v>1</v>
      </c>
      <c r="I377" s="234"/>
      <c r="J377" s="230"/>
      <c r="K377" s="230"/>
      <c r="L377" s="235"/>
      <c r="M377" s="236"/>
      <c r="N377" s="237"/>
      <c r="O377" s="237"/>
      <c r="P377" s="237"/>
      <c r="Q377" s="237"/>
      <c r="R377" s="237"/>
      <c r="S377" s="237"/>
      <c r="T377" s="238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39" t="s">
        <v>144</v>
      </c>
      <c r="AU377" s="239" t="s">
        <v>83</v>
      </c>
      <c r="AV377" s="13" t="s">
        <v>83</v>
      </c>
      <c r="AW377" s="13" t="s">
        <v>32</v>
      </c>
      <c r="AX377" s="13" t="s">
        <v>75</v>
      </c>
      <c r="AY377" s="239" t="s">
        <v>135</v>
      </c>
    </row>
    <row r="378" s="14" customFormat="1">
      <c r="A378" s="14"/>
      <c r="B378" s="240"/>
      <c r="C378" s="241"/>
      <c r="D378" s="231" t="s">
        <v>144</v>
      </c>
      <c r="E378" s="242" t="s">
        <v>1</v>
      </c>
      <c r="F378" s="243" t="s">
        <v>736</v>
      </c>
      <c r="G378" s="241"/>
      <c r="H378" s="244">
        <v>16</v>
      </c>
      <c r="I378" s="245"/>
      <c r="J378" s="241"/>
      <c r="K378" s="241"/>
      <c r="L378" s="246"/>
      <c r="M378" s="247"/>
      <c r="N378" s="248"/>
      <c r="O378" s="248"/>
      <c r="P378" s="248"/>
      <c r="Q378" s="248"/>
      <c r="R378" s="248"/>
      <c r="S378" s="248"/>
      <c r="T378" s="249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50" t="s">
        <v>144</v>
      </c>
      <c r="AU378" s="250" t="s">
        <v>83</v>
      </c>
      <c r="AV378" s="14" t="s">
        <v>85</v>
      </c>
      <c r="AW378" s="14" t="s">
        <v>32</v>
      </c>
      <c r="AX378" s="14" t="s">
        <v>75</v>
      </c>
      <c r="AY378" s="250" t="s">
        <v>135</v>
      </c>
    </row>
    <row r="379" s="15" customFormat="1">
      <c r="A379" s="15"/>
      <c r="B379" s="251"/>
      <c r="C379" s="252"/>
      <c r="D379" s="231" t="s">
        <v>144</v>
      </c>
      <c r="E379" s="253" t="s">
        <v>1</v>
      </c>
      <c r="F379" s="254" t="s">
        <v>178</v>
      </c>
      <c r="G379" s="252"/>
      <c r="H379" s="255">
        <v>32</v>
      </c>
      <c r="I379" s="256"/>
      <c r="J379" s="252"/>
      <c r="K379" s="252"/>
      <c r="L379" s="257"/>
      <c r="M379" s="258"/>
      <c r="N379" s="259"/>
      <c r="O379" s="259"/>
      <c r="P379" s="259"/>
      <c r="Q379" s="259"/>
      <c r="R379" s="259"/>
      <c r="S379" s="259"/>
      <c r="T379" s="260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261" t="s">
        <v>144</v>
      </c>
      <c r="AU379" s="261" t="s">
        <v>83</v>
      </c>
      <c r="AV379" s="15" t="s">
        <v>142</v>
      </c>
      <c r="AW379" s="15" t="s">
        <v>32</v>
      </c>
      <c r="AX379" s="15" t="s">
        <v>83</v>
      </c>
      <c r="AY379" s="261" t="s">
        <v>135</v>
      </c>
    </row>
    <row r="380" s="2" customFormat="1" ht="24.15" customHeight="1">
      <c r="A380" s="38"/>
      <c r="B380" s="39"/>
      <c r="C380" s="262" t="s">
        <v>738</v>
      </c>
      <c r="D380" s="262" t="s">
        <v>303</v>
      </c>
      <c r="E380" s="263" t="s">
        <v>739</v>
      </c>
      <c r="F380" s="264" t="s">
        <v>740</v>
      </c>
      <c r="G380" s="265" t="s">
        <v>741</v>
      </c>
      <c r="H380" s="266">
        <v>1</v>
      </c>
      <c r="I380" s="267"/>
      <c r="J380" s="268">
        <f>ROUND(I380*H380,2)</f>
        <v>0</v>
      </c>
      <c r="K380" s="269"/>
      <c r="L380" s="270"/>
      <c r="M380" s="271" t="s">
        <v>1</v>
      </c>
      <c r="N380" s="272" t="s">
        <v>40</v>
      </c>
      <c r="O380" s="91"/>
      <c r="P380" s="225">
        <f>O380*H380</f>
        <v>0</v>
      </c>
      <c r="Q380" s="225">
        <v>0</v>
      </c>
      <c r="R380" s="225">
        <f>Q380*H380</f>
        <v>0</v>
      </c>
      <c r="S380" s="225">
        <v>0</v>
      </c>
      <c r="T380" s="226">
        <f>S380*H380</f>
        <v>0</v>
      </c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R380" s="227" t="s">
        <v>727</v>
      </c>
      <c r="AT380" s="227" t="s">
        <v>303</v>
      </c>
      <c r="AU380" s="227" t="s">
        <v>83</v>
      </c>
      <c r="AY380" s="17" t="s">
        <v>135</v>
      </c>
      <c r="BE380" s="228">
        <f>IF(N380="základní",J380,0)</f>
        <v>0</v>
      </c>
      <c r="BF380" s="228">
        <f>IF(N380="snížená",J380,0)</f>
        <v>0</v>
      </c>
      <c r="BG380" s="228">
        <f>IF(N380="zákl. přenesená",J380,0)</f>
        <v>0</v>
      </c>
      <c r="BH380" s="228">
        <f>IF(N380="sníž. přenesená",J380,0)</f>
        <v>0</v>
      </c>
      <c r="BI380" s="228">
        <f>IF(N380="nulová",J380,0)</f>
        <v>0</v>
      </c>
      <c r="BJ380" s="17" t="s">
        <v>83</v>
      </c>
      <c r="BK380" s="228">
        <f>ROUND(I380*H380,2)</f>
        <v>0</v>
      </c>
      <c r="BL380" s="17" t="s">
        <v>727</v>
      </c>
      <c r="BM380" s="227" t="s">
        <v>742</v>
      </c>
    </row>
    <row r="381" s="12" customFormat="1" ht="25.92" customHeight="1">
      <c r="A381" s="12"/>
      <c r="B381" s="199"/>
      <c r="C381" s="200"/>
      <c r="D381" s="201" t="s">
        <v>74</v>
      </c>
      <c r="E381" s="202" t="s">
        <v>743</v>
      </c>
      <c r="F381" s="202" t="s">
        <v>744</v>
      </c>
      <c r="G381" s="200"/>
      <c r="H381" s="200"/>
      <c r="I381" s="203"/>
      <c r="J381" s="204">
        <f>BK381</f>
        <v>0</v>
      </c>
      <c r="K381" s="200"/>
      <c r="L381" s="205"/>
      <c r="M381" s="206"/>
      <c r="N381" s="207"/>
      <c r="O381" s="207"/>
      <c r="P381" s="208">
        <f>P382+P393+P397+P403+P408</f>
        <v>0</v>
      </c>
      <c r="Q381" s="207"/>
      <c r="R381" s="208">
        <f>R382+R393+R397+R403+R408</f>
        <v>0</v>
      </c>
      <c r="S381" s="207"/>
      <c r="T381" s="209">
        <f>T382+T393+T397+T403+T408</f>
        <v>0</v>
      </c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R381" s="210" t="s">
        <v>159</v>
      </c>
      <c r="AT381" s="211" t="s">
        <v>74</v>
      </c>
      <c r="AU381" s="211" t="s">
        <v>75</v>
      </c>
      <c r="AY381" s="210" t="s">
        <v>135</v>
      </c>
      <c r="BK381" s="212">
        <f>BK382+BK393+BK397+BK403+BK408</f>
        <v>0</v>
      </c>
    </row>
    <row r="382" s="12" customFormat="1" ht="22.8" customHeight="1">
      <c r="A382" s="12"/>
      <c r="B382" s="199"/>
      <c r="C382" s="200"/>
      <c r="D382" s="201" t="s">
        <v>74</v>
      </c>
      <c r="E382" s="213" t="s">
        <v>745</v>
      </c>
      <c r="F382" s="213" t="s">
        <v>746</v>
      </c>
      <c r="G382" s="200"/>
      <c r="H382" s="200"/>
      <c r="I382" s="203"/>
      <c r="J382" s="214">
        <f>BK382</f>
        <v>0</v>
      </c>
      <c r="K382" s="200"/>
      <c r="L382" s="205"/>
      <c r="M382" s="206"/>
      <c r="N382" s="207"/>
      <c r="O382" s="207"/>
      <c r="P382" s="208">
        <f>SUM(P383:P392)</f>
        <v>0</v>
      </c>
      <c r="Q382" s="207"/>
      <c r="R382" s="208">
        <f>SUM(R383:R392)</f>
        <v>0</v>
      </c>
      <c r="S382" s="207"/>
      <c r="T382" s="209">
        <f>SUM(T383:T392)</f>
        <v>0</v>
      </c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R382" s="210" t="s">
        <v>159</v>
      </c>
      <c r="AT382" s="211" t="s">
        <v>74</v>
      </c>
      <c r="AU382" s="211" t="s">
        <v>83</v>
      </c>
      <c r="AY382" s="210" t="s">
        <v>135</v>
      </c>
      <c r="BK382" s="212">
        <f>SUM(BK383:BK392)</f>
        <v>0</v>
      </c>
    </row>
    <row r="383" s="2" customFormat="1" ht="16.5" customHeight="1">
      <c r="A383" s="38"/>
      <c r="B383" s="39"/>
      <c r="C383" s="215" t="s">
        <v>747</v>
      </c>
      <c r="D383" s="215" t="s">
        <v>138</v>
      </c>
      <c r="E383" s="216" t="s">
        <v>748</v>
      </c>
      <c r="F383" s="217" t="s">
        <v>749</v>
      </c>
      <c r="G383" s="218" t="s">
        <v>741</v>
      </c>
      <c r="H383" s="219">
        <v>1</v>
      </c>
      <c r="I383" s="220"/>
      <c r="J383" s="221">
        <f>ROUND(I383*H383,2)</f>
        <v>0</v>
      </c>
      <c r="K383" s="222"/>
      <c r="L383" s="44"/>
      <c r="M383" s="223" t="s">
        <v>1</v>
      </c>
      <c r="N383" s="224" t="s">
        <v>40</v>
      </c>
      <c r="O383" s="91"/>
      <c r="P383" s="225">
        <f>O383*H383</f>
        <v>0</v>
      </c>
      <c r="Q383" s="225">
        <v>0</v>
      </c>
      <c r="R383" s="225">
        <f>Q383*H383</f>
        <v>0</v>
      </c>
      <c r="S383" s="225">
        <v>0</v>
      </c>
      <c r="T383" s="226">
        <f>S383*H383</f>
        <v>0</v>
      </c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R383" s="227" t="s">
        <v>750</v>
      </c>
      <c r="AT383" s="227" t="s">
        <v>138</v>
      </c>
      <c r="AU383" s="227" t="s">
        <v>85</v>
      </c>
      <c r="AY383" s="17" t="s">
        <v>135</v>
      </c>
      <c r="BE383" s="228">
        <f>IF(N383="základní",J383,0)</f>
        <v>0</v>
      </c>
      <c r="BF383" s="228">
        <f>IF(N383="snížená",J383,0)</f>
        <v>0</v>
      </c>
      <c r="BG383" s="228">
        <f>IF(N383="zákl. přenesená",J383,0)</f>
        <v>0</v>
      </c>
      <c r="BH383" s="228">
        <f>IF(N383="sníž. přenesená",J383,0)</f>
        <v>0</v>
      </c>
      <c r="BI383" s="228">
        <f>IF(N383="nulová",J383,0)</f>
        <v>0</v>
      </c>
      <c r="BJ383" s="17" t="s">
        <v>83</v>
      </c>
      <c r="BK383" s="228">
        <f>ROUND(I383*H383,2)</f>
        <v>0</v>
      </c>
      <c r="BL383" s="17" t="s">
        <v>750</v>
      </c>
      <c r="BM383" s="227" t="s">
        <v>751</v>
      </c>
    </row>
    <row r="384" s="13" customFormat="1">
      <c r="A384" s="13"/>
      <c r="B384" s="229"/>
      <c r="C384" s="230"/>
      <c r="D384" s="231" t="s">
        <v>144</v>
      </c>
      <c r="E384" s="232" t="s">
        <v>1</v>
      </c>
      <c r="F384" s="233" t="s">
        <v>752</v>
      </c>
      <c r="G384" s="230"/>
      <c r="H384" s="232" t="s">
        <v>1</v>
      </c>
      <c r="I384" s="234"/>
      <c r="J384" s="230"/>
      <c r="K384" s="230"/>
      <c r="L384" s="235"/>
      <c r="M384" s="236"/>
      <c r="N384" s="237"/>
      <c r="O384" s="237"/>
      <c r="P384" s="237"/>
      <c r="Q384" s="237"/>
      <c r="R384" s="237"/>
      <c r="S384" s="237"/>
      <c r="T384" s="238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39" t="s">
        <v>144</v>
      </c>
      <c r="AU384" s="239" t="s">
        <v>85</v>
      </c>
      <c r="AV384" s="13" t="s">
        <v>83</v>
      </c>
      <c r="AW384" s="13" t="s">
        <v>32</v>
      </c>
      <c r="AX384" s="13" t="s">
        <v>75</v>
      </c>
      <c r="AY384" s="239" t="s">
        <v>135</v>
      </c>
    </row>
    <row r="385" s="14" customFormat="1">
      <c r="A385" s="14"/>
      <c r="B385" s="240"/>
      <c r="C385" s="241"/>
      <c r="D385" s="231" t="s">
        <v>144</v>
      </c>
      <c r="E385" s="242" t="s">
        <v>1</v>
      </c>
      <c r="F385" s="243" t="s">
        <v>83</v>
      </c>
      <c r="G385" s="241"/>
      <c r="H385" s="244">
        <v>1</v>
      </c>
      <c r="I385" s="245"/>
      <c r="J385" s="241"/>
      <c r="K385" s="241"/>
      <c r="L385" s="246"/>
      <c r="M385" s="247"/>
      <c r="N385" s="248"/>
      <c r="O385" s="248"/>
      <c r="P385" s="248"/>
      <c r="Q385" s="248"/>
      <c r="R385" s="248"/>
      <c r="S385" s="248"/>
      <c r="T385" s="249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50" t="s">
        <v>144</v>
      </c>
      <c r="AU385" s="250" t="s">
        <v>85</v>
      </c>
      <c r="AV385" s="14" t="s">
        <v>85</v>
      </c>
      <c r="AW385" s="14" t="s">
        <v>32</v>
      </c>
      <c r="AX385" s="14" t="s">
        <v>83</v>
      </c>
      <c r="AY385" s="250" t="s">
        <v>135</v>
      </c>
    </row>
    <row r="386" s="2" customFormat="1" ht="16.5" customHeight="1">
      <c r="A386" s="38"/>
      <c r="B386" s="39"/>
      <c r="C386" s="215" t="s">
        <v>753</v>
      </c>
      <c r="D386" s="215" t="s">
        <v>138</v>
      </c>
      <c r="E386" s="216" t="s">
        <v>754</v>
      </c>
      <c r="F386" s="217" t="s">
        <v>755</v>
      </c>
      <c r="G386" s="218" t="s">
        <v>741</v>
      </c>
      <c r="H386" s="219">
        <v>1</v>
      </c>
      <c r="I386" s="220"/>
      <c r="J386" s="221">
        <f>ROUND(I386*H386,2)</f>
        <v>0</v>
      </c>
      <c r="K386" s="222"/>
      <c r="L386" s="44"/>
      <c r="M386" s="223" t="s">
        <v>1</v>
      </c>
      <c r="N386" s="224" t="s">
        <v>40</v>
      </c>
      <c r="O386" s="91"/>
      <c r="P386" s="225">
        <f>O386*H386</f>
        <v>0</v>
      </c>
      <c r="Q386" s="225">
        <v>0</v>
      </c>
      <c r="R386" s="225">
        <f>Q386*H386</f>
        <v>0</v>
      </c>
      <c r="S386" s="225">
        <v>0</v>
      </c>
      <c r="T386" s="226">
        <f>S386*H386</f>
        <v>0</v>
      </c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R386" s="227" t="s">
        <v>750</v>
      </c>
      <c r="AT386" s="227" t="s">
        <v>138</v>
      </c>
      <c r="AU386" s="227" t="s">
        <v>85</v>
      </c>
      <c r="AY386" s="17" t="s">
        <v>135</v>
      </c>
      <c r="BE386" s="228">
        <f>IF(N386="základní",J386,0)</f>
        <v>0</v>
      </c>
      <c r="BF386" s="228">
        <f>IF(N386="snížená",J386,0)</f>
        <v>0</v>
      </c>
      <c r="BG386" s="228">
        <f>IF(N386="zákl. přenesená",J386,0)</f>
        <v>0</v>
      </c>
      <c r="BH386" s="228">
        <f>IF(N386="sníž. přenesená",J386,0)</f>
        <v>0</v>
      </c>
      <c r="BI386" s="228">
        <f>IF(N386="nulová",J386,0)</f>
        <v>0</v>
      </c>
      <c r="BJ386" s="17" t="s">
        <v>83</v>
      </c>
      <c r="BK386" s="228">
        <f>ROUND(I386*H386,2)</f>
        <v>0</v>
      </c>
      <c r="BL386" s="17" t="s">
        <v>750</v>
      </c>
      <c r="BM386" s="227" t="s">
        <v>756</v>
      </c>
    </row>
    <row r="387" s="13" customFormat="1">
      <c r="A387" s="13"/>
      <c r="B387" s="229"/>
      <c r="C387" s="230"/>
      <c r="D387" s="231" t="s">
        <v>144</v>
      </c>
      <c r="E387" s="232" t="s">
        <v>1</v>
      </c>
      <c r="F387" s="233" t="s">
        <v>757</v>
      </c>
      <c r="G387" s="230"/>
      <c r="H387" s="232" t="s">
        <v>1</v>
      </c>
      <c r="I387" s="234"/>
      <c r="J387" s="230"/>
      <c r="K387" s="230"/>
      <c r="L387" s="235"/>
      <c r="M387" s="236"/>
      <c r="N387" s="237"/>
      <c r="O387" s="237"/>
      <c r="P387" s="237"/>
      <c r="Q387" s="237"/>
      <c r="R387" s="237"/>
      <c r="S387" s="237"/>
      <c r="T387" s="238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39" t="s">
        <v>144</v>
      </c>
      <c r="AU387" s="239" t="s">
        <v>85</v>
      </c>
      <c r="AV387" s="13" t="s">
        <v>83</v>
      </c>
      <c r="AW387" s="13" t="s">
        <v>32</v>
      </c>
      <c r="AX387" s="13" t="s">
        <v>75</v>
      </c>
      <c r="AY387" s="239" t="s">
        <v>135</v>
      </c>
    </row>
    <row r="388" s="14" customFormat="1">
      <c r="A388" s="14"/>
      <c r="B388" s="240"/>
      <c r="C388" s="241"/>
      <c r="D388" s="231" t="s">
        <v>144</v>
      </c>
      <c r="E388" s="242" t="s">
        <v>1</v>
      </c>
      <c r="F388" s="243" t="s">
        <v>83</v>
      </c>
      <c r="G388" s="241"/>
      <c r="H388" s="244">
        <v>1</v>
      </c>
      <c r="I388" s="245"/>
      <c r="J388" s="241"/>
      <c r="K388" s="241"/>
      <c r="L388" s="246"/>
      <c r="M388" s="247"/>
      <c r="N388" s="248"/>
      <c r="O388" s="248"/>
      <c r="P388" s="248"/>
      <c r="Q388" s="248"/>
      <c r="R388" s="248"/>
      <c r="S388" s="248"/>
      <c r="T388" s="249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50" t="s">
        <v>144</v>
      </c>
      <c r="AU388" s="250" t="s">
        <v>85</v>
      </c>
      <c r="AV388" s="14" t="s">
        <v>85</v>
      </c>
      <c r="AW388" s="14" t="s">
        <v>32</v>
      </c>
      <c r="AX388" s="14" t="s">
        <v>83</v>
      </c>
      <c r="AY388" s="250" t="s">
        <v>135</v>
      </c>
    </row>
    <row r="389" s="2" customFormat="1" ht="16.5" customHeight="1">
      <c r="A389" s="38"/>
      <c r="B389" s="39"/>
      <c r="C389" s="215" t="s">
        <v>758</v>
      </c>
      <c r="D389" s="215" t="s">
        <v>138</v>
      </c>
      <c r="E389" s="216" t="s">
        <v>759</v>
      </c>
      <c r="F389" s="217" t="s">
        <v>760</v>
      </c>
      <c r="G389" s="218" t="s">
        <v>741</v>
      </c>
      <c r="H389" s="219">
        <v>1</v>
      </c>
      <c r="I389" s="220"/>
      <c r="J389" s="221">
        <f>ROUND(I389*H389,2)</f>
        <v>0</v>
      </c>
      <c r="K389" s="222"/>
      <c r="L389" s="44"/>
      <c r="M389" s="223" t="s">
        <v>1</v>
      </c>
      <c r="N389" s="224" t="s">
        <v>40</v>
      </c>
      <c r="O389" s="91"/>
      <c r="P389" s="225">
        <f>O389*H389</f>
        <v>0</v>
      </c>
      <c r="Q389" s="225">
        <v>0</v>
      </c>
      <c r="R389" s="225">
        <f>Q389*H389</f>
        <v>0</v>
      </c>
      <c r="S389" s="225">
        <v>0</v>
      </c>
      <c r="T389" s="226">
        <f>S389*H389</f>
        <v>0</v>
      </c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R389" s="227" t="s">
        <v>750</v>
      </c>
      <c r="AT389" s="227" t="s">
        <v>138</v>
      </c>
      <c r="AU389" s="227" t="s">
        <v>85</v>
      </c>
      <c r="AY389" s="17" t="s">
        <v>135</v>
      </c>
      <c r="BE389" s="228">
        <f>IF(N389="základní",J389,0)</f>
        <v>0</v>
      </c>
      <c r="BF389" s="228">
        <f>IF(N389="snížená",J389,0)</f>
        <v>0</v>
      </c>
      <c r="BG389" s="228">
        <f>IF(N389="zákl. přenesená",J389,0)</f>
        <v>0</v>
      </c>
      <c r="BH389" s="228">
        <f>IF(N389="sníž. přenesená",J389,0)</f>
        <v>0</v>
      </c>
      <c r="BI389" s="228">
        <f>IF(N389="nulová",J389,0)</f>
        <v>0</v>
      </c>
      <c r="BJ389" s="17" t="s">
        <v>83</v>
      </c>
      <c r="BK389" s="228">
        <f>ROUND(I389*H389,2)</f>
        <v>0</v>
      </c>
      <c r="BL389" s="17" t="s">
        <v>750</v>
      </c>
      <c r="BM389" s="227" t="s">
        <v>761</v>
      </c>
    </row>
    <row r="390" s="2" customFormat="1" ht="16.5" customHeight="1">
      <c r="A390" s="38"/>
      <c r="B390" s="39"/>
      <c r="C390" s="215" t="s">
        <v>762</v>
      </c>
      <c r="D390" s="215" t="s">
        <v>138</v>
      </c>
      <c r="E390" s="216" t="s">
        <v>763</v>
      </c>
      <c r="F390" s="217" t="s">
        <v>764</v>
      </c>
      <c r="G390" s="218" t="s">
        <v>741</v>
      </c>
      <c r="H390" s="219">
        <v>1</v>
      </c>
      <c r="I390" s="220"/>
      <c r="J390" s="221">
        <f>ROUND(I390*H390,2)</f>
        <v>0</v>
      </c>
      <c r="K390" s="222"/>
      <c r="L390" s="44"/>
      <c r="M390" s="223" t="s">
        <v>1</v>
      </c>
      <c r="N390" s="224" t="s">
        <v>40</v>
      </c>
      <c r="O390" s="91"/>
      <c r="P390" s="225">
        <f>O390*H390</f>
        <v>0</v>
      </c>
      <c r="Q390" s="225">
        <v>0</v>
      </c>
      <c r="R390" s="225">
        <f>Q390*H390</f>
        <v>0</v>
      </c>
      <c r="S390" s="225">
        <v>0</v>
      </c>
      <c r="T390" s="226">
        <f>S390*H390</f>
        <v>0</v>
      </c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R390" s="227" t="s">
        <v>750</v>
      </c>
      <c r="AT390" s="227" t="s">
        <v>138</v>
      </c>
      <c r="AU390" s="227" t="s">
        <v>85</v>
      </c>
      <c r="AY390" s="17" t="s">
        <v>135</v>
      </c>
      <c r="BE390" s="228">
        <f>IF(N390="základní",J390,0)</f>
        <v>0</v>
      </c>
      <c r="BF390" s="228">
        <f>IF(N390="snížená",J390,0)</f>
        <v>0</v>
      </c>
      <c r="BG390" s="228">
        <f>IF(N390="zákl. přenesená",J390,0)</f>
        <v>0</v>
      </c>
      <c r="BH390" s="228">
        <f>IF(N390="sníž. přenesená",J390,0)</f>
        <v>0</v>
      </c>
      <c r="BI390" s="228">
        <f>IF(N390="nulová",J390,0)</f>
        <v>0</v>
      </c>
      <c r="BJ390" s="17" t="s">
        <v>83</v>
      </c>
      <c r="BK390" s="228">
        <f>ROUND(I390*H390,2)</f>
        <v>0</v>
      </c>
      <c r="BL390" s="17" t="s">
        <v>750</v>
      </c>
      <c r="BM390" s="227" t="s">
        <v>765</v>
      </c>
    </row>
    <row r="391" s="13" customFormat="1">
      <c r="A391" s="13"/>
      <c r="B391" s="229"/>
      <c r="C391" s="230"/>
      <c r="D391" s="231" t="s">
        <v>144</v>
      </c>
      <c r="E391" s="232" t="s">
        <v>1</v>
      </c>
      <c r="F391" s="233" t="s">
        <v>766</v>
      </c>
      <c r="G391" s="230"/>
      <c r="H391" s="232" t="s">
        <v>1</v>
      </c>
      <c r="I391" s="234"/>
      <c r="J391" s="230"/>
      <c r="K391" s="230"/>
      <c r="L391" s="235"/>
      <c r="M391" s="236"/>
      <c r="N391" s="237"/>
      <c r="O391" s="237"/>
      <c r="P391" s="237"/>
      <c r="Q391" s="237"/>
      <c r="R391" s="237"/>
      <c r="S391" s="237"/>
      <c r="T391" s="238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39" t="s">
        <v>144</v>
      </c>
      <c r="AU391" s="239" t="s">
        <v>85</v>
      </c>
      <c r="AV391" s="13" t="s">
        <v>83</v>
      </c>
      <c r="AW391" s="13" t="s">
        <v>32</v>
      </c>
      <c r="AX391" s="13" t="s">
        <v>75</v>
      </c>
      <c r="AY391" s="239" t="s">
        <v>135</v>
      </c>
    </row>
    <row r="392" s="14" customFormat="1">
      <c r="A392" s="14"/>
      <c r="B392" s="240"/>
      <c r="C392" s="241"/>
      <c r="D392" s="231" t="s">
        <v>144</v>
      </c>
      <c r="E392" s="242" t="s">
        <v>1</v>
      </c>
      <c r="F392" s="243" t="s">
        <v>83</v>
      </c>
      <c r="G392" s="241"/>
      <c r="H392" s="244">
        <v>1</v>
      </c>
      <c r="I392" s="245"/>
      <c r="J392" s="241"/>
      <c r="K392" s="241"/>
      <c r="L392" s="246"/>
      <c r="M392" s="247"/>
      <c r="N392" s="248"/>
      <c r="O392" s="248"/>
      <c r="P392" s="248"/>
      <c r="Q392" s="248"/>
      <c r="R392" s="248"/>
      <c r="S392" s="248"/>
      <c r="T392" s="249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50" t="s">
        <v>144</v>
      </c>
      <c r="AU392" s="250" t="s">
        <v>85</v>
      </c>
      <c r="AV392" s="14" t="s">
        <v>85</v>
      </c>
      <c r="AW392" s="14" t="s">
        <v>32</v>
      </c>
      <c r="AX392" s="14" t="s">
        <v>83</v>
      </c>
      <c r="AY392" s="250" t="s">
        <v>135</v>
      </c>
    </row>
    <row r="393" s="12" customFormat="1" ht="22.8" customHeight="1">
      <c r="A393" s="12"/>
      <c r="B393" s="199"/>
      <c r="C393" s="200"/>
      <c r="D393" s="201" t="s">
        <v>74</v>
      </c>
      <c r="E393" s="213" t="s">
        <v>767</v>
      </c>
      <c r="F393" s="213" t="s">
        <v>768</v>
      </c>
      <c r="G393" s="200"/>
      <c r="H393" s="200"/>
      <c r="I393" s="203"/>
      <c r="J393" s="214">
        <f>BK393</f>
        <v>0</v>
      </c>
      <c r="K393" s="200"/>
      <c r="L393" s="205"/>
      <c r="M393" s="206"/>
      <c r="N393" s="207"/>
      <c r="O393" s="207"/>
      <c r="P393" s="208">
        <f>SUM(P394:P396)</f>
        <v>0</v>
      </c>
      <c r="Q393" s="207"/>
      <c r="R393" s="208">
        <f>SUM(R394:R396)</f>
        <v>0</v>
      </c>
      <c r="S393" s="207"/>
      <c r="T393" s="209">
        <f>SUM(T394:T396)</f>
        <v>0</v>
      </c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R393" s="210" t="s">
        <v>159</v>
      </c>
      <c r="AT393" s="211" t="s">
        <v>74</v>
      </c>
      <c r="AU393" s="211" t="s">
        <v>83</v>
      </c>
      <c r="AY393" s="210" t="s">
        <v>135</v>
      </c>
      <c r="BK393" s="212">
        <f>SUM(BK394:BK396)</f>
        <v>0</v>
      </c>
    </row>
    <row r="394" s="2" customFormat="1" ht="16.5" customHeight="1">
      <c r="A394" s="38"/>
      <c r="B394" s="39"/>
      <c r="C394" s="215" t="s">
        <v>769</v>
      </c>
      <c r="D394" s="215" t="s">
        <v>138</v>
      </c>
      <c r="E394" s="216" t="s">
        <v>770</v>
      </c>
      <c r="F394" s="217" t="s">
        <v>768</v>
      </c>
      <c r="G394" s="218" t="s">
        <v>741</v>
      </c>
      <c r="H394" s="219">
        <v>1</v>
      </c>
      <c r="I394" s="220"/>
      <c r="J394" s="221">
        <f>ROUND(I394*H394,2)</f>
        <v>0</v>
      </c>
      <c r="K394" s="222"/>
      <c r="L394" s="44"/>
      <c r="M394" s="223" t="s">
        <v>1</v>
      </c>
      <c r="N394" s="224" t="s">
        <v>40</v>
      </c>
      <c r="O394" s="91"/>
      <c r="P394" s="225">
        <f>O394*H394</f>
        <v>0</v>
      </c>
      <c r="Q394" s="225">
        <v>0</v>
      </c>
      <c r="R394" s="225">
        <f>Q394*H394</f>
        <v>0</v>
      </c>
      <c r="S394" s="225">
        <v>0</v>
      </c>
      <c r="T394" s="226">
        <f>S394*H394</f>
        <v>0</v>
      </c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R394" s="227" t="s">
        <v>750</v>
      </c>
      <c r="AT394" s="227" t="s">
        <v>138</v>
      </c>
      <c r="AU394" s="227" t="s">
        <v>85</v>
      </c>
      <c r="AY394" s="17" t="s">
        <v>135</v>
      </c>
      <c r="BE394" s="228">
        <f>IF(N394="základní",J394,0)</f>
        <v>0</v>
      </c>
      <c r="BF394" s="228">
        <f>IF(N394="snížená",J394,0)</f>
        <v>0</v>
      </c>
      <c r="BG394" s="228">
        <f>IF(N394="zákl. přenesená",J394,0)</f>
        <v>0</v>
      </c>
      <c r="BH394" s="228">
        <f>IF(N394="sníž. přenesená",J394,0)</f>
        <v>0</v>
      </c>
      <c r="BI394" s="228">
        <f>IF(N394="nulová",J394,0)</f>
        <v>0</v>
      </c>
      <c r="BJ394" s="17" t="s">
        <v>83</v>
      </c>
      <c r="BK394" s="228">
        <f>ROUND(I394*H394,2)</f>
        <v>0</v>
      </c>
      <c r="BL394" s="17" t="s">
        <v>750</v>
      </c>
      <c r="BM394" s="227" t="s">
        <v>771</v>
      </c>
    </row>
    <row r="395" s="2" customFormat="1" ht="16.5" customHeight="1">
      <c r="A395" s="38"/>
      <c r="B395" s="39"/>
      <c r="C395" s="215" t="s">
        <v>772</v>
      </c>
      <c r="D395" s="215" t="s">
        <v>138</v>
      </c>
      <c r="E395" s="216" t="s">
        <v>773</v>
      </c>
      <c r="F395" s="217" t="s">
        <v>774</v>
      </c>
      <c r="G395" s="218" t="s">
        <v>741</v>
      </c>
      <c r="H395" s="219">
        <v>1</v>
      </c>
      <c r="I395" s="220"/>
      <c r="J395" s="221">
        <f>ROUND(I395*H395,2)</f>
        <v>0</v>
      </c>
      <c r="K395" s="222"/>
      <c r="L395" s="44"/>
      <c r="M395" s="223" t="s">
        <v>1</v>
      </c>
      <c r="N395" s="224" t="s">
        <v>40</v>
      </c>
      <c r="O395" s="91"/>
      <c r="P395" s="225">
        <f>O395*H395</f>
        <v>0</v>
      </c>
      <c r="Q395" s="225">
        <v>0</v>
      </c>
      <c r="R395" s="225">
        <f>Q395*H395</f>
        <v>0</v>
      </c>
      <c r="S395" s="225">
        <v>0</v>
      </c>
      <c r="T395" s="226">
        <f>S395*H395</f>
        <v>0</v>
      </c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R395" s="227" t="s">
        <v>750</v>
      </c>
      <c r="AT395" s="227" t="s">
        <v>138</v>
      </c>
      <c r="AU395" s="227" t="s">
        <v>85</v>
      </c>
      <c r="AY395" s="17" t="s">
        <v>135</v>
      </c>
      <c r="BE395" s="228">
        <f>IF(N395="základní",J395,0)</f>
        <v>0</v>
      </c>
      <c r="BF395" s="228">
        <f>IF(N395="snížená",J395,0)</f>
        <v>0</v>
      </c>
      <c r="BG395" s="228">
        <f>IF(N395="zákl. přenesená",J395,0)</f>
        <v>0</v>
      </c>
      <c r="BH395" s="228">
        <f>IF(N395="sníž. přenesená",J395,0)</f>
        <v>0</v>
      </c>
      <c r="BI395" s="228">
        <f>IF(N395="nulová",J395,0)</f>
        <v>0</v>
      </c>
      <c r="BJ395" s="17" t="s">
        <v>83</v>
      </c>
      <c r="BK395" s="228">
        <f>ROUND(I395*H395,2)</f>
        <v>0</v>
      </c>
      <c r="BL395" s="17" t="s">
        <v>750</v>
      </c>
      <c r="BM395" s="227" t="s">
        <v>775</v>
      </c>
    </row>
    <row r="396" s="2" customFormat="1" ht="16.5" customHeight="1">
      <c r="A396" s="38"/>
      <c r="B396" s="39"/>
      <c r="C396" s="215" t="s">
        <v>776</v>
      </c>
      <c r="D396" s="215" t="s">
        <v>138</v>
      </c>
      <c r="E396" s="216" t="s">
        <v>777</v>
      </c>
      <c r="F396" s="217" t="s">
        <v>778</v>
      </c>
      <c r="G396" s="218" t="s">
        <v>741</v>
      </c>
      <c r="H396" s="219">
        <v>1</v>
      </c>
      <c r="I396" s="220"/>
      <c r="J396" s="221">
        <f>ROUND(I396*H396,2)</f>
        <v>0</v>
      </c>
      <c r="K396" s="222"/>
      <c r="L396" s="44"/>
      <c r="M396" s="223" t="s">
        <v>1</v>
      </c>
      <c r="N396" s="224" t="s">
        <v>40</v>
      </c>
      <c r="O396" s="91"/>
      <c r="P396" s="225">
        <f>O396*H396</f>
        <v>0</v>
      </c>
      <c r="Q396" s="225">
        <v>0</v>
      </c>
      <c r="R396" s="225">
        <f>Q396*H396</f>
        <v>0</v>
      </c>
      <c r="S396" s="225">
        <v>0</v>
      </c>
      <c r="T396" s="226">
        <f>S396*H396</f>
        <v>0</v>
      </c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R396" s="227" t="s">
        <v>750</v>
      </c>
      <c r="AT396" s="227" t="s">
        <v>138</v>
      </c>
      <c r="AU396" s="227" t="s">
        <v>85</v>
      </c>
      <c r="AY396" s="17" t="s">
        <v>135</v>
      </c>
      <c r="BE396" s="228">
        <f>IF(N396="základní",J396,0)</f>
        <v>0</v>
      </c>
      <c r="BF396" s="228">
        <f>IF(N396="snížená",J396,0)</f>
        <v>0</v>
      </c>
      <c r="BG396" s="228">
        <f>IF(N396="zákl. přenesená",J396,0)</f>
        <v>0</v>
      </c>
      <c r="BH396" s="228">
        <f>IF(N396="sníž. přenesená",J396,0)</f>
        <v>0</v>
      </c>
      <c r="BI396" s="228">
        <f>IF(N396="nulová",J396,0)</f>
        <v>0</v>
      </c>
      <c r="BJ396" s="17" t="s">
        <v>83</v>
      </c>
      <c r="BK396" s="228">
        <f>ROUND(I396*H396,2)</f>
        <v>0</v>
      </c>
      <c r="BL396" s="17" t="s">
        <v>750</v>
      </c>
      <c r="BM396" s="227" t="s">
        <v>779</v>
      </c>
    </row>
    <row r="397" s="12" customFormat="1" ht="22.8" customHeight="1">
      <c r="A397" s="12"/>
      <c r="B397" s="199"/>
      <c r="C397" s="200"/>
      <c r="D397" s="201" t="s">
        <v>74</v>
      </c>
      <c r="E397" s="213" t="s">
        <v>780</v>
      </c>
      <c r="F397" s="213" t="s">
        <v>781</v>
      </c>
      <c r="G397" s="200"/>
      <c r="H397" s="200"/>
      <c r="I397" s="203"/>
      <c r="J397" s="214">
        <f>BK397</f>
        <v>0</v>
      </c>
      <c r="K397" s="200"/>
      <c r="L397" s="205"/>
      <c r="M397" s="206"/>
      <c r="N397" s="207"/>
      <c r="O397" s="207"/>
      <c r="P397" s="208">
        <f>SUM(P398:P402)</f>
        <v>0</v>
      </c>
      <c r="Q397" s="207"/>
      <c r="R397" s="208">
        <f>SUM(R398:R402)</f>
        <v>0</v>
      </c>
      <c r="S397" s="207"/>
      <c r="T397" s="209">
        <f>SUM(T398:T402)</f>
        <v>0</v>
      </c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R397" s="210" t="s">
        <v>159</v>
      </c>
      <c r="AT397" s="211" t="s">
        <v>74</v>
      </c>
      <c r="AU397" s="211" t="s">
        <v>83</v>
      </c>
      <c r="AY397" s="210" t="s">
        <v>135</v>
      </c>
      <c r="BK397" s="212">
        <f>SUM(BK398:BK402)</f>
        <v>0</v>
      </c>
    </row>
    <row r="398" s="2" customFormat="1" ht="16.5" customHeight="1">
      <c r="A398" s="38"/>
      <c r="B398" s="39"/>
      <c r="C398" s="215" t="s">
        <v>782</v>
      </c>
      <c r="D398" s="215" t="s">
        <v>138</v>
      </c>
      <c r="E398" s="216" t="s">
        <v>783</v>
      </c>
      <c r="F398" s="217" t="s">
        <v>784</v>
      </c>
      <c r="G398" s="218" t="s">
        <v>741</v>
      </c>
      <c r="H398" s="219">
        <v>1</v>
      </c>
      <c r="I398" s="220"/>
      <c r="J398" s="221">
        <f>ROUND(I398*H398,2)</f>
        <v>0</v>
      </c>
      <c r="K398" s="222"/>
      <c r="L398" s="44"/>
      <c r="M398" s="223" t="s">
        <v>1</v>
      </c>
      <c r="N398" s="224" t="s">
        <v>40</v>
      </c>
      <c r="O398" s="91"/>
      <c r="P398" s="225">
        <f>O398*H398</f>
        <v>0</v>
      </c>
      <c r="Q398" s="225">
        <v>0</v>
      </c>
      <c r="R398" s="225">
        <f>Q398*H398</f>
        <v>0</v>
      </c>
      <c r="S398" s="225">
        <v>0</v>
      </c>
      <c r="T398" s="226">
        <f>S398*H398</f>
        <v>0</v>
      </c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R398" s="227" t="s">
        <v>750</v>
      </c>
      <c r="AT398" s="227" t="s">
        <v>138</v>
      </c>
      <c r="AU398" s="227" t="s">
        <v>85</v>
      </c>
      <c r="AY398" s="17" t="s">
        <v>135</v>
      </c>
      <c r="BE398" s="228">
        <f>IF(N398="základní",J398,0)</f>
        <v>0</v>
      </c>
      <c r="BF398" s="228">
        <f>IF(N398="snížená",J398,0)</f>
        <v>0</v>
      </c>
      <c r="BG398" s="228">
        <f>IF(N398="zákl. přenesená",J398,0)</f>
        <v>0</v>
      </c>
      <c r="BH398" s="228">
        <f>IF(N398="sníž. přenesená",J398,0)</f>
        <v>0</v>
      </c>
      <c r="BI398" s="228">
        <f>IF(N398="nulová",J398,0)</f>
        <v>0</v>
      </c>
      <c r="BJ398" s="17" t="s">
        <v>83</v>
      </c>
      <c r="BK398" s="228">
        <f>ROUND(I398*H398,2)</f>
        <v>0</v>
      </c>
      <c r="BL398" s="17" t="s">
        <v>750</v>
      </c>
      <c r="BM398" s="227" t="s">
        <v>785</v>
      </c>
    </row>
    <row r="399" s="2" customFormat="1" ht="16.5" customHeight="1">
      <c r="A399" s="38"/>
      <c r="B399" s="39"/>
      <c r="C399" s="215" t="s">
        <v>786</v>
      </c>
      <c r="D399" s="215" t="s">
        <v>138</v>
      </c>
      <c r="E399" s="216" t="s">
        <v>787</v>
      </c>
      <c r="F399" s="217" t="s">
        <v>788</v>
      </c>
      <c r="G399" s="218" t="s">
        <v>741</v>
      </c>
      <c r="H399" s="219">
        <v>1</v>
      </c>
      <c r="I399" s="220"/>
      <c r="J399" s="221">
        <f>ROUND(I399*H399,2)</f>
        <v>0</v>
      </c>
      <c r="K399" s="222"/>
      <c r="L399" s="44"/>
      <c r="M399" s="223" t="s">
        <v>1</v>
      </c>
      <c r="N399" s="224" t="s">
        <v>40</v>
      </c>
      <c r="O399" s="91"/>
      <c r="P399" s="225">
        <f>O399*H399</f>
        <v>0</v>
      </c>
      <c r="Q399" s="225">
        <v>0</v>
      </c>
      <c r="R399" s="225">
        <f>Q399*H399</f>
        <v>0</v>
      </c>
      <c r="S399" s="225">
        <v>0</v>
      </c>
      <c r="T399" s="226">
        <f>S399*H399</f>
        <v>0</v>
      </c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R399" s="227" t="s">
        <v>750</v>
      </c>
      <c r="AT399" s="227" t="s">
        <v>138</v>
      </c>
      <c r="AU399" s="227" t="s">
        <v>85</v>
      </c>
      <c r="AY399" s="17" t="s">
        <v>135</v>
      </c>
      <c r="BE399" s="228">
        <f>IF(N399="základní",J399,0)</f>
        <v>0</v>
      </c>
      <c r="BF399" s="228">
        <f>IF(N399="snížená",J399,0)</f>
        <v>0</v>
      </c>
      <c r="BG399" s="228">
        <f>IF(N399="zákl. přenesená",J399,0)</f>
        <v>0</v>
      </c>
      <c r="BH399" s="228">
        <f>IF(N399="sníž. přenesená",J399,0)</f>
        <v>0</v>
      </c>
      <c r="BI399" s="228">
        <f>IF(N399="nulová",J399,0)</f>
        <v>0</v>
      </c>
      <c r="BJ399" s="17" t="s">
        <v>83</v>
      </c>
      <c r="BK399" s="228">
        <f>ROUND(I399*H399,2)</f>
        <v>0</v>
      </c>
      <c r="BL399" s="17" t="s">
        <v>750</v>
      </c>
      <c r="BM399" s="227" t="s">
        <v>789</v>
      </c>
    </row>
    <row r="400" s="2" customFormat="1" ht="16.5" customHeight="1">
      <c r="A400" s="38"/>
      <c r="B400" s="39"/>
      <c r="C400" s="215" t="s">
        <v>790</v>
      </c>
      <c r="D400" s="215" t="s">
        <v>138</v>
      </c>
      <c r="E400" s="216" t="s">
        <v>791</v>
      </c>
      <c r="F400" s="217" t="s">
        <v>792</v>
      </c>
      <c r="G400" s="218" t="s">
        <v>741</v>
      </c>
      <c r="H400" s="219">
        <v>1</v>
      </c>
      <c r="I400" s="220"/>
      <c r="J400" s="221">
        <f>ROUND(I400*H400,2)</f>
        <v>0</v>
      </c>
      <c r="K400" s="222"/>
      <c r="L400" s="44"/>
      <c r="M400" s="223" t="s">
        <v>1</v>
      </c>
      <c r="N400" s="224" t="s">
        <v>40</v>
      </c>
      <c r="O400" s="91"/>
      <c r="P400" s="225">
        <f>O400*H400</f>
        <v>0</v>
      </c>
      <c r="Q400" s="225">
        <v>0</v>
      </c>
      <c r="R400" s="225">
        <f>Q400*H400</f>
        <v>0</v>
      </c>
      <c r="S400" s="225">
        <v>0</v>
      </c>
      <c r="T400" s="226">
        <f>S400*H400</f>
        <v>0</v>
      </c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R400" s="227" t="s">
        <v>750</v>
      </c>
      <c r="AT400" s="227" t="s">
        <v>138</v>
      </c>
      <c r="AU400" s="227" t="s">
        <v>85</v>
      </c>
      <c r="AY400" s="17" t="s">
        <v>135</v>
      </c>
      <c r="BE400" s="228">
        <f>IF(N400="základní",J400,0)</f>
        <v>0</v>
      </c>
      <c r="BF400" s="228">
        <f>IF(N400="snížená",J400,0)</f>
        <v>0</v>
      </c>
      <c r="BG400" s="228">
        <f>IF(N400="zákl. přenesená",J400,0)</f>
        <v>0</v>
      </c>
      <c r="BH400" s="228">
        <f>IF(N400="sníž. přenesená",J400,0)</f>
        <v>0</v>
      </c>
      <c r="BI400" s="228">
        <f>IF(N400="nulová",J400,0)</f>
        <v>0</v>
      </c>
      <c r="BJ400" s="17" t="s">
        <v>83</v>
      </c>
      <c r="BK400" s="228">
        <f>ROUND(I400*H400,2)</f>
        <v>0</v>
      </c>
      <c r="BL400" s="17" t="s">
        <v>750</v>
      </c>
      <c r="BM400" s="227" t="s">
        <v>793</v>
      </c>
    </row>
    <row r="401" s="13" customFormat="1">
      <c r="A401" s="13"/>
      <c r="B401" s="229"/>
      <c r="C401" s="230"/>
      <c r="D401" s="231" t="s">
        <v>144</v>
      </c>
      <c r="E401" s="232" t="s">
        <v>1</v>
      </c>
      <c r="F401" s="233" t="s">
        <v>794</v>
      </c>
      <c r="G401" s="230"/>
      <c r="H401" s="232" t="s">
        <v>1</v>
      </c>
      <c r="I401" s="234"/>
      <c r="J401" s="230"/>
      <c r="K401" s="230"/>
      <c r="L401" s="235"/>
      <c r="M401" s="236"/>
      <c r="N401" s="237"/>
      <c r="O401" s="237"/>
      <c r="P401" s="237"/>
      <c r="Q401" s="237"/>
      <c r="R401" s="237"/>
      <c r="S401" s="237"/>
      <c r="T401" s="238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39" t="s">
        <v>144</v>
      </c>
      <c r="AU401" s="239" t="s">
        <v>85</v>
      </c>
      <c r="AV401" s="13" t="s">
        <v>83</v>
      </c>
      <c r="AW401" s="13" t="s">
        <v>32</v>
      </c>
      <c r="AX401" s="13" t="s">
        <v>75</v>
      </c>
      <c r="AY401" s="239" t="s">
        <v>135</v>
      </c>
    </row>
    <row r="402" s="14" customFormat="1">
      <c r="A402" s="14"/>
      <c r="B402" s="240"/>
      <c r="C402" s="241"/>
      <c r="D402" s="231" t="s">
        <v>144</v>
      </c>
      <c r="E402" s="242" t="s">
        <v>1</v>
      </c>
      <c r="F402" s="243" t="s">
        <v>83</v>
      </c>
      <c r="G402" s="241"/>
      <c r="H402" s="244">
        <v>1</v>
      </c>
      <c r="I402" s="245"/>
      <c r="J402" s="241"/>
      <c r="K402" s="241"/>
      <c r="L402" s="246"/>
      <c r="M402" s="247"/>
      <c r="N402" s="248"/>
      <c r="O402" s="248"/>
      <c r="P402" s="248"/>
      <c r="Q402" s="248"/>
      <c r="R402" s="248"/>
      <c r="S402" s="248"/>
      <c r="T402" s="249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50" t="s">
        <v>144</v>
      </c>
      <c r="AU402" s="250" t="s">
        <v>85</v>
      </c>
      <c r="AV402" s="14" t="s">
        <v>85</v>
      </c>
      <c r="AW402" s="14" t="s">
        <v>32</v>
      </c>
      <c r="AX402" s="14" t="s">
        <v>83</v>
      </c>
      <c r="AY402" s="250" t="s">
        <v>135</v>
      </c>
    </row>
    <row r="403" s="12" customFormat="1" ht="22.8" customHeight="1">
      <c r="A403" s="12"/>
      <c r="B403" s="199"/>
      <c r="C403" s="200"/>
      <c r="D403" s="201" t="s">
        <v>74</v>
      </c>
      <c r="E403" s="213" t="s">
        <v>795</v>
      </c>
      <c r="F403" s="213" t="s">
        <v>796</v>
      </c>
      <c r="G403" s="200"/>
      <c r="H403" s="200"/>
      <c r="I403" s="203"/>
      <c r="J403" s="214">
        <f>BK403</f>
        <v>0</v>
      </c>
      <c r="K403" s="200"/>
      <c r="L403" s="205"/>
      <c r="M403" s="206"/>
      <c r="N403" s="207"/>
      <c r="O403" s="207"/>
      <c r="P403" s="208">
        <f>SUM(P404:P407)</f>
        <v>0</v>
      </c>
      <c r="Q403" s="207"/>
      <c r="R403" s="208">
        <f>SUM(R404:R407)</f>
        <v>0</v>
      </c>
      <c r="S403" s="207"/>
      <c r="T403" s="209">
        <f>SUM(T404:T407)</f>
        <v>0</v>
      </c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R403" s="210" t="s">
        <v>159</v>
      </c>
      <c r="AT403" s="211" t="s">
        <v>74</v>
      </c>
      <c r="AU403" s="211" t="s">
        <v>83</v>
      </c>
      <c r="AY403" s="210" t="s">
        <v>135</v>
      </c>
      <c r="BK403" s="212">
        <f>SUM(BK404:BK407)</f>
        <v>0</v>
      </c>
    </row>
    <row r="404" s="2" customFormat="1" ht="16.5" customHeight="1">
      <c r="A404" s="38"/>
      <c r="B404" s="39"/>
      <c r="C404" s="215" t="s">
        <v>797</v>
      </c>
      <c r="D404" s="215" t="s">
        <v>138</v>
      </c>
      <c r="E404" s="216" t="s">
        <v>798</v>
      </c>
      <c r="F404" s="217" t="s">
        <v>799</v>
      </c>
      <c r="G404" s="218" t="s">
        <v>741</v>
      </c>
      <c r="H404" s="219">
        <v>1</v>
      </c>
      <c r="I404" s="220"/>
      <c r="J404" s="221">
        <f>ROUND(I404*H404,2)</f>
        <v>0</v>
      </c>
      <c r="K404" s="222"/>
      <c r="L404" s="44"/>
      <c r="M404" s="223" t="s">
        <v>1</v>
      </c>
      <c r="N404" s="224" t="s">
        <v>40</v>
      </c>
      <c r="O404" s="91"/>
      <c r="P404" s="225">
        <f>O404*H404</f>
        <v>0</v>
      </c>
      <c r="Q404" s="225">
        <v>0</v>
      </c>
      <c r="R404" s="225">
        <f>Q404*H404</f>
        <v>0</v>
      </c>
      <c r="S404" s="225">
        <v>0</v>
      </c>
      <c r="T404" s="226">
        <f>S404*H404</f>
        <v>0</v>
      </c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R404" s="227" t="s">
        <v>750</v>
      </c>
      <c r="AT404" s="227" t="s">
        <v>138</v>
      </c>
      <c r="AU404" s="227" t="s">
        <v>85</v>
      </c>
      <c r="AY404" s="17" t="s">
        <v>135</v>
      </c>
      <c r="BE404" s="228">
        <f>IF(N404="základní",J404,0)</f>
        <v>0</v>
      </c>
      <c r="BF404" s="228">
        <f>IF(N404="snížená",J404,0)</f>
        <v>0</v>
      </c>
      <c r="BG404" s="228">
        <f>IF(N404="zákl. přenesená",J404,0)</f>
        <v>0</v>
      </c>
      <c r="BH404" s="228">
        <f>IF(N404="sníž. přenesená",J404,0)</f>
        <v>0</v>
      </c>
      <c r="BI404" s="228">
        <f>IF(N404="nulová",J404,0)</f>
        <v>0</v>
      </c>
      <c r="BJ404" s="17" t="s">
        <v>83</v>
      </c>
      <c r="BK404" s="228">
        <f>ROUND(I404*H404,2)</f>
        <v>0</v>
      </c>
      <c r="BL404" s="17" t="s">
        <v>750</v>
      </c>
      <c r="BM404" s="227" t="s">
        <v>800</v>
      </c>
    </row>
    <row r="405" s="13" customFormat="1">
      <c r="A405" s="13"/>
      <c r="B405" s="229"/>
      <c r="C405" s="230"/>
      <c r="D405" s="231" t="s">
        <v>144</v>
      </c>
      <c r="E405" s="232" t="s">
        <v>1</v>
      </c>
      <c r="F405" s="233" t="s">
        <v>801</v>
      </c>
      <c r="G405" s="230"/>
      <c r="H405" s="232" t="s">
        <v>1</v>
      </c>
      <c r="I405" s="234"/>
      <c r="J405" s="230"/>
      <c r="K405" s="230"/>
      <c r="L405" s="235"/>
      <c r="M405" s="236"/>
      <c r="N405" s="237"/>
      <c r="O405" s="237"/>
      <c r="P405" s="237"/>
      <c r="Q405" s="237"/>
      <c r="R405" s="237"/>
      <c r="S405" s="237"/>
      <c r="T405" s="238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39" t="s">
        <v>144</v>
      </c>
      <c r="AU405" s="239" t="s">
        <v>85</v>
      </c>
      <c r="AV405" s="13" t="s">
        <v>83</v>
      </c>
      <c r="AW405" s="13" t="s">
        <v>32</v>
      </c>
      <c r="AX405" s="13" t="s">
        <v>75</v>
      </c>
      <c r="AY405" s="239" t="s">
        <v>135</v>
      </c>
    </row>
    <row r="406" s="13" customFormat="1">
      <c r="A406" s="13"/>
      <c r="B406" s="229"/>
      <c r="C406" s="230"/>
      <c r="D406" s="231" t="s">
        <v>144</v>
      </c>
      <c r="E406" s="232" t="s">
        <v>1</v>
      </c>
      <c r="F406" s="233" t="s">
        <v>802</v>
      </c>
      <c r="G406" s="230"/>
      <c r="H406" s="232" t="s">
        <v>1</v>
      </c>
      <c r="I406" s="234"/>
      <c r="J406" s="230"/>
      <c r="K406" s="230"/>
      <c r="L406" s="235"/>
      <c r="M406" s="236"/>
      <c r="N406" s="237"/>
      <c r="O406" s="237"/>
      <c r="P406" s="237"/>
      <c r="Q406" s="237"/>
      <c r="R406" s="237"/>
      <c r="S406" s="237"/>
      <c r="T406" s="238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39" t="s">
        <v>144</v>
      </c>
      <c r="AU406" s="239" t="s">
        <v>85</v>
      </c>
      <c r="AV406" s="13" t="s">
        <v>83</v>
      </c>
      <c r="AW406" s="13" t="s">
        <v>32</v>
      </c>
      <c r="AX406" s="13" t="s">
        <v>75</v>
      </c>
      <c r="AY406" s="239" t="s">
        <v>135</v>
      </c>
    </row>
    <row r="407" s="14" customFormat="1">
      <c r="A407" s="14"/>
      <c r="B407" s="240"/>
      <c r="C407" s="241"/>
      <c r="D407" s="231" t="s">
        <v>144</v>
      </c>
      <c r="E407" s="242" t="s">
        <v>1</v>
      </c>
      <c r="F407" s="243" t="s">
        <v>83</v>
      </c>
      <c r="G407" s="241"/>
      <c r="H407" s="244">
        <v>1</v>
      </c>
      <c r="I407" s="245"/>
      <c r="J407" s="241"/>
      <c r="K407" s="241"/>
      <c r="L407" s="246"/>
      <c r="M407" s="247"/>
      <c r="N407" s="248"/>
      <c r="O407" s="248"/>
      <c r="P407" s="248"/>
      <c r="Q407" s="248"/>
      <c r="R407" s="248"/>
      <c r="S407" s="248"/>
      <c r="T407" s="249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50" t="s">
        <v>144</v>
      </c>
      <c r="AU407" s="250" t="s">
        <v>85</v>
      </c>
      <c r="AV407" s="14" t="s">
        <v>85</v>
      </c>
      <c r="AW407" s="14" t="s">
        <v>32</v>
      </c>
      <c r="AX407" s="14" t="s">
        <v>83</v>
      </c>
      <c r="AY407" s="250" t="s">
        <v>135</v>
      </c>
    </row>
    <row r="408" s="12" customFormat="1" ht="22.8" customHeight="1">
      <c r="A408" s="12"/>
      <c r="B408" s="199"/>
      <c r="C408" s="200"/>
      <c r="D408" s="201" t="s">
        <v>74</v>
      </c>
      <c r="E408" s="213" t="s">
        <v>803</v>
      </c>
      <c r="F408" s="213" t="s">
        <v>804</v>
      </c>
      <c r="G408" s="200"/>
      <c r="H408" s="200"/>
      <c r="I408" s="203"/>
      <c r="J408" s="214">
        <f>BK408</f>
        <v>0</v>
      </c>
      <c r="K408" s="200"/>
      <c r="L408" s="205"/>
      <c r="M408" s="206"/>
      <c r="N408" s="207"/>
      <c r="O408" s="207"/>
      <c r="P408" s="208">
        <f>SUM(P409:P413)</f>
        <v>0</v>
      </c>
      <c r="Q408" s="207"/>
      <c r="R408" s="208">
        <f>SUM(R409:R413)</f>
        <v>0</v>
      </c>
      <c r="S408" s="207"/>
      <c r="T408" s="209">
        <f>SUM(T409:T413)</f>
        <v>0</v>
      </c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R408" s="210" t="s">
        <v>159</v>
      </c>
      <c r="AT408" s="211" t="s">
        <v>74</v>
      </c>
      <c r="AU408" s="211" t="s">
        <v>83</v>
      </c>
      <c r="AY408" s="210" t="s">
        <v>135</v>
      </c>
      <c r="BK408" s="212">
        <f>SUM(BK409:BK413)</f>
        <v>0</v>
      </c>
    </row>
    <row r="409" s="2" customFormat="1" ht="16.5" customHeight="1">
      <c r="A409" s="38"/>
      <c r="B409" s="39"/>
      <c r="C409" s="215" t="s">
        <v>805</v>
      </c>
      <c r="D409" s="215" t="s">
        <v>138</v>
      </c>
      <c r="E409" s="216" t="s">
        <v>806</v>
      </c>
      <c r="F409" s="217" t="s">
        <v>804</v>
      </c>
      <c r="G409" s="218" t="s">
        <v>741</v>
      </c>
      <c r="H409" s="219">
        <v>1</v>
      </c>
      <c r="I409" s="220"/>
      <c r="J409" s="221">
        <f>ROUND(I409*H409,2)</f>
        <v>0</v>
      </c>
      <c r="K409" s="222"/>
      <c r="L409" s="44"/>
      <c r="M409" s="223" t="s">
        <v>1</v>
      </c>
      <c r="N409" s="224" t="s">
        <v>40</v>
      </c>
      <c r="O409" s="91"/>
      <c r="P409" s="225">
        <f>O409*H409</f>
        <v>0</v>
      </c>
      <c r="Q409" s="225">
        <v>0</v>
      </c>
      <c r="R409" s="225">
        <f>Q409*H409</f>
        <v>0</v>
      </c>
      <c r="S409" s="225">
        <v>0</v>
      </c>
      <c r="T409" s="226">
        <f>S409*H409</f>
        <v>0</v>
      </c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R409" s="227" t="s">
        <v>750</v>
      </c>
      <c r="AT409" s="227" t="s">
        <v>138</v>
      </c>
      <c r="AU409" s="227" t="s">
        <v>85</v>
      </c>
      <c r="AY409" s="17" t="s">
        <v>135</v>
      </c>
      <c r="BE409" s="228">
        <f>IF(N409="základní",J409,0)</f>
        <v>0</v>
      </c>
      <c r="BF409" s="228">
        <f>IF(N409="snížená",J409,0)</f>
        <v>0</v>
      </c>
      <c r="BG409" s="228">
        <f>IF(N409="zákl. přenesená",J409,0)</f>
        <v>0</v>
      </c>
      <c r="BH409" s="228">
        <f>IF(N409="sníž. přenesená",J409,0)</f>
        <v>0</v>
      </c>
      <c r="BI409" s="228">
        <f>IF(N409="nulová",J409,0)</f>
        <v>0</v>
      </c>
      <c r="BJ409" s="17" t="s">
        <v>83</v>
      </c>
      <c r="BK409" s="228">
        <f>ROUND(I409*H409,2)</f>
        <v>0</v>
      </c>
      <c r="BL409" s="17" t="s">
        <v>750</v>
      </c>
      <c r="BM409" s="227" t="s">
        <v>807</v>
      </c>
    </row>
    <row r="410" s="13" customFormat="1">
      <c r="A410" s="13"/>
      <c r="B410" s="229"/>
      <c r="C410" s="230"/>
      <c r="D410" s="231" t="s">
        <v>144</v>
      </c>
      <c r="E410" s="232" t="s">
        <v>1</v>
      </c>
      <c r="F410" s="233" t="s">
        <v>808</v>
      </c>
      <c r="G410" s="230"/>
      <c r="H410" s="232" t="s">
        <v>1</v>
      </c>
      <c r="I410" s="234"/>
      <c r="J410" s="230"/>
      <c r="K410" s="230"/>
      <c r="L410" s="235"/>
      <c r="M410" s="236"/>
      <c r="N410" s="237"/>
      <c r="O410" s="237"/>
      <c r="P410" s="237"/>
      <c r="Q410" s="237"/>
      <c r="R410" s="237"/>
      <c r="S410" s="237"/>
      <c r="T410" s="238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39" t="s">
        <v>144</v>
      </c>
      <c r="AU410" s="239" t="s">
        <v>85</v>
      </c>
      <c r="AV410" s="13" t="s">
        <v>83</v>
      </c>
      <c r="AW410" s="13" t="s">
        <v>32</v>
      </c>
      <c r="AX410" s="13" t="s">
        <v>75</v>
      </c>
      <c r="AY410" s="239" t="s">
        <v>135</v>
      </c>
    </row>
    <row r="411" s="13" customFormat="1">
      <c r="A411" s="13"/>
      <c r="B411" s="229"/>
      <c r="C411" s="230"/>
      <c r="D411" s="231" t="s">
        <v>144</v>
      </c>
      <c r="E411" s="232" t="s">
        <v>1</v>
      </c>
      <c r="F411" s="233" t="s">
        <v>809</v>
      </c>
      <c r="G411" s="230"/>
      <c r="H411" s="232" t="s">
        <v>1</v>
      </c>
      <c r="I411" s="234"/>
      <c r="J411" s="230"/>
      <c r="K411" s="230"/>
      <c r="L411" s="235"/>
      <c r="M411" s="236"/>
      <c r="N411" s="237"/>
      <c r="O411" s="237"/>
      <c r="P411" s="237"/>
      <c r="Q411" s="237"/>
      <c r="R411" s="237"/>
      <c r="S411" s="237"/>
      <c r="T411" s="238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39" t="s">
        <v>144</v>
      </c>
      <c r="AU411" s="239" t="s">
        <v>85</v>
      </c>
      <c r="AV411" s="13" t="s">
        <v>83</v>
      </c>
      <c r="AW411" s="13" t="s">
        <v>32</v>
      </c>
      <c r="AX411" s="13" t="s">
        <v>75</v>
      </c>
      <c r="AY411" s="239" t="s">
        <v>135</v>
      </c>
    </row>
    <row r="412" s="13" customFormat="1">
      <c r="A412" s="13"/>
      <c r="B412" s="229"/>
      <c r="C412" s="230"/>
      <c r="D412" s="231" t="s">
        <v>144</v>
      </c>
      <c r="E412" s="232" t="s">
        <v>1</v>
      </c>
      <c r="F412" s="233" t="s">
        <v>810</v>
      </c>
      <c r="G412" s="230"/>
      <c r="H412" s="232" t="s">
        <v>1</v>
      </c>
      <c r="I412" s="234"/>
      <c r="J412" s="230"/>
      <c r="K412" s="230"/>
      <c r="L412" s="235"/>
      <c r="M412" s="236"/>
      <c r="N412" s="237"/>
      <c r="O412" s="237"/>
      <c r="P412" s="237"/>
      <c r="Q412" s="237"/>
      <c r="R412" s="237"/>
      <c r="S412" s="237"/>
      <c r="T412" s="238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39" t="s">
        <v>144</v>
      </c>
      <c r="AU412" s="239" t="s">
        <v>85</v>
      </c>
      <c r="AV412" s="13" t="s">
        <v>83</v>
      </c>
      <c r="AW412" s="13" t="s">
        <v>32</v>
      </c>
      <c r="AX412" s="13" t="s">
        <v>75</v>
      </c>
      <c r="AY412" s="239" t="s">
        <v>135</v>
      </c>
    </row>
    <row r="413" s="14" customFormat="1">
      <c r="A413" s="14"/>
      <c r="B413" s="240"/>
      <c r="C413" s="241"/>
      <c r="D413" s="231" t="s">
        <v>144</v>
      </c>
      <c r="E413" s="242" t="s">
        <v>1</v>
      </c>
      <c r="F413" s="243" t="s">
        <v>83</v>
      </c>
      <c r="G413" s="241"/>
      <c r="H413" s="244">
        <v>1</v>
      </c>
      <c r="I413" s="245"/>
      <c r="J413" s="241"/>
      <c r="K413" s="241"/>
      <c r="L413" s="246"/>
      <c r="M413" s="274"/>
      <c r="N413" s="275"/>
      <c r="O413" s="275"/>
      <c r="P413" s="275"/>
      <c r="Q413" s="275"/>
      <c r="R413" s="275"/>
      <c r="S413" s="275"/>
      <c r="T413" s="276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50" t="s">
        <v>144</v>
      </c>
      <c r="AU413" s="250" t="s">
        <v>85</v>
      </c>
      <c r="AV413" s="14" t="s">
        <v>85</v>
      </c>
      <c r="AW413" s="14" t="s">
        <v>32</v>
      </c>
      <c r="AX413" s="14" t="s">
        <v>83</v>
      </c>
      <c r="AY413" s="250" t="s">
        <v>135</v>
      </c>
    </row>
    <row r="414" s="2" customFormat="1" ht="6.96" customHeight="1">
      <c r="A414" s="38"/>
      <c r="B414" s="66"/>
      <c r="C414" s="67"/>
      <c r="D414" s="67"/>
      <c r="E414" s="67"/>
      <c r="F414" s="67"/>
      <c r="G414" s="67"/>
      <c r="H414" s="67"/>
      <c r="I414" s="67"/>
      <c r="J414" s="67"/>
      <c r="K414" s="67"/>
      <c r="L414" s="44"/>
      <c r="M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</row>
  </sheetData>
  <sheetProtection sheet="1" autoFilter="0" formatColumns="0" formatRows="0" objects="1" scenarios="1" spinCount="100000" saltValue="w909nfcOrCQIted1+KeewzP2Nv2Vk1XF7CpVA/Q3vU5XyR70WaI+XX/KGOIu6nGh8IHk/ePUOoScdy4uECeWYQ==" hashValue="K2+zQTSEC0WGdlDELkpcRDBRWF60XHmL3+t3oLMetwFsnv9o+Sa4vRwoCUXSRNLEn7a9wPXSchGRtUhPBO1LfQ==" algorithmName="SHA-512" password="CC35"/>
  <autoFilter ref="C141:K413"/>
  <mergeCells count="9">
    <mergeCell ref="E7:H7"/>
    <mergeCell ref="E9:H9"/>
    <mergeCell ref="E18:H18"/>
    <mergeCell ref="E27:H27"/>
    <mergeCell ref="E85:H85"/>
    <mergeCell ref="E87:H87"/>
    <mergeCell ref="E132:H132"/>
    <mergeCell ref="E134:H13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PC08-PC\PC08</dc:creator>
  <cp:lastModifiedBy>PC08-PC\PC08</cp:lastModifiedBy>
  <dcterms:created xsi:type="dcterms:W3CDTF">2026-08-19T06:41:26Z</dcterms:created>
  <dcterms:modified xsi:type="dcterms:W3CDTF">2026-08-19T06:41:29Z</dcterms:modified>
</cp:coreProperties>
</file>