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08\Desktop\Soubory k odeslání\"/>
    </mc:Choice>
  </mc:AlternateContent>
  <bookViews>
    <workbookView xWindow="0" yWindow="0" windowWidth="0" windowHeight="0"/>
  </bookViews>
  <sheets>
    <sheet name="Rekapitulace stavby" sheetId="1" r:id="rId1"/>
    <sheet name="SO 01 - Opěrná zídka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'SO 01 - Opěrná zídka'!$C$126:$K$265</definedName>
    <definedName name="_xlnm.Print_Area" localSheetId="1">'SO 01 - Opěrná zídka'!$C$4:$J$76,'SO 01 - Opěrná zídka'!$C$82:$J$108,'SO 01 - Opěrná zídka'!$C$114:$J$265</definedName>
    <definedName name="_xlnm.Print_Titles" localSheetId="1">'SO 01 - Opěrná zídka'!$126:$126</definedName>
    <definedName name="_xlnm._FilterDatabase" localSheetId="2" hidden="1">'VRN - Vedlejší rozpočtové...'!$C$120:$K$143</definedName>
    <definedName name="_xlnm.Print_Area" localSheetId="2">'VRN - Vedlejší rozpočtové...'!$C$4:$J$76,'VRN - Vedlejší rozpočtové...'!$C$82:$J$102,'VRN - Vedlejší rozpočtové...'!$C$108:$J$143</definedName>
    <definedName name="_xlnm.Print_Titles" localSheetId="2">'VRN - Vedlejší rozpočtové...'!$120:$120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89"/>
  <c r="E7"/>
  <c r="E85"/>
  <c i="2" r="J37"/>
  <c r="J36"/>
  <c i="1" r="AY95"/>
  <c i="2" r="J35"/>
  <c i="1" r="AX95"/>
  <c i="2"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T254"/>
  <c r="R255"/>
  <c r="R254"/>
  <c r="P255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3"/>
  <c r="BH233"/>
  <c r="BG233"/>
  <c r="BF233"/>
  <c r="T233"/>
  <c r="R233"/>
  <c r="P233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3"/>
  <c r="BH133"/>
  <c r="BG133"/>
  <c r="BF133"/>
  <c r="T133"/>
  <c r="R133"/>
  <c r="P133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121"/>
  <c r="E7"/>
  <c r="E117"/>
  <c i="1" r="L90"/>
  <c r="AM90"/>
  <c r="AM89"/>
  <c r="L89"/>
  <c r="AM87"/>
  <c r="L87"/>
  <c r="L85"/>
  <c r="L84"/>
  <c i="3" r="BK143"/>
  <c r="J141"/>
  <c r="BK139"/>
  <c r="J129"/>
  <c r="BK127"/>
  <c r="J126"/>
  <c r="BK124"/>
  <c i="2" r="J264"/>
  <c r="J262"/>
  <c r="J260"/>
  <c r="J251"/>
  <c r="J250"/>
  <c r="BK249"/>
  <c r="BK230"/>
  <c r="J229"/>
  <c r="J227"/>
  <c r="BK226"/>
  <c r="J224"/>
  <c r="BK219"/>
  <c r="J215"/>
  <c r="BK214"/>
  <c r="BK207"/>
  <c r="J203"/>
  <c r="J201"/>
  <c r="BK198"/>
  <c r="J175"/>
  <c r="BK174"/>
  <c r="J171"/>
  <c r="J169"/>
  <c r="J165"/>
  <c r="BK164"/>
  <c r="BK161"/>
  <c r="J155"/>
  <c r="BK144"/>
  <c r="J130"/>
  <c i="3" r="J142"/>
  <c r="J134"/>
  <c r="BK132"/>
  <c r="BK129"/>
  <c r="BK128"/>
  <c r="BK126"/>
  <c r="J125"/>
  <c i="2" r="J255"/>
  <c r="J253"/>
  <c r="BK251"/>
  <c r="BK242"/>
  <c r="BK239"/>
  <c r="BK229"/>
  <c r="J222"/>
  <c r="J219"/>
  <c r="BK210"/>
  <c r="J208"/>
  <c r="BK201"/>
  <c r="BK191"/>
  <c r="BK186"/>
  <c r="J183"/>
  <c r="J180"/>
  <c r="BK176"/>
  <c r="J174"/>
  <c r="BK171"/>
  <c r="BK168"/>
  <c r="J167"/>
  <c r="BK165"/>
  <c r="BK155"/>
  <c r="J152"/>
  <c r="J150"/>
  <c r="J144"/>
  <c r="J139"/>
  <c r="BK133"/>
  <c r="BK130"/>
  <c i="1" r="AS94"/>
  <c i="3" r="BK142"/>
  <c r="BK141"/>
  <c r="J137"/>
  <c r="BK134"/>
  <c r="J132"/>
  <c r="J128"/>
  <c r="J127"/>
  <c r="BK125"/>
  <c r="J124"/>
  <c i="2" r="BK262"/>
  <c r="BK260"/>
  <c r="J258"/>
  <c r="BK253"/>
  <c r="BK250"/>
  <c r="J245"/>
  <c r="J239"/>
  <c r="J233"/>
  <c r="J230"/>
  <c r="J226"/>
  <c r="BK224"/>
  <c r="BK215"/>
  <c r="J214"/>
  <c r="BK203"/>
  <c r="BK180"/>
  <c r="J176"/>
  <c r="BK169"/>
  <c r="J168"/>
  <c r="BK167"/>
  <c r="J162"/>
  <c r="BK152"/>
  <c r="BK150"/>
  <c r="J142"/>
  <c r="BK139"/>
  <c i="3" r="J143"/>
  <c r="J139"/>
  <c r="BK137"/>
  <c i="2" r="BK265"/>
  <c r="J265"/>
  <c r="BK264"/>
  <c r="BK258"/>
  <c r="BK255"/>
  <c r="J249"/>
  <c r="BK245"/>
  <c r="J242"/>
  <c r="BK233"/>
  <c r="BK227"/>
  <c r="BK222"/>
  <c r="J210"/>
  <c r="BK208"/>
  <c r="J207"/>
  <c r="J198"/>
  <c r="J191"/>
  <c r="J186"/>
  <c r="BK183"/>
  <c r="BK175"/>
  <c r="J164"/>
  <c r="BK162"/>
  <c r="J161"/>
  <c r="BK142"/>
  <c r="J133"/>
  <c l="1" r="T129"/>
  <c r="T170"/>
  <c r="P179"/>
  <c r="BK225"/>
  <c r="J225"/>
  <c r="J102"/>
  <c r="BK248"/>
  <c r="J248"/>
  <c r="J103"/>
  <c r="BK257"/>
  <c r="J257"/>
  <c r="J106"/>
  <c r="T257"/>
  <c r="P261"/>
  <c r="P129"/>
  <c r="P170"/>
  <c r="T179"/>
  <c r="P218"/>
  <c r="T225"/>
  <c r="T248"/>
  <c r="R257"/>
  <c r="R261"/>
  <c i="3" r="P123"/>
  <c r="P133"/>
  <c i="2" r="BK129"/>
  <c r="J129"/>
  <c r="J98"/>
  <c r="BK170"/>
  <c r="J170"/>
  <c r="J99"/>
  <c r="R170"/>
  <c r="R179"/>
  <c r="R218"/>
  <c r="P225"/>
  <c r="P248"/>
  <c r="P257"/>
  <c r="P256"/>
  <c r="T261"/>
  <c i="3" r="BK123"/>
  <c r="T123"/>
  <c r="R133"/>
  <c r="BK140"/>
  <c r="J140"/>
  <c r="J101"/>
  <c r="R140"/>
  <c i="2" r="R129"/>
  <c r="BK179"/>
  <c r="J179"/>
  <c r="J100"/>
  <c r="BK218"/>
  <c r="J218"/>
  <c r="J101"/>
  <c r="T218"/>
  <c r="R225"/>
  <c r="R248"/>
  <c r="BK261"/>
  <c r="J261"/>
  <c r="J107"/>
  <c i="3" r="R123"/>
  <c r="R122"/>
  <c r="R121"/>
  <c r="BK133"/>
  <c r="J133"/>
  <c r="J99"/>
  <c r="T133"/>
  <c r="P140"/>
  <c r="T140"/>
  <c i="2" r="BE144"/>
  <c r="BE152"/>
  <c r="BE165"/>
  <c r="BE167"/>
  <c r="BE169"/>
  <c r="BE171"/>
  <c r="BE174"/>
  <c r="BE175"/>
  <c r="BE176"/>
  <c r="BE201"/>
  <c r="BE210"/>
  <c r="BE215"/>
  <c r="BE229"/>
  <c r="BE239"/>
  <c r="BE242"/>
  <c r="BE250"/>
  <c r="BE251"/>
  <c r="BE260"/>
  <c r="BE262"/>
  <c r="BE264"/>
  <c r="BE265"/>
  <c i="3" r="E111"/>
  <c r="J115"/>
  <c r="BE125"/>
  <c r="BE126"/>
  <c r="BE127"/>
  <c r="BE129"/>
  <c i="2" r="BE130"/>
  <c r="BE155"/>
  <c r="BE164"/>
  <c r="BE183"/>
  <c r="BE191"/>
  <c r="BE198"/>
  <c r="BE207"/>
  <c r="BE227"/>
  <c i="3" r="F92"/>
  <c r="BE137"/>
  <c r="BE139"/>
  <c i="2" r="J89"/>
  <c r="F92"/>
  <c r="BE161"/>
  <c r="BE162"/>
  <c r="BE203"/>
  <c r="BE214"/>
  <c r="BE219"/>
  <c r="BE222"/>
  <c r="BE224"/>
  <c r="BE226"/>
  <c r="BE230"/>
  <c r="BE249"/>
  <c r="BE258"/>
  <c r="BK254"/>
  <c r="J254"/>
  <c r="J104"/>
  <c i="3" r="BE124"/>
  <c r="BE141"/>
  <c r="BE142"/>
  <c r="BE143"/>
  <c r="BK138"/>
  <c r="J138"/>
  <c r="J100"/>
  <c i="2" r="E85"/>
  <c r="BE133"/>
  <c r="BE139"/>
  <c r="BE142"/>
  <c r="BE150"/>
  <c r="BE168"/>
  <c r="BE180"/>
  <c r="BE186"/>
  <c r="BE208"/>
  <c r="BE233"/>
  <c r="BE245"/>
  <c r="BE253"/>
  <c r="BE255"/>
  <c i="3" r="BE128"/>
  <c r="BE132"/>
  <c r="BE134"/>
  <c i="2" r="J34"/>
  <c i="1" r="AW95"/>
  <c i="2" r="F35"/>
  <c i="1" r="BB95"/>
  <c i="2" r="F34"/>
  <c i="1" r="BA95"/>
  <c i="3" r="F37"/>
  <c i="1" r="BD96"/>
  <c i="3" r="F35"/>
  <c i="1" r="BB96"/>
  <c i="3" r="J34"/>
  <c i="1" r="AW96"/>
  <c i="3" r="F34"/>
  <c i="1" r="BA96"/>
  <c i="2" r="F36"/>
  <c i="1" r="BC95"/>
  <c i="2" r="F37"/>
  <c i="1" r="BD95"/>
  <c i="3" r="F36"/>
  <c i="1" r="BC96"/>
  <c i="2" l="1" r="R128"/>
  <c i="3" r="T122"/>
  <c r="T121"/>
  <c r="BK122"/>
  <c r="J122"/>
  <c r="J97"/>
  <c r="P122"/>
  <c r="P121"/>
  <c i="1" r="AU96"/>
  <c i="2" r="R256"/>
  <c r="T256"/>
  <c r="T128"/>
  <c r="T127"/>
  <c r="P128"/>
  <c r="P127"/>
  <c i="1" r="AU95"/>
  <c i="2" r="BK128"/>
  <c r="J128"/>
  <c r="J97"/>
  <c r="BK256"/>
  <c r="J256"/>
  <c r="J105"/>
  <c i="3" r="J123"/>
  <c r="J98"/>
  <c i="1" r="BD94"/>
  <c r="W33"/>
  <c i="2" r="F33"/>
  <c i="1" r="AZ95"/>
  <c i="3" r="F33"/>
  <c i="1" r="AZ96"/>
  <c r="BC94"/>
  <c r="AY94"/>
  <c i="3" r="J33"/>
  <c i="1" r="AV96"/>
  <c r="AT96"/>
  <c r="BB94"/>
  <c r="W31"/>
  <c i="2" r="J33"/>
  <c i="1" r="AV95"/>
  <c r="AT95"/>
  <c r="BA94"/>
  <c r="W30"/>
  <c i="2" l="1" r="R127"/>
  <c r="BK127"/>
  <c r="J127"/>
  <c i="3" r="BK121"/>
  <c r="J121"/>
  <c r="J96"/>
  <c i="1" r="AZ94"/>
  <c r="W29"/>
  <c r="AU94"/>
  <c i="2" r="J30"/>
  <c i="1" r="AG95"/>
  <c r="AN95"/>
  <c r="W32"/>
  <c r="AW94"/>
  <c r="AK30"/>
  <c r="AX94"/>
  <c i="2" l="1" r="J39"/>
  <c r="J96"/>
  <c i="1" r="AV94"/>
  <c r="AK29"/>
  <c i="3" r="J30"/>
  <c i="1" r="AG96"/>
  <c r="AN96"/>
  <c i="3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<sst xmlns="http://schemas.openxmlformats.org/spreadsheetml/2006/main">
  <si>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</si>
  <si>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</si>
  <si>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</si>
  <si>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</si>
  <si>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</si>
  <si>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{644599b9-187d-4d13-ad3a-e1601c0dbf71}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</si>
  <si>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</si>
  <si>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</si>
  <si>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</si>
  <si>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</si>
  <si>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</si>
  <si>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</si>
  <si>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</si>
  <si>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</si>
  <si>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2025506(2)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</si>
  <si>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</si>
  <si>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</si>
  <si>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Opěrná zídka u schodiště z ulice Hluboká k areálu dopravního hřiště, k.ú. Mnichovo Hradiště</t>
  </si>
  <si>
    <t>KSO:</t>
  </si>
  <si>
    <t>CC-CZ:</t>
  </si>
  <si>
    <t>Místo:</t>
  </si>
  <si>
    <t>k.ú. Mnichovo Hradiště</t>
  </si>
  <si>
    <t>Datum:</t>
  </si>
  <si>
    <t>29. 1. 2025</t>
  </si>
  <si>
    <t>Zadavatel:</t>
  </si>
  <si>
    <t>IČ:</t>
  </si>
  <si>
    <t>Město Mnichovo Hradiště</t>
  </si>
  <si>
    <t>DIČ:</t>
  </si>
  <si>
    <t>Uchazeč:</t>
  </si>
  <si>
    <t>Vyplň údaj</t>
  </si>
  <si>
    <t>Projektant:</t>
  </si>
  <si>
    <t>ANITAS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</si>
  <si>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</si>
  <si>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</si>
  <si>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</si>
  <si>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</si>
  <si>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</si>
  <si>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</si>
  <si>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</si>
  <si>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</si>
  <si>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</si>
  <si>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</si>
  <si>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</si>
  <si>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</si>
  <si>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</si>
  <si>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</si>
  <si>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</si>
  <si>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</si>
  <si>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</si>
  <si>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</si>
  <si>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</si>
  <si>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</si>
  <si>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</si>
  <si>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</si>
  <si>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</si>
  <si>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</si>
  <si>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</si>
  <si>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</si>
  <si>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</si>
  <si>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</si>
  <si>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</si>
  <si>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</si>
  <si>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</si>
  <si>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</si>
  <si>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</si>
  <si>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</si>
  <si>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</si>
  <si>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</si>
  <si>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</si>
  <si>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</si>
  <si>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</si>
  <si>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</si>
  <si>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</si>
  <si>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</si>
  <si>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</si>
  <si>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</si>
  <si>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</si>
  <si>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</si>
  <si>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</si>
  <si>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</si>
  <si>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</si>
  <si>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Opěrná zídka</t>
  </si>
  <si>
    <t>STA</t>
  </si>
  <si>
    <t>1</t>
  </si>
  <si>
    <t>{54f62aab-10c5-4d4f-ac45-e6371cc99ccf}</t>
  </si>
  <si>
    <t>2</t>
  </si>
  <si>
    <t>VRN</t>
  </si>
  <si>
    <t>Vedlejší rozpočtové náklady</t>
  </si>
  <si>
    <t>{e98b5af1-9bbc-4b18-8fec-6abcc9f0610c}</t>
  </si>
  <si>
    <t>KRYCÍ LIST SOUPISU PRACÍ</t>
  </si>
  <si>
    <t>Objekt:</t>
  </si>
  <si>
    <t>SO 01 - Opěrná zídka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</si>
  <si>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</si>
  <si>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</si>
  <si>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</si>
  <si>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</si>
  <si>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</si>
  <si>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</si>
  <si>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</si>
  <si>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</si>
  <si>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</si>
  <si>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</si>
  <si>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</si>
  <si>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</si>
  <si>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</si>
  <si>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</si>
  <si>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</si>
  <si>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</si>
  <si>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</si>
  <si>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</si>
  <si>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</si>
  <si>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</si>
  <si>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</si>
  <si>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</si>
  <si>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</si>
  <si>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</si>
  <si>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</si>
  <si>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</si>
  <si>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</si>
  <si>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</si>
  <si>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</si>
  <si>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</si>
  <si>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</si>
  <si>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</si>
  <si>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</si>
  <si>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</si>
  <si>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122351102</t>
  </si>
  <si>
    <t>Odkopávky a prokopávky nezapažené v hornině třídy těžitelnosti II skupiny 4 objem do 50 m3 strojně</t>
  </si>
  <si>
    <t>m3</t>
  </si>
  <si>
    <t>4</t>
  </si>
  <si>
    <t>-298949332</t>
  </si>
  <si>
    <t>VV</t>
  </si>
  <si>
    <t>"za opěrnou zdí"</t>
  </si>
  <si>
    <t>13,48*1*3,15</t>
  </si>
  <si>
    <t>162351123</t>
  </si>
  <si>
    <t>Vodorovné přemístění přes 50 do 500 m výkopku/sypaniny z hornin třídy těžitelnosti II skupiny 4 a 5</t>
  </si>
  <si>
    <t>-109469525</t>
  </si>
  <si>
    <t>"odkopávka na mezideponii"</t>
  </si>
  <si>
    <t>42,462</t>
  </si>
  <si>
    <t>"materiál z odkopávek zpět pro zásyp"</t>
  </si>
  <si>
    <t>34,201</t>
  </si>
  <si>
    <t>Součet</t>
  </si>
  <si>
    <t>3</t>
  </si>
  <si>
    <t>162751137</t>
  </si>
  <si>
    <t>Vodorovné přemístění přes 9 000 do 10000 m výkopku/sypaniny z horniny třídy těžitelnosti II skupiny 4 a 5</t>
  </si>
  <si>
    <t>-612796168</t>
  </si>
  <si>
    <t>"přebytečný výkopek pro odvoz na skládku (odkopy minus zásypy)"</t>
  </si>
  <si>
    <t>42,462-34,201</t>
  </si>
  <si>
    <t>162751139</t>
  </si>
  <si>
    <t>Příplatek k vodorovnému přemístění výkopku/sypaniny z horniny třídy těžitelnosti II skupiny 4 a 5 ZKD 1000 m přes 10000 m</t>
  </si>
  <si>
    <t>1780140552</t>
  </si>
  <si>
    <t>8,261*10</t>
  </si>
  <si>
    <t>5</t>
  </si>
  <si>
    <t>167151102</t>
  </si>
  <si>
    <t>Nakládání výkopku z hornin třídy těžitelnosti II skupiny 4 a 5 do 100 m3</t>
  </si>
  <si>
    <t>1624166516</t>
  </si>
  <si>
    <t>"materiál z odkopávek na mezideponii zpět pro zásyp"</t>
  </si>
  <si>
    <t>6</t>
  </si>
  <si>
    <t>171201231</t>
  </si>
  <si>
    <t>Poplatek za uložení zeminy a kamení na recyklační skládce (skládkovné) kód odpadu 17 05 04</t>
  </si>
  <si>
    <t>t</t>
  </si>
  <si>
    <t>1688155185</t>
  </si>
  <si>
    <t>8,261*2</t>
  </si>
  <si>
    <t>7</t>
  </si>
  <si>
    <t>171251201</t>
  </si>
  <si>
    <t>Uložení sypaniny na skládky nebo meziskládky</t>
  </si>
  <si>
    <t>1019305276</t>
  </si>
  <si>
    <t>8</t>
  </si>
  <si>
    <t>174151102</t>
  </si>
  <si>
    <t>Zásyp v prostoru s omezeným pohybem stroje sypaninou se zhutněním</t>
  </si>
  <si>
    <t>871198040</t>
  </si>
  <si>
    <t>"zpětný zásyp za opěrnou zdí"</t>
  </si>
  <si>
    <t>-36,7*0,17</t>
  </si>
  <si>
    <t>-13,48*0,15</t>
  </si>
  <si>
    <t>9</t>
  </si>
  <si>
    <t>181351003</t>
  </si>
  <si>
    <t>Rozprostření ornice tl vrstvy do 200 mm pl do 100 m2 v rovině nebo ve svahu do 1:5 strojně</t>
  </si>
  <si>
    <t>m2</t>
  </si>
  <si>
    <t>2094592011</t>
  </si>
  <si>
    <t>10</t>
  </si>
  <si>
    <t>M</t>
  </si>
  <si>
    <t>10364101</t>
  </si>
  <si>
    <t>zemina pro terénní úpravy - ornice</t>
  </si>
  <si>
    <t>-346054878</t>
  </si>
  <si>
    <t>50*0,2*1,65</t>
  </si>
  <si>
    <t>11</t>
  </si>
  <si>
    <t>181411121</t>
  </si>
  <si>
    <t>Založení lučního trávníku výsevem pl do 1000 m2 v rovině a ve svahu do 1:5</t>
  </si>
  <si>
    <t>806426034</t>
  </si>
  <si>
    <t>00572470</t>
  </si>
  <si>
    <t>osivo směs travní univerzál</t>
  </si>
  <si>
    <t>kg</t>
  </si>
  <si>
    <t>-368606450</t>
  </si>
  <si>
    <t>50*0,02 'Přepočtené koeficientem množství</t>
  </si>
  <si>
    <t>13</t>
  </si>
  <si>
    <t>181911102</t>
  </si>
  <si>
    <t>Úprava pláně v hornině třídy těžitelnosti I skupiny 1 až 2 se zhutněním ručně</t>
  </si>
  <si>
    <t>744560323</t>
  </si>
  <si>
    <t>14</t>
  </si>
  <si>
    <t>184813511</t>
  </si>
  <si>
    <t>Chemické odplevelení před založením kultury postřikem na široko v rovině a svahu do 1:5 ručně</t>
  </si>
  <si>
    <t>469437732</t>
  </si>
  <si>
    <t>15</t>
  </si>
  <si>
    <t>184813521</t>
  </si>
  <si>
    <t>Chemické odplevelení po založení kultury postřikem na široko v rovině a svahu do 1:5 ručně</t>
  </si>
  <si>
    <t>-1001185403</t>
  </si>
  <si>
    <t>Zakládání</t>
  </si>
  <si>
    <t>16</t>
  </si>
  <si>
    <t>212755216</t>
  </si>
  <si>
    <t>Trativody z drenážních trubek plastových flexibilních DN 160 mm bez lože a obsypu</t>
  </si>
  <si>
    <t>m</t>
  </si>
  <si>
    <t>1357148947</t>
  </si>
  <si>
    <t>13,48*1,1</t>
  </si>
  <si>
    <t>17</t>
  </si>
  <si>
    <t>212755219-R</t>
  </si>
  <si>
    <t>D+M prostupů v opěrné zdi a kamenné předezdívce pro příčný odvod vody vč. trubky DN 160 s napojení na drenáž a ochranné mřížky</t>
  </si>
  <si>
    <t>-1599714346</t>
  </si>
  <si>
    <t>18</t>
  </si>
  <si>
    <t>212972113</t>
  </si>
  <si>
    <t>Opláštění drenážních trub filtrační textilií DN 160</t>
  </si>
  <si>
    <t>381690412</t>
  </si>
  <si>
    <t>19</t>
  </si>
  <si>
    <t>274313511</t>
  </si>
  <si>
    <t>Základové pasy z betonu tř. C 12/15</t>
  </si>
  <si>
    <t>369783001</t>
  </si>
  <si>
    <t>"podkladní beton"</t>
  </si>
  <si>
    <t>13,48*0,67*0,15</t>
  </si>
  <si>
    <t>Svislé a kompletní konstrukce</t>
  </si>
  <si>
    <t>20</t>
  </si>
  <si>
    <t>310321111</t>
  </si>
  <si>
    <t>Zabetonování otvorů do pl 1 m2 ve zdivu nadzákladovém včetně bednění a výztuže</t>
  </si>
  <si>
    <t>-1442424243</t>
  </si>
  <si>
    <t>"v místě podesty"</t>
  </si>
  <si>
    <t>1,5*0,17*0,51</t>
  </si>
  <si>
    <t>311113152</t>
  </si>
  <si>
    <t>Nadzákladová zeď tl přes 150 do 200 mm z hladkých tvárnic ztraceného bednění včetně výplně z betonu tř. C 25/30</t>
  </si>
  <si>
    <t>1571342384</t>
  </si>
  <si>
    <t>"horní řada"</t>
  </si>
  <si>
    <t>13,48*0,25</t>
  </si>
  <si>
    <t>22</t>
  </si>
  <si>
    <t>311113156</t>
  </si>
  <si>
    <t>Nadzákladová zeď tl přes 400 do 500 mm z hladkých tvárnic ztraceného bednění včetně výplně z betonu tř. C 25/30</t>
  </si>
  <si>
    <t>844959145</t>
  </si>
  <si>
    <t>"odměřeno digitálně z PD"</t>
  </si>
  <si>
    <t>36,7</t>
  </si>
  <si>
    <t>-13,48*0,25</t>
  </si>
  <si>
    <t>23</t>
  </si>
  <si>
    <t>311361821</t>
  </si>
  <si>
    <t>Výztuž nosných zdí betonářskou ocelí 10 505</t>
  </si>
  <si>
    <t>-2075719957</t>
  </si>
  <si>
    <t>"směrné množství výztuže 40 kg/3"</t>
  </si>
  <si>
    <t>33,7*0,5*40/1000</t>
  </si>
  <si>
    <t>3,37*0,2*40/1000</t>
  </si>
  <si>
    <t>"trny pro kotvení římsy R20"</t>
  </si>
  <si>
    <t>13,48/0,25*0,5*2,466*1,1/1000</t>
  </si>
  <si>
    <t>24</t>
  </si>
  <si>
    <t>313234311-R</t>
  </si>
  <si>
    <t>Kotvení kamenné předezdívky</t>
  </si>
  <si>
    <t>368593995</t>
  </si>
  <si>
    <t>25</t>
  </si>
  <si>
    <t>317321018</t>
  </si>
  <si>
    <t>Římsy opěrných zdí a valů ze ŽB tř. C 30/37</t>
  </si>
  <si>
    <t>-650895219</t>
  </si>
  <si>
    <t>13,48*0,42*0,15</t>
  </si>
  <si>
    <t>26</t>
  </si>
  <si>
    <t>317353111</t>
  </si>
  <si>
    <t>Bednění říms opěrných zdí a valů přímých, zalomených nebo zakřivených zřízení</t>
  </si>
  <si>
    <t>-1456200103</t>
  </si>
  <si>
    <t>2*(13,48+0,42)*0,15</t>
  </si>
  <si>
    <t>13,48*0,05</t>
  </si>
  <si>
    <t>27</t>
  </si>
  <si>
    <t>317353112</t>
  </si>
  <si>
    <t>Bednění říms opěrných zdí a valů přímých, zalomených nebo zakřivených odstranění</t>
  </si>
  <si>
    <t>1933590156</t>
  </si>
  <si>
    <t>28</t>
  </si>
  <si>
    <t>317361016</t>
  </si>
  <si>
    <t>Výztuž říms opěrných zdí a valů z betonářské oceli 10 505</t>
  </si>
  <si>
    <t>-116207477</t>
  </si>
  <si>
    <t>0,849*150/1000</t>
  </si>
  <si>
    <t>29</t>
  </si>
  <si>
    <t>327211213</t>
  </si>
  <si>
    <t>Zdivo opěrných zdí z pravidelných kamenů na maltu obj kamene do 0,02 m3 š spáry přes 10 do 20 mm</t>
  </si>
  <si>
    <t>717050700</t>
  </si>
  <si>
    <t>"pískovec"</t>
  </si>
  <si>
    <t>36,7*0,17</t>
  </si>
  <si>
    <t>30</t>
  </si>
  <si>
    <t>327211911</t>
  </si>
  <si>
    <t>Příplatek k cenám zdiva opěrných zdí z kamene na maltu za jednostranné lícování zdiva</t>
  </si>
  <si>
    <t>-1056119630</t>
  </si>
  <si>
    <t>31</t>
  </si>
  <si>
    <t>327501111</t>
  </si>
  <si>
    <t>Výplň za opěrami a protimrazové klíny z kameniva drceného nebo těženého</t>
  </si>
  <si>
    <t>1910437018</t>
  </si>
  <si>
    <t>"u paty opěrné zdi (pod drenáž - odhad 0,15 m3/m)"</t>
  </si>
  <si>
    <t>13,48*0,15</t>
  </si>
  <si>
    <t>Úpravy povrchů, podlahy a osazování výplní</t>
  </si>
  <si>
    <t>32</t>
  </si>
  <si>
    <t>628631211</t>
  </si>
  <si>
    <t>Spárování zdí a valů z lomového kamene cementovou maltou hl do 30 mm</t>
  </si>
  <si>
    <t>-322710438</t>
  </si>
  <si>
    <t>33</t>
  </si>
  <si>
    <t>632481213</t>
  </si>
  <si>
    <t>Separační vrstva z PE fólie</t>
  </si>
  <si>
    <t>-2043967098</t>
  </si>
  <si>
    <t>13,48*1,1*0,5</t>
  </si>
  <si>
    <t>34</t>
  </si>
  <si>
    <t>632481215</t>
  </si>
  <si>
    <t>Separační vrstva z geotextilie</t>
  </si>
  <si>
    <t>746098913</t>
  </si>
  <si>
    <t>Ostatní konstrukce a práce, bourání</t>
  </si>
  <si>
    <t>35</t>
  </si>
  <si>
    <t>949111112</t>
  </si>
  <si>
    <t>Montáž lešení lehkého kozového trubkového v přes 1,2 do 1,9 m</t>
  </si>
  <si>
    <t>sada</t>
  </si>
  <si>
    <t>1485207552</t>
  </si>
  <si>
    <t>36</t>
  </si>
  <si>
    <t>949111212</t>
  </si>
  <si>
    <t>Příplatek k lešení lehkému kozovému trubkovému v přes 1,2 do 1,9 m za každý den použití</t>
  </si>
  <si>
    <t>640099096</t>
  </si>
  <si>
    <t>2*30</t>
  </si>
  <si>
    <t>37</t>
  </si>
  <si>
    <t>949111812</t>
  </si>
  <si>
    <t>Demontáž lešení lehkého kozového trubkového v přes 1,2 do 1,9 m</t>
  </si>
  <si>
    <t>-1789637605</t>
  </si>
  <si>
    <t>38</t>
  </si>
  <si>
    <t>953332114</t>
  </si>
  <si>
    <t>Vložky do svislých dilatačních spár z pryže tl 10 mm kladené volně</t>
  </si>
  <si>
    <t>795369763</t>
  </si>
  <si>
    <t>"dilatace římsy"</t>
  </si>
  <si>
    <t>4*0,42*0,15</t>
  </si>
  <si>
    <t>39</t>
  </si>
  <si>
    <t>962022391</t>
  </si>
  <si>
    <t>Bourání zdiva nadzákladového kamenného na MV nebo MVC přes 1 m3</t>
  </si>
  <si>
    <t>1761627247</t>
  </si>
  <si>
    <t>"stávající opěrná zeď"</t>
  </si>
  <si>
    <t>13,48*0,5*3,15</t>
  </si>
  <si>
    <t>"minus ztužující žb blok k odstranění"</t>
  </si>
  <si>
    <t>-1,5*1,5*0,3</t>
  </si>
  <si>
    <t>40</t>
  </si>
  <si>
    <t>962052210</t>
  </si>
  <si>
    <t>Bourání zdiva nadzákladového ze ŽB do 1 m3</t>
  </si>
  <si>
    <t>-933012256</t>
  </si>
  <si>
    <t>"ztužující žb blok k odstranění"</t>
  </si>
  <si>
    <t>1,5*1,5*0,3</t>
  </si>
  <si>
    <t>41</t>
  </si>
  <si>
    <t>985331113</t>
  </si>
  <si>
    <t>Dodatečné vlepování betonářské výztuže D 12 mm do cementové aktivované malty včetně vyvrtání otvoru</t>
  </si>
  <si>
    <t>15360953</t>
  </si>
  <si>
    <t>"trny R12, hloubka vrtání 300 mm, ve dvou řadách"</t>
  </si>
  <si>
    <t>13,48/0,25*2*0,3</t>
  </si>
  <si>
    <t>42</t>
  </si>
  <si>
    <t>13021054</t>
  </si>
  <si>
    <t>tyč ocelová ohýbaná kruhová žebírková jakost B500B (10 505) výztuž do betonu D 10-16mm</t>
  </si>
  <si>
    <t>1663341612</t>
  </si>
  <si>
    <t>13,48/0,25*2*(0,3+0,5)*1,1*0,888/1000</t>
  </si>
  <si>
    <t>997</t>
  </si>
  <si>
    <t>Doprava suti a vybouraných hmot</t>
  </si>
  <si>
    <t>43</t>
  </si>
  <si>
    <t>997013111</t>
  </si>
  <si>
    <t>Vnitrostaveništní doprava suti a vybouraných hmot pro budovy v do 6 m</t>
  </si>
  <si>
    <t>-93089824</t>
  </si>
  <si>
    <t>44</t>
  </si>
  <si>
    <t>997013501</t>
  </si>
  <si>
    <t>Odvoz suti a vybouraných hmot na skládku nebo meziskládku do 1 km se složením</t>
  </si>
  <si>
    <t>1098552888</t>
  </si>
  <si>
    <t>45</t>
  </si>
  <si>
    <t>997013509</t>
  </si>
  <si>
    <t>Příplatek k odvozu suti a vybouraných hmot na skládku ZKD 1 km přes 1 km</t>
  </si>
  <si>
    <t>-932496959</t>
  </si>
  <si>
    <t>53,01*19 'Přepočtené koeficientem množství</t>
  </si>
  <si>
    <t>46</t>
  </si>
  <si>
    <t>997013871</t>
  </si>
  <si>
    <t>Poplatek za uložení stavebního odpadu na recyklační skládce (skládkovné) směsného stavebního a demoličního kód odpadu 17 09 04</t>
  </si>
  <si>
    <t>-1222069979</t>
  </si>
  <si>
    <t>998</t>
  </si>
  <si>
    <t>Přesun hmot</t>
  </si>
  <si>
    <t>47</t>
  </si>
  <si>
    <t>998153131</t>
  </si>
  <si>
    <t>Přesun hmot pro samostatné zdi a valy zděné z cihel, kamene, tvárnic nebo monolitické v do 12 m</t>
  </si>
  <si>
    <t>1563097287</t>
  </si>
  <si>
    <t>PSV</t>
  </si>
  <si>
    <t>Práce a dodávky PSV</t>
  </si>
  <si>
    <t>711</t>
  </si>
  <si>
    <t>Izolace proti vodě, vlhkosti a plynům</t>
  </si>
  <si>
    <t>48</t>
  </si>
  <si>
    <t>711161212</t>
  </si>
  <si>
    <t>Izolace proti zemní vlhkosti nopovou fólií svislá, výška nopu 8,0 mm, tl do 0,6 mm</t>
  </si>
  <si>
    <t>355866268</t>
  </si>
  <si>
    <t>13,48*3</t>
  </si>
  <si>
    <t>49</t>
  </si>
  <si>
    <t>998711101</t>
  </si>
  <si>
    <t>Přesun hmot tonážní pro izolace proti vodě, vlhkosti a plynům v objektech v do 6 m</t>
  </si>
  <si>
    <t>-1216668852</t>
  </si>
  <si>
    <t>767</t>
  </si>
  <si>
    <t>Konstrukce zámečnické</t>
  </si>
  <si>
    <t>50</t>
  </si>
  <si>
    <t>767223222</t>
  </si>
  <si>
    <t>Montáž přímého kovového zábradlí do betonu konstrukce na schodišti v exteriéru</t>
  </si>
  <si>
    <t>-1039846607</t>
  </si>
  <si>
    <t>13,48+1,5</t>
  </si>
  <si>
    <t>51</t>
  </si>
  <si>
    <t>55342291-R</t>
  </si>
  <si>
    <t>zábradlí vč. kotvení vrchní v 900mm</t>
  </si>
  <si>
    <t>1511690605</t>
  </si>
  <si>
    <t>52</t>
  </si>
  <si>
    <t>998767101</t>
  </si>
  <si>
    <t>Přesun hmot tonážní pro zámečnické konstrukce v objektech v do 6 m</t>
  </si>
  <si>
    <t>1957611515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</si>
  <si>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</si>
  <si>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</si>
  <si>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</si>
  <si>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</si>
  <si>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</si>
  <si>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VRN1</t>
  </si>
  <si>
    <t>Průzkumné, zeměměřičské a projektové práce</t>
  </si>
  <si>
    <t>012164000</t>
  </si>
  <si>
    <t>Vytyčení a zaměření inženýrských sítí</t>
  </si>
  <si>
    <t>kpl</t>
  </si>
  <si>
    <t>1024</t>
  </si>
  <si>
    <t>1659942214</t>
  </si>
  <si>
    <t>012203000</t>
  </si>
  <si>
    <t>Zeměměřičské práce před výstavbou</t>
  </si>
  <si>
    <t>-1229499103</t>
  </si>
  <si>
    <t>012303000</t>
  </si>
  <si>
    <t>Zeměměřičské práce při provádění stavby</t>
  </si>
  <si>
    <t>-759201569</t>
  </si>
  <si>
    <t>012403000</t>
  </si>
  <si>
    <t>Zeměměřičské práce po výstavbě</t>
  </si>
  <si>
    <t>-2019306724</t>
  </si>
  <si>
    <t>012414000</t>
  </si>
  <si>
    <t>Geometrický plán</t>
  </si>
  <si>
    <t>730475819</t>
  </si>
  <si>
    <t>013244000</t>
  </si>
  <si>
    <t>Dokumentace pro provádění stavby</t>
  </si>
  <si>
    <t>401625084</t>
  </si>
  <si>
    <t>"případná dílenská dokumentace"</t>
  </si>
  <si>
    <t>013254000</t>
  </si>
  <si>
    <t>Dokumentace skutečného provedení stavby</t>
  </si>
  <si>
    <t>827311708</t>
  </si>
  <si>
    <t>VRN3</t>
  </si>
  <si>
    <t>Zařízení staveniště</t>
  </si>
  <si>
    <t>030001000</t>
  </si>
  <si>
    <t>-1912167125</t>
  </si>
  <si>
    <t>"vč. zajištění a zabezpečení"</t>
  </si>
  <si>
    <t>034203000</t>
  </si>
  <si>
    <t>Opatření na ochranu pozemků a budov sousedních se staveništěm</t>
  </si>
  <si>
    <t>-465696000</t>
  </si>
  <si>
    <t>VRN6</t>
  </si>
  <si>
    <t>Územní vlivy</t>
  </si>
  <si>
    <t>062503000</t>
  </si>
  <si>
    <t>Složitý terén staveniště</t>
  </si>
  <si>
    <t>-814721705</t>
  </si>
  <si>
    <t>VRN7</t>
  </si>
  <si>
    <t>Provozní vlivy</t>
  </si>
  <si>
    <t>072103000</t>
  </si>
  <si>
    <t>Silniční provoz - projednání DIO a zajištění DIR</t>
  </si>
  <si>
    <t>-825474256</t>
  </si>
  <si>
    <t>072203000</t>
  </si>
  <si>
    <t>Silniční provoz - zajištění DIO (dopravní značení)</t>
  </si>
  <si>
    <t>1903306199</t>
  </si>
  <si>
    <t>075603000</t>
  </si>
  <si>
    <t>Ochranná pásma památkových objektů</t>
  </si>
  <si>
    <t>-461302390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</si>
</sst>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2025506(2)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Opěrná zídka u schodiště z ulice Hluboká k areálu dopravního hřiště, k.ú. Mnichovo Hradiště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k.ú. Mnichovo Hradiště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29. 1. 2025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Mnichovo Hradiště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ANITAS s.r.o.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ANITAS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01 - Opěrná zídka'!J30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'SO 01 - Opěrná zídka'!P127</f>
        <v>0</v>
      </c>
      <c r="AV95" s="128">
        <f>'SO 01 - Opěrná zídka'!J33</f>
        <v>0</v>
      </c>
      <c r="AW95" s="128">
        <f>'SO 01 - Opěrná zídka'!J34</f>
        <v>0</v>
      </c>
      <c r="AX95" s="128">
        <f>'SO 01 - Opěrná zídka'!J35</f>
        <v>0</v>
      </c>
      <c r="AY95" s="128">
        <f>'SO 01 - Opěrná zídka'!J36</f>
        <v>0</v>
      </c>
      <c r="AZ95" s="128">
        <f>'SO 01 - Opěrná zídka'!F33</f>
        <v>0</v>
      </c>
      <c r="BA95" s="128">
        <f>'SO 01 - Opěrná zídka'!F34</f>
        <v>0</v>
      </c>
      <c r="BB95" s="128">
        <f>'SO 01 - Opěrná zídka'!F35</f>
        <v>0</v>
      </c>
      <c r="BC95" s="128">
        <f>'SO 01 - Opěrná zídka'!F36</f>
        <v>0</v>
      </c>
      <c r="BD95" s="130">
        <f>'SO 01 - Opěrná zídka'!F37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'VRN - Vedlejší rozpočtové...'!J30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'VRN - Vedlejší rozpočtové...'!P121</f>
        <v>0</v>
      </c>
      <c r="AV96" s="133">
        <f>'VRN - Vedlejší rozpočtové...'!J33</f>
        <v>0</v>
      </c>
      <c r="AW96" s="133">
        <f>'VRN - Vedlejší rozpočtové...'!J34</f>
        <v>0</v>
      </c>
      <c r="AX96" s="133">
        <f>'VRN - Vedlejší rozpočtové...'!J35</f>
        <v>0</v>
      </c>
      <c r="AY96" s="133">
        <f>'VRN - Vedlejší rozpočtové...'!J36</f>
        <v>0</v>
      </c>
      <c r="AZ96" s="133">
        <f>'VRN - Vedlejší rozpočtové...'!F33</f>
        <v>0</v>
      </c>
      <c r="BA96" s="133">
        <f>'VRN - Vedlejší rozpočtové...'!F34</f>
        <v>0</v>
      </c>
      <c r="BB96" s="133">
        <f>'VRN - Vedlejší rozpočtové...'!F35</f>
        <v>0</v>
      </c>
      <c r="BC96" s="133">
        <f>'VRN - Vedlejší rozpočtové...'!F36</f>
        <v>0</v>
      </c>
      <c r="BD96" s="135">
        <f>'VRN - Vedlejší rozpočtové...'!F37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zEK7eJYGQG4aHrkPRh+fxs/+k/TATCvQYD6lyM+2uzC5KCanYSg3VWQuXjZLX8Q17s7uR8m7WySvo28eGKwz7A==" hashValue="ja6m6l94Kc5ZZgCfsU7xQ3XSjLG0yexLDAjpBtKQC/SMySDmpZ3q09bb8j5R1vk60aeTZu1z5VGySb5f7XXqJ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Opěrná zídka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Opěrná zídka u schodiště z ulice Hluboká k areálu dopravního hřiště, k.ú. Mnichovo Hradiště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ROUND((SUM(BE127:BE265)),  2)</f>
        <v>0</v>
      </c>
      <c r="G33" s="38"/>
      <c r="H33" s="38"/>
      <c r="I33" s="155">
        <v>0.20999999999999999</v>
      </c>
      <c r="J33" s="154">
        <f>ROUND(((SUM(BE127:BE265))*I33),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ROUND((SUM(BF127:BF265)),  2)</f>
        <v>0</v>
      </c>
      <c r="G34" s="38"/>
      <c r="H34" s="38"/>
      <c r="I34" s="155">
        <v>0.12</v>
      </c>
      <c r="J34" s="154">
        <f>ROUND(((SUM(BF127:BF265))*I34),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ROUND((SUM(BG127:BG265)),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ROUND((SUM(BH127:BH265)),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ROUND((SUM(BI127:BI265)),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Opěrná zídka u schodiště z ulice Hluboká k areálu dopravního hřiště, k.ú. Mnichovo Hradiště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01 - Opěrná zídka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Mnichovo Hradiště</v>
      </c>
      <c r="G89" s="40"/>
      <c r="H89" s="40"/>
      <c r="I89" s="32" t="s">
        <v>22</v>
      </c>
      <c r="J89" s="79" t="str">
        <f>IF(J12="","",J12)</f>
        <v>29. 1. 2025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Mnichovo Hradiště</v>
      </c>
      <c r="G91" s="40"/>
      <c r="H91" s="40"/>
      <c r="I91" s="32" t="s">
        <v>30</v>
      </c>
      <c r="J91" s="36" t="str">
        <f>E21</f>
        <v>ANITAS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ANITAS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J128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J129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J170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J179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J218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J225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103</v>
      </c>
      <c r="E103" s="188"/>
      <c r="F103" s="188"/>
      <c r="G103" s="188"/>
      <c r="H103" s="188"/>
      <c r="I103" s="188"/>
      <c r="J103" s="189">
        <f>J248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J254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105</v>
      </c>
      <c r="E105" s="182"/>
      <c r="F105" s="182"/>
      <c r="G105" s="182"/>
      <c r="H105" s="182"/>
      <c r="I105" s="182"/>
      <c r="J105" s="183">
        <f>J256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J257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107</v>
      </c>
      <c r="E107" s="188"/>
      <c r="F107" s="188"/>
      <c r="G107" s="188"/>
      <c r="H107" s="188"/>
      <c r="I107" s="188"/>
      <c r="J107" s="189">
        <f>J261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108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74" t="str">
        <f>E7</f>
        <v>Opěrná zídka u schodiště z ulice Hluboká k areálu dopravního hřiště, k.ú. Mnichovo Hradiště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90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 01 - Opěrná zídka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>k.ú. Mnichovo Hradiště</v>
      </c>
      <c r="G121" s="40"/>
      <c r="H121" s="40"/>
      <c r="I121" s="32" t="s">
        <v>22</v>
      </c>
      <c r="J121" s="79" t="str">
        <f>IF(J12="","",J12)</f>
        <v>29. 1. 2025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24</v>
      </c>
      <c r="D123" s="40"/>
      <c r="E123" s="40"/>
      <c r="F123" s="27" t="str">
        <f>E15</f>
        <v>Město Mnichovo Hradiště</v>
      </c>
      <c r="G123" s="40"/>
      <c r="H123" s="40"/>
      <c r="I123" s="32" t="s">
        <v>30</v>
      </c>
      <c r="J123" s="36" t="str">
        <f>E21</f>
        <v>ANITAS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ANITAS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1"/>
      <c r="B126" s="192"/>
      <c r="C126" s="193" t="s">
        <v>109</v>
      </c>
      <c r="D126" s="194" t="s">
        <v>60</v>
      </c>
      <c r="E126" s="194" t="s">
        <v>56</v>
      </c>
      <c r="F126" s="194" t="s">
        <v>57</v>
      </c>
      <c r="G126" s="194" t="s">
        <v>110</v>
      </c>
      <c r="H126" s="194" t="s">
        <v>111</v>
      </c>
      <c r="I126" s="194" t="s">
        <v>112</v>
      </c>
      <c r="J126" s="195" t="s">
        <v>94</v>
      </c>
      <c r="K126" s="196" t="s">
        <v>113</v>
      </c>
      <c r="L126" s="197"/>
      <c r="M126" s="100" t="s">
        <v>1</v>
      </c>
      <c r="N126" s="101" t="s">
        <v>39</v>
      </c>
      <c r="O126" s="101" t="s">
        <v>114</v>
      </c>
      <c r="P126" s="101" t="s">
        <v>115</v>
      </c>
      <c r="Q126" s="101" t="s">
        <v>116</v>
      </c>
      <c r="R126" s="101" t="s">
        <v>117</v>
      </c>
      <c r="S126" s="101" t="s">
        <v>118</v>
      </c>
      <c r="T126" s="102" t="s">
        <v>119</v>
      </c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</row>
    <row r="127" s="2" customFormat="1" ht="22.8" customHeight="1">
      <c r="A127" s="38"/>
      <c r="B127" s="39"/>
      <c r="C127" s="107" t="s">
        <v>120</v>
      </c>
      <c r="D127" s="40"/>
      <c r="E127" s="40"/>
      <c r="F127" s="40"/>
      <c r="G127" s="40"/>
      <c r="H127" s="40"/>
      <c r="I127" s="40"/>
      <c r="J127" s="198">
        <f>BK127</f>
        <v>0</v>
      </c>
      <c r="K127" s="40"/>
      <c r="L127" s="44"/>
      <c r="M127" s="103"/>
      <c r="N127" s="199"/>
      <c r="O127" s="104"/>
      <c r="P127" s="200">
        <f>P128+P256</f>
        <v>0</v>
      </c>
      <c r="Q127" s="104"/>
      <c r="R127" s="200">
        <f>R128+R256</f>
        <v>89.63503897999999</v>
      </c>
      <c r="S127" s="104"/>
      <c r="T127" s="201">
        <f>T128+T256</f>
        <v>53.009999999999998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74</v>
      </c>
      <c r="AU127" s="17" t="s">
        <v>96</v>
      </c>
      <c r="BK127" s="202">
        <f>BK128+BK256</f>
        <v>0</v>
      </c>
    </row>
    <row r="128" s="12" customFormat="1" ht="25.92" customHeight="1">
      <c r="A128" s="12"/>
      <c r="B128" s="203"/>
      <c r="C128" s="204"/>
      <c r="D128" s="205" t="s">
        <v>74</v>
      </c>
      <c r="E128" s="206" t="s">
        <v>121</v>
      </c>
      <c r="F128" s="206" t="s">
        <v>122</v>
      </c>
      <c r="G128" s="204"/>
      <c r="H128" s="204"/>
      <c r="I128" s="207"/>
      <c r="J128" s="208">
        <f>BK128</f>
        <v>0</v>
      </c>
      <c r="K128" s="204"/>
      <c r="L128" s="209"/>
      <c r="M128" s="210"/>
      <c r="N128" s="211"/>
      <c r="O128" s="211"/>
      <c r="P128" s="212">
        <f>P129+P170+P179+P218+P225+P248+P254</f>
        <v>0</v>
      </c>
      <c r="Q128" s="211"/>
      <c r="R128" s="212">
        <f>R129+R170+R179+R218+R225+R248+R254</f>
        <v>89.308477379999985</v>
      </c>
      <c r="S128" s="211"/>
      <c r="T128" s="213">
        <f>T129+T170+T179+T218+T225+T248+T254</f>
        <v>53.009999999999998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83</v>
      </c>
      <c r="AT128" s="215" t="s">
        <v>74</v>
      </c>
      <c r="AU128" s="215" t="s">
        <v>75</v>
      </c>
      <c r="AY128" s="214" t="s">
        <v>123</v>
      </c>
      <c r="BK128" s="216">
        <f>BK129+BK170+BK179+BK218+BK225+BK248+BK254</f>
        <v>0</v>
      </c>
    </row>
    <row r="129" s="12" customFormat="1" ht="22.8" customHeight="1">
      <c r="A129" s="12"/>
      <c r="B129" s="203"/>
      <c r="C129" s="204"/>
      <c r="D129" s="205" t="s">
        <v>74</v>
      </c>
      <c r="E129" s="217" t="s">
        <v>83</v>
      </c>
      <c r="F129" s="217" t="s">
        <v>124</v>
      </c>
      <c r="G129" s="204"/>
      <c r="H129" s="204"/>
      <c r="I129" s="207"/>
      <c r="J129" s="218">
        <f>BK129</f>
        <v>0</v>
      </c>
      <c r="K129" s="204"/>
      <c r="L129" s="209"/>
      <c r="M129" s="210"/>
      <c r="N129" s="211"/>
      <c r="O129" s="211"/>
      <c r="P129" s="212">
        <f>SUM(P130:P169)</f>
        <v>0</v>
      </c>
      <c r="Q129" s="211"/>
      <c r="R129" s="212">
        <f>SUM(R130:R169)</f>
        <v>16.501000000000001</v>
      </c>
      <c r="S129" s="211"/>
      <c r="T129" s="213">
        <f>SUM(T130:T169)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83</v>
      </c>
      <c r="AT129" s="215" t="s">
        <v>74</v>
      </c>
      <c r="AU129" s="215" t="s">
        <v>83</v>
      </c>
      <c r="AY129" s="214" t="s">
        <v>123</v>
      </c>
      <c r="BK129" s="216">
        <f>SUM(BK130:BK169)</f>
        <v>0</v>
      </c>
    </row>
    <row r="130" s="2" customFormat="1" ht="33" customHeight="1">
      <c r="A130" s="38"/>
      <c r="B130" s="39"/>
      <c r="C130" s="219" t="s">
        <v>83</v>
      </c>
      <c r="D130" s="219" t="s">
        <v>125</v>
      </c>
      <c r="E130" s="220" t="s">
        <v>126</v>
      </c>
      <c r="F130" s="221" t="s">
        <v>127</v>
      </c>
      <c r="G130" s="222" t="s">
        <v>128</v>
      </c>
      <c r="H130" s="223">
        <v>42.462000000000003</v>
      </c>
      <c r="I130" s="224"/>
      <c r="J130" s="225">
        <f>ROUND(I130*H130,2)</f>
        <v>0</v>
      </c>
      <c r="K130" s="226"/>
      <c r="L130" s="44"/>
      <c r="M130" s="227" t="s">
        <v>1</v>
      </c>
      <c r="N130" s="228" t="s">
        <v>40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129</v>
      </c>
      <c r="AT130" s="231" t="s">
        <v>125</v>
      </c>
      <c r="AU130" s="231" t="s">
        <v>85</v>
      </c>
      <c r="AY130" s="17" t="s">
        <v>123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83</v>
      </c>
      <c r="BK130" s="232">
        <f>ROUND(I130*H130,2)</f>
        <v>0</v>
      </c>
      <c r="BL130" s="17" t="s">
        <v>129</v>
      </c>
      <c r="BM130" s="231" t="s">
        <v>130</v>
      </c>
    </row>
    <row r="131" s="13" customFormat="1">
      <c r="A131" s="13"/>
      <c r="B131" s="233"/>
      <c r="C131" s="234"/>
      <c r="D131" s="235" t="s">
        <v>131</v>
      </c>
      <c r="E131" s="236" t="s">
        <v>1</v>
      </c>
      <c r="F131" s="237" t="s">
        <v>132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131</v>
      </c>
      <c r="AU131" s="243" t="s">
        <v>85</v>
      </c>
      <c r="AV131" s="13" t="s">
        <v>83</v>
      </c>
      <c r="AW131" s="13" t="s">
        <v>32</v>
      </c>
      <c r="AX131" s="13" t="s">
        <v>75</v>
      </c>
      <c r="AY131" s="243" t="s">
        <v>123</v>
      </c>
    </row>
    <row r="132" s="14" customFormat="1">
      <c r="A132" s="14"/>
      <c r="B132" s="244"/>
      <c r="C132" s="245"/>
      <c r="D132" s="235" t="s">
        <v>131</v>
      </c>
      <c r="E132" s="246" t="s">
        <v>1</v>
      </c>
      <c r="F132" s="247" t="s">
        <v>133</v>
      </c>
      <c r="G132" s="245"/>
      <c r="H132" s="248">
        <v>42.462000000000003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131</v>
      </c>
      <c r="AU132" s="254" t="s">
        <v>85</v>
      </c>
      <c r="AV132" s="14" t="s">
        <v>85</v>
      </c>
      <c r="AW132" s="14" t="s">
        <v>32</v>
      </c>
      <c r="AX132" s="14" t="s">
        <v>83</v>
      </c>
      <c r="AY132" s="254" t="s">
        <v>123</v>
      </c>
    </row>
    <row r="133" s="2" customFormat="1" ht="37.8" customHeight="1">
      <c r="A133" s="38"/>
      <c r="B133" s="39"/>
      <c r="C133" s="219" t="s">
        <v>85</v>
      </c>
      <c r="D133" s="219" t="s">
        <v>125</v>
      </c>
      <c r="E133" s="220" t="s">
        <v>134</v>
      </c>
      <c r="F133" s="221" t="s">
        <v>135</v>
      </c>
      <c r="G133" s="222" t="s">
        <v>128</v>
      </c>
      <c r="H133" s="223">
        <v>76.662999999999997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40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129</v>
      </c>
      <c r="AT133" s="231" t="s">
        <v>125</v>
      </c>
      <c r="AU133" s="231" t="s">
        <v>85</v>
      </c>
      <c r="AY133" s="17" t="s">
        <v>123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83</v>
      </c>
      <c r="BK133" s="232">
        <f>ROUND(I133*H133,2)</f>
        <v>0</v>
      </c>
      <c r="BL133" s="17" t="s">
        <v>129</v>
      </c>
      <c r="BM133" s="231" t="s">
        <v>136</v>
      </c>
    </row>
    <row r="134" s="13" customFormat="1">
      <c r="A134" s="13"/>
      <c r="B134" s="233"/>
      <c r="C134" s="234"/>
      <c r="D134" s="235" t="s">
        <v>131</v>
      </c>
      <c r="E134" s="236" t="s">
        <v>1</v>
      </c>
      <c r="F134" s="237" t="s">
        <v>137</v>
      </c>
      <c r="G134" s="234"/>
      <c r="H134" s="236" t="s">
        <v>1</v>
      </c>
      <c r="I134" s="238"/>
      <c r="J134" s="234"/>
      <c r="K134" s="234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131</v>
      </c>
      <c r="AU134" s="243" t="s">
        <v>85</v>
      </c>
      <c r="AV134" s="13" t="s">
        <v>83</v>
      </c>
      <c r="AW134" s="13" t="s">
        <v>32</v>
      </c>
      <c r="AX134" s="13" t="s">
        <v>75</v>
      </c>
      <c r="AY134" s="243" t="s">
        <v>123</v>
      </c>
    </row>
    <row r="135" s="14" customFormat="1">
      <c r="A135" s="14"/>
      <c r="B135" s="244"/>
      <c r="C135" s="245"/>
      <c r="D135" s="235" t="s">
        <v>131</v>
      </c>
      <c r="E135" s="246" t="s">
        <v>1</v>
      </c>
      <c r="F135" s="247" t="s">
        <v>138</v>
      </c>
      <c r="G135" s="245"/>
      <c r="H135" s="248">
        <v>42.462000000000003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131</v>
      </c>
      <c r="AU135" s="254" t="s">
        <v>85</v>
      </c>
      <c r="AV135" s="14" t="s">
        <v>85</v>
      </c>
      <c r="AW135" s="14" t="s">
        <v>32</v>
      </c>
      <c r="AX135" s="14" t="s">
        <v>75</v>
      </c>
      <c r="AY135" s="254" t="s">
        <v>123</v>
      </c>
    </row>
    <row r="136" s="13" customFormat="1">
      <c r="A136" s="13"/>
      <c r="B136" s="233"/>
      <c r="C136" s="234"/>
      <c r="D136" s="235" t="s">
        <v>131</v>
      </c>
      <c r="E136" s="236" t="s">
        <v>1</v>
      </c>
      <c r="F136" s="237" t="s">
        <v>139</v>
      </c>
      <c r="G136" s="234"/>
      <c r="H136" s="236" t="s">
        <v>1</v>
      </c>
      <c r="I136" s="238"/>
      <c r="J136" s="234"/>
      <c r="K136" s="234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131</v>
      </c>
      <c r="AU136" s="243" t="s">
        <v>85</v>
      </c>
      <c r="AV136" s="13" t="s">
        <v>83</v>
      </c>
      <c r="AW136" s="13" t="s">
        <v>32</v>
      </c>
      <c r="AX136" s="13" t="s">
        <v>75</v>
      </c>
      <c r="AY136" s="243" t="s">
        <v>123</v>
      </c>
    </row>
    <row r="137" s="14" customFormat="1">
      <c r="A137" s="14"/>
      <c r="B137" s="244"/>
      <c r="C137" s="245"/>
      <c r="D137" s="235" t="s">
        <v>131</v>
      </c>
      <c r="E137" s="246" t="s">
        <v>1</v>
      </c>
      <c r="F137" s="247" t="s">
        <v>140</v>
      </c>
      <c r="G137" s="245"/>
      <c r="H137" s="248">
        <v>34.201000000000001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131</v>
      </c>
      <c r="AU137" s="254" t="s">
        <v>85</v>
      </c>
      <c r="AV137" s="14" t="s">
        <v>85</v>
      </c>
      <c r="AW137" s="14" t="s">
        <v>32</v>
      </c>
      <c r="AX137" s="14" t="s">
        <v>75</v>
      </c>
      <c r="AY137" s="254" t="s">
        <v>123</v>
      </c>
    </row>
    <row r="138" s="15" customFormat="1">
      <c r="A138" s="15"/>
      <c r="B138" s="255"/>
      <c r="C138" s="256"/>
      <c r="D138" s="235" t="s">
        <v>131</v>
      </c>
      <c r="E138" s="257" t="s">
        <v>1</v>
      </c>
      <c r="F138" s="258" t="s">
        <v>141</v>
      </c>
      <c r="G138" s="256"/>
      <c r="H138" s="259">
        <v>76.663000000000011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131</v>
      </c>
      <c r="AU138" s="265" t="s">
        <v>85</v>
      </c>
      <c r="AV138" s="15" t="s">
        <v>129</v>
      </c>
      <c r="AW138" s="15" t="s">
        <v>32</v>
      </c>
      <c r="AX138" s="15" t="s">
        <v>83</v>
      </c>
      <c r="AY138" s="265" t="s">
        <v>123</v>
      </c>
    </row>
    <row r="139" s="2" customFormat="1" ht="37.8" customHeight="1">
      <c r="A139" s="38"/>
      <c r="B139" s="39"/>
      <c r="C139" s="219" t="s">
        <v>142</v>
      </c>
      <c r="D139" s="219" t="s">
        <v>125</v>
      </c>
      <c r="E139" s="220" t="s">
        <v>143</v>
      </c>
      <c r="F139" s="221" t="s">
        <v>144</v>
      </c>
      <c r="G139" s="222" t="s">
        <v>128</v>
      </c>
      <c r="H139" s="223">
        <v>8.2609999999999992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129</v>
      </c>
      <c r="AT139" s="231" t="s">
        <v>125</v>
      </c>
      <c r="AU139" s="231" t="s">
        <v>85</v>
      </c>
      <c r="AY139" s="17" t="s">
        <v>123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129</v>
      </c>
      <c r="BM139" s="231" t="s">
        <v>145</v>
      </c>
    </row>
    <row r="140" s="13" customFormat="1">
      <c r="A140" s="13"/>
      <c r="B140" s="233"/>
      <c r="C140" s="234"/>
      <c r="D140" s="235" t="s">
        <v>131</v>
      </c>
      <c r="E140" s="236" t="s">
        <v>1</v>
      </c>
      <c r="F140" s="237" t="s">
        <v>146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131</v>
      </c>
      <c r="AU140" s="243" t="s">
        <v>85</v>
      </c>
      <c r="AV140" s="13" t="s">
        <v>83</v>
      </c>
      <c r="AW140" s="13" t="s">
        <v>32</v>
      </c>
      <c r="AX140" s="13" t="s">
        <v>75</v>
      </c>
      <c r="AY140" s="243" t="s">
        <v>123</v>
      </c>
    </row>
    <row r="141" s="14" customFormat="1">
      <c r="A141" s="14"/>
      <c r="B141" s="244"/>
      <c r="C141" s="245"/>
      <c r="D141" s="235" t="s">
        <v>131</v>
      </c>
      <c r="E141" s="246" t="s">
        <v>1</v>
      </c>
      <c r="F141" s="247" t="s">
        <v>147</v>
      </c>
      <c r="G141" s="245"/>
      <c r="H141" s="248">
        <v>8.2609999999999992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131</v>
      </c>
      <c r="AU141" s="254" t="s">
        <v>85</v>
      </c>
      <c r="AV141" s="14" t="s">
        <v>85</v>
      </c>
      <c r="AW141" s="14" t="s">
        <v>32</v>
      </c>
      <c r="AX141" s="14" t="s">
        <v>83</v>
      </c>
      <c r="AY141" s="254" t="s">
        <v>123</v>
      </c>
    </row>
    <row r="142" s="2" customFormat="1" ht="37.8" customHeight="1">
      <c r="A142" s="38"/>
      <c r="B142" s="39"/>
      <c r="C142" s="219" t="s">
        <v>129</v>
      </c>
      <c r="D142" s="219" t="s">
        <v>125</v>
      </c>
      <c r="E142" s="220" t="s">
        <v>148</v>
      </c>
      <c r="F142" s="221" t="s">
        <v>149</v>
      </c>
      <c r="G142" s="222" t="s">
        <v>128</v>
      </c>
      <c r="H142" s="223">
        <v>82.609999999999999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40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129</v>
      </c>
      <c r="AT142" s="231" t="s">
        <v>125</v>
      </c>
      <c r="AU142" s="231" t="s">
        <v>85</v>
      </c>
      <c r="AY142" s="17" t="s">
        <v>123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83</v>
      </c>
      <c r="BK142" s="232">
        <f>ROUND(I142*H142,2)</f>
        <v>0</v>
      </c>
      <c r="BL142" s="17" t="s">
        <v>129</v>
      </c>
      <c r="BM142" s="231" t="s">
        <v>150</v>
      </c>
    </row>
    <row r="143" s="14" customFormat="1">
      <c r="A143" s="14"/>
      <c r="B143" s="244"/>
      <c r="C143" s="245"/>
      <c r="D143" s="235" t="s">
        <v>131</v>
      </c>
      <c r="E143" s="246" t="s">
        <v>1</v>
      </c>
      <c r="F143" s="247" t="s">
        <v>151</v>
      </c>
      <c r="G143" s="245"/>
      <c r="H143" s="248">
        <v>82.609999999999999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131</v>
      </c>
      <c r="AU143" s="254" t="s">
        <v>85</v>
      </c>
      <c r="AV143" s="14" t="s">
        <v>85</v>
      </c>
      <c r="AW143" s="14" t="s">
        <v>32</v>
      </c>
      <c r="AX143" s="14" t="s">
        <v>83</v>
      </c>
      <c r="AY143" s="254" t="s">
        <v>123</v>
      </c>
    </row>
    <row r="144" s="2" customFormat="1" ht="24.15" customHeight="1">
      <c r="A144" s="38"/>
      <c r="B144" s="39"/>
      <c r="C144" s="219" t="s">
        <v>152</v>
      </c>
      <c r="D144" s="219" t="s">
        <v>125</v>
      </c>
      <c r="E144" s="220" t="s">
        <v>153</v>
      </c>
      <c r="F144" s="221" t="s">
        <v>154</v>
      </c>
      <c r="G144" s="222" t="s">
        <v>128</v>
      </c>
      <c r="H144" s="223">
        <v>42.462000000000003</v>
      </c>
      <c r="I144" s="224"/>
      <c r="J144" s="225">
        <f>ROUND(I144*H144,2)</f>
        <v>0</v>
      </c>
      <c r="K144" s="226"/>
      <c r="L144" s="44"/>
      <c r="M144" s="227" t="s">
        <v>1</v>
      </c>
      <c r="N144" s="228" t="s">
        <v>40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129</v>
      </c>
      <c r="AT144" s="231" t="s">
        <v>125</v>
      </c>
      <c r="AU144" s="231" t="s">
        <v>85</v>
      </c>
      <c r="AY144" s="17" t="s">
        <v>123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83</v>
      </c>
      <c r="BK144" s="232">
        <f>ROUND(I144*H144,2)</f>
        <v>0</v>
      </c>
      <c r="BL144" s="17" t="s">
        <v>129</v>
      </c>
      <c r="BM144" s="231" t="s">
        <v>155</v>
      </c>
    </row>
    <row r="145" s="13" customFormat="1">
      <c r="A145" s="13"/>
      <c r="B145" s="233"/>
      <c r="C145" s="234"/>
      <c r="D145" s="235" t="s">
        <v>131</v>
      </c>
      <c r="E145" s="236" t="s">
        <v>1</v>
      </c>
      <c r="F145" s="237" t="s">
        <v>146</v>
      </c>
      <c r="G145" s="234"/>
      <c r="H145" s="236" t="s">
        <v>1</v>
      </c>
      <c r="I145" s="238"/>
      <c r="J145" s="234"/>
      <c r="K145" s="234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131</v>
      </c>
      <c r="AU145" s="243" t="s">
        <v>85</v>
      </c>
      <c r="AV145" s="13" t="s">
        <v>83</v>
      </c>
      <c r="AW145" s="13" t="s">
        <v>32</v>
      </c>
      <c r="AX145" s="13" t="s">
        <v>75</v>
      </c>
      <c r="AY145" s="243" t="s">
        <v>123</v>
      </c>
    </row>
    <row r="146" s="14" customFormat="1">
      <c r="A146" s="14"/>
      <c r="B146" s="244"/>
      <c r="C146" s="245"/>
      <c r="D146" s="235" t="s">
        <v>131</v>
      </c>
      <c r="E146" s="246" t="s">
        <v>1</v>
      </c>
      <c r="F146" s="247" t="s">
        <v>147</v>
      </c>
      <c r="G146" s="245"/>
      <c r="H146" s="248">
        <v>8.2609999999999992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131</v>
      </c>
      <c r="AU146" s="254" t="s">
        <v>85</v>
      </c>
      <c r="AV146" s="14" t="s">
        <v>85</v>
      </c>
      <c r="AW146" s="14" t="s">
        <v>32</v>
      </c>
      <c r="AX146" s="14" t="s">
        <v>75</v>
      </c>
      <c r="AY146" s="254" t="s">
        <v>123</v>
      </c>
    </row>
    <row r="147" s="13" customFormat="1">
      <c r="A147" s="13"/>
      <c r="B147" s="233"/>
      <c r="C147" s="234"/>
      <c r="D147" s="235" t="s">
        <v>131</v>
      </c>
      <c r="E147" s="236" t="s">
        <v>1</v>
      </c>
      <c r="F147" s="237" t="s">
        <v>156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131</v>
      </c>
      <c r="AU147" s="243" t="s">
        <v>85</v>
      </c>
      <c r="AV147" s="13" t="s">
        <v>83</v>
      </c>
      <c r="AW147" s="13" t="s">
        <v>32</v>
      </c>
      <c r="AX147" s="13" t="s">
        <v>75</v>
      </c>
      <c r="AY147" s="243" t="s">
        <v>123</v>
      </c>
    </row>
    <row r="148" s="14" customFormat="1">
      <c r="A148" s="14"/>
      <c r="B148" s="244"/>
      <c r="C148" s="245"/>
      <c r="D148" s="235" t="s">
        <v>131</v>
      </c>
      <c r="E148" s="246" t="s">
        <v>1</v>
      </c>
      <c r="F148" s="247" t="s">
        <v>140</v>
      </c>
      <c r="G148" s="245"/>
      <c r="H148" s="248">
        <v>34.201000000000001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131</v>
      </c>
      <c r="AU148" s="254" t="s">
        <v>85</v>
      </c>
      <c r="AV148" s="14" t="s">
        <v>85</v>
      </c>
      <c r="AW148" s="14" t="s">
        <v>32</v>
      </c>
      <c r="AX148" s="14" t="s">
        <v>75</v>
      </c>
      <c r="AY148" s="254" t="s">
        <v>123</v>
      </c>
    </row>
    <row r="149" s="15" customFormat="1">
      <c r="A149" s="15"/>
      <c r="B149" s="255"/>
      <c r="C149" s="256"/>
      <c r="D149" s="235" t="s">
        <v>131</v>
      </c>
      <c r="E149" s="257" t="s">
        <v>1</v>
      </c>
      <c r="F149" s="258" t="s">
        <v>141</v>
      </c>
      <c r="G149" s="256"/>
      <c r="H149" s="259">
        <v>42.462000000000003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131</v>
      </c>
      <c r="AU149" s="265" t="s">
        <v>85</v>
      </c>
      <c r="AV149" s="15" t="s">
        <v>129</v>
      </c>
      <c r="AW149" s="15" t="s">
        <v>32</v>
      </c>
      <c r="AX149" s="15" t="s">
        <v>83</v>
      </c>
      <c r="AY149" s="265" t="s">
        <v>123</v>
      </c>
    </row>
    <row r="150" s="2" customFormat="1" ht="33" customHeight="1">
      <c r="A150" s="38"/>
      <c r="B150" s="39"/>
      <c r="C150" s="219" t="s">
        <v>157</v>
      </c>
      <c r="D150" s="219" t="s">
        <v>125</v>
      </c>
      <c r="E150" s="220" t="s">
        <v>158</v>
      </c>
      <c r="F150" s="221" t="s">
        <v>159</v>
      </c>
      <c r="G150" s="222" t="s">
        <v>160</v>
      </c>
      <c r="H150" s="223">
        <v>16.521999999999998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40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129</v>
      </c>
      <c r="AT150" s="231" t="s">
        <v>125</v>
      </c>
      <c r="AU150" s="231" t="s">
        <v>85</v>
      </c>
      <c r="AY150" s="17" t="s">
        <v>123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129</v>
      </c>
      <c r="BM150" s="231" t="s">
        <v>161</v>
      </c>
    </row>
    <row r="151" s="14" customFormat="1">
      <c r="A151" s="14"/>
      <c r="B151" s="244"/>
      <c r="C151" s="245"/>
      <c r="D151" s="235" t="s">
        <v>131</v>
      </c>
      <c r="E151" s="246" t="s">
        <v>1</v>
      </c>
      <c r="F151" s="247" t="s">
        <v>162</v>
      </c>
      <c r="G151" s="245"/>
      <c r="H151" s="248">
        <v>16.521999999999998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131</v>
      </c>
      <c r="AU151" s="254" t="s">
        <v>85</v>
      </c>
      <c r="AV151" s="14" t="s">
        <v>85</v>
      </c>
      <c r="AW151" s="14" t="s">
        <v>32</v>
      </c>
      <c r="AX151" s="14" t="s">
        <v>83</v>
      </c>
      <c r="AY151" s="254" t="s">
        <v>123</v>
      </c>
    </row>
    <row r="152" s="2" customFormat="1" ht="16.5" customHeight="1">
      <c r="A152" s="38"/>
      <c r="B152" s="39"/>
      <c r="C152" s="219" t="s">
        <v>163</v>
      </c>
      <c r="D152" s="219" t="s">
        <v>125</v>
      </c>
      <c r="E152" s="220" t="s">
        <v>164</v>
      </c>
      <c r="F152" s="221" t="s">
        <v>165</v>
      </c>
      <c r="G152" s="222" t="s">
        <v>128</v>
      </c>
      <c r="H152" s="223">
        <v>42.462000000000003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40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129</v>
      </c>
      <c r="AT152" s="231" t="s">
        <v>125</v>
      </c>
      <c r="AU152" s="231" t="s">
        <v>85</v>
      </c>
      <c r="AY152" s="17" t="s">
        <v>123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83</v>
      </c>
      <c r="BK152" s="232">
        <f>ROUND(I152*H152,2)</f>
        <v>0</v>
      </c>
      <c r="BL152" s="17" t="s">
        <v>129</v>
      </c>
      <c r="BM152" s="231" t="s">
        <v>166</v>
      </c>
    </row>
    <row r="153" s="13" customFormat="1">
      <c r="A153" s="13"/>
      <c r="B153" s="233"/>
      <c r="C153" s="234"/>
      <c r="D153" s="235" t="s">
        <v>131</v>
      </c>
      <c r="E153" s="236" t="s">
        <v>1</v>
      </c>
      <c r="F153" s="237" t="s">
        <v>137</v>
      </c>
      <c r="G153" s="234"/>
      <c r="H153" s="236" t="s">
        <v>1</v>
      </c>
      <c r="I153" s="238"/>
      <c r="J153" s="234"/>
      <c r="K153" s="234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131</v>
      </c>
      <c r="AU153" s="243" t="s">
        <v>85</v>
      </c>
      <c r="AV153" s="13" t="s">
        <v>83</v>
      </c>
      <c r="AW153" s="13" t="s">
        <v>32</v>
      </c>
      <c r="AX153" s="13" t="s">
        <v>75</v>
      </c>
      <c r="AY153" s="243" t="s">
        <v>123</v>
      </c>
    </row>
    <row r="154" s="14" customFormat="1">
      <c r="A154" s="14"/>
      <c r="B154" s="244"/>
      <c r="C154" s="245"/>
      <c r="D154" s="235" t="s">
        <v>131</v>
      </c>
      <c r="E154" s="246" t="s">
        <v>1</v>
      </c>
      <c r="F154" s="247" t="s">
        <v>138</v>
      </c>
      <c r="G154" s="245"/>
      <c r="H154" s="248">
        <v>42.462000000000003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131</v>
      </c>
      <c r="AU154" s="254" t="s">
        <v>85</v>
      </c>
      <c r="AV154" s="14" t="s">
        <v>85</v>
      </c>
      <c r="AW154" s="14" t="s">
        <v>32</v>
      </c>
      <c r="AX154" s="14" t="s">
        <v>83</v>
      </c>
      <c r="AY154" s="254" t="s">
        <v>123</v>
      </c>
    </row>
    <row r="155" s="2" customFormat="1" ht="24.15" customHeight="1">
      <c r="A155" s="38"/>
      <c r="B155" s="39"/>
      <c r="C155" s="219" t="s">
        <v>167</v>
      </c>
      <c r="D155" s="219" t="s">
        <v>125</v>
      </c>
      <c r="E155" s="220" t="s">
        <v>168</v>
      </c>
      <c r="F155" s="221" t="s">
        <v>169</v>
      </c>
      <c r="G155" s="222" t="s">
        <v>128</v>
      </c>
      <c r="H155" s="223">
        <v>34.201000000000001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40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129</v>
      </c>
      <c r="AT155" s="231" t="s">
        <v>125</v>
      </c>
      <c r="AU155" s="231" t="s">
        <v>85</v>
      </c>
      <c r="AY155" s="17" t="s">
        <v>123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83</v>
      </c>
      <c r="BK155" s="232">
        <f>ROUND(I155*H155,2)</f>
        <v>0</v>
      </c>
      <c r="BL155" s="17" t="s">
        <v>129</v>
      </c>
      <c r="BM155" s="231" t="s">
        <v>170</v>
      </c>
    </row>
    <row r="156" s="13" customFormat="1">
      <c r="A156" s="13"/>
      <c r="B156" s="233"/>
      <c r="C156" s="234"/>
      <c r="D156" s="235" t="s">
        <v>131</v>
      </c>
      <c r="E156" s="236" t="s">
        <v>1</v>
      </c>
      <c r="F156" s="237" t="s">
        <v>171</v>
      </c>
      <c r="G156" s="234"/>
      <c r="H156" s="236" t="s">
        <v>1</v>
      </c>
      <c r="I156" s="238"/>
      <c r="J156" s="234"/>
      <c r="K156" s="234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131</v>
      </c>
      <c r="AU156" s="243" t="s">
        <v>85</v>
      </c>
      <c r="AV156" s="13" t="s">
        <v>83</v>
      </c>
      <c r="AW156" s="13" t="s">
        <v>32</v>
      </c>
      <c r="AX156" s="13" t="s">
        <v>75</v>
      </c>
      <c r="AY156" s="243" t="s">
        <v>123</v>
      </c>
    </row>
    <row r="157" s="14" customFormat="1">
      <c r="A157" s="14"/>
      <c r="B157" s="244"/>
      <c r="C157" s="245"/>
      <c r="D157" s="235" t="s">
        <v>131</v>
      </c>
      <c r="E157" s="246" t="s">
        <v>1</v>
      </c>
      <c r="F157" s="247" t="s">
        <v>133</v>
      </c>
      <c r="G157" s="245"/>
      <c r="H157" s="248">
        <v>42.462000000000003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4" t="s">
        <v>131</v>
      </c>
      <c r="AU157" s="254" t="s">
        <v>85</v>
      </c>
      <c r="AV157" s="14" t="s">
        <v>85</v>
      </c>
      <c r="AW157" s="14" t="s">
        <v>32</v>
      </c>
      <c r="AX157" s="14" t="s">
        <v>75</v>
      </c>
      <c r="AY157" s="254" t="s">
        <v>123</v>
      </c>
    </row>
    <row r="158" s="14" customFormat="1">
      <c r="A158" s="14"/>
      <c r="B158" s="244"/>
      <c r="C158" s="245"/>
      <c r="D158" s="235" t="s">
        <v>131</v>
      </c>
      <c r="E158" s="246" t="s">
        <v>1</v>
      </c>
      <c r="F158" s="247" t="s">
        <v>172</v>
      </c>
      <c r="G158" s="245"/>
      <c r="H158" s="248">
        <v>-6.2389999999999999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131</v>
      </c>
      <c r="AU158" s="254" t="s">
        <v>85</v>
      </c>
      <c r="AV158" s="14" t="s">
        <v>85</v>
      </c>
      <c r="AW158" s="14" t="s">
        <v>32</v>
      </c>
      <c r="AX158" s="14" t="s">
        <v>75</v>
      </c>
      <c r="AY158" s="254" t="s">
        <v>123</v>
      </c>
    </row>
    <row r="159" s="14" customFormat="1">
      <c r="A159" s="14"/>
      <c r="B159" s="244"/>
      <c r="C159" s="245"/>
      <c r="D159" s="235" t="s">
        <v>131</v>
      </c>
      <c r="E159" s="246" t="s">
        <v>1</v>
      </c>
      <c r="F159" s="247" t="s">
        <v>173</v>
      </c>
      <c r="G159" s="245"/>
      <c r="H159" s="248">
        <v>-2.0219999999999998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131</v>
      </c>
      <c r="AU159" s="254" t="s">
        <v>85</v>
      </c>
      <c r="AV159" s="14" t="s">
        <v>85</v>
      </c>
      <c r="AW159" s="14" t="s">
        <v>32</v>
      </c>
      <c r="AX159" s="14" t="s">
        <v>75</v>
      </c>
      <c r="AY159" s="254" t="s">
        <v>123</v>
      </c>
    </row>
    <row r="160" s="15" customFormat="1">
      <c r="A160" s="15"/>
      <c r="B160" s="255"/>
      <c r="C160" s="256"/>
      <c r="D160" s="235" t="s">
        <v>131</v>
      </c>
      <c r="E160" s="257" t="s">
        <v>1</v>
      </c>
      <c r="F160" s="258" t="s">
        <v>141</v>
      </c>
      <c r="G160" s="256"/>
      <c r="H160" s="259">
        <v>34.201000000000008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5" t="s">
        <v>131</v>
      </c>
      <c r="AU160" s="265" t="s">
        <v>85</v>
      </c>
      <c r="AV160" s="15" t="s">
        <v>129</v>
      </c>
      <c r="AW160" s="15" t="s">
        <v>32</v>
      </c>
      <c r="AX160" s="15" t="s">
        <v>83</v>
      </c>
      <c r="AY160" s="265" t="s">
        <v>123</v>
      </c>
    </row>
    <row r="161" s="2" customFormat="1" ht="24.15" customHeight="1">
      <c r="A161" s="38"/>
      <c r="B161" s="39"/>
      <c r="C161" s="219" t="s">
        <v>174</v>
      </c>
      <c r="D161" s="219" t="s">
        <v>125</v>
      </c>
      <c r="E161" s="220" t="s">
        <v>175</v>
      </c>
      <c r="F161" s="221" t="s">
        <v>176</v>
      </c>
      <c r="G161" s="222" t="s">
        <v>177</v>
      </c>
      <c r="H161" s="223">
        <v>50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40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129</v>
      </c>
      <c r="AT161" s="231" t="s">
        <v>125</v>
      </c>
      <c r="AU161" s="231" t="s">
        <v>85</v>
      </c>
      <c r="AY161" s="17" t="s">
        <v>123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83</v>
      </c>
      <c r="BK161" s="232">
        <f>ROUND(I161*H161,2)</f>
        <v>0</v>
      </c>
      <c r="BL161" s="17" t="s">
        <v>129</v>
      </c>
      <c r="BM161" s="231" t="s">
        <v>178</v>
      </c>
    </row>
    <row r="162" s="2" customFormat="1" ht="16.5" customHeight="1">
      <c r="A162" s="38"/>
      <c r="B162" s="39"/>
      <c r="C162" s="266" t="s">
        <v>179</v>
      </c>
      <c r="D162" s="266" t="s">
        <v>180</v>
      </c>
      <c r="E162" s="267" t="s">
        <v>181</v>
      </c>
      <c r="F162" s="268" t="s">
        <v>182</v>
      </c>
      <c r="G162" s="269" t="s">
        <v>160</v>
      </c>
      <c r="H162" s="270">
        <v>16.5</v>
      </c>
      <c r="I162" s="271"/>
      <c r="J162" s="272">
        <f>ROUND(I162*H162,2)</f>
        <v>0</v>
      </c>
      <c r="K162" s="273"/>
      <c r="L162" s="274"/>
      <c r="M162" s="275" t="s">
        <v>1</v>
      </c>
      <c r="N162" s="276" t="s">
        <v>40</v>
      </c>
      <c r="O162" s="91"/>
      <c r="P162" s="229">
        <f>O162*H162</f>
        <v>0</v>
      </c>
      <c r="Q162" s="229">
        <v>1</v>
      </c>
      <c r="R162" s="229">
        <f>Q162*H162</f>
        <v>16.5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167</v>
      </c>
      <c r="AT162" s="231" t="s">
        <v>180</v>
      </c>
      <c r="AU162" s="231" t="s">
        <v>85</v>
      </c>
      <c r="AY162" s="17" t="s">
        <v>123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83</v>
      </c>
      <c r="BK162" s="232">
        <f>ROUND(I162*H162,2)</f>
        <v>0</v>
      </c>
      <c r="BL162" s="17" t="s">
        <v>129</v>
      </c>
      <c r="BM162" s="231" t="s">
        <v>183</v>
      </c>
    </row>
    <row r="163" s="14" customFormat="1">
      <c r="A163" s="14"/>
      <c r="B163" s="244"/>
      <c r="C163" s="245"/>
      <c r="D163" s="235" t="s">
        <v>131</v>
      </c>
      <c r="E163" s="246" t="s">
        <v>1</v>
      </c>
      <c r="F163" s="247" t="s">
        <v>184</v>
      </c>
      <c r="G163" s="245"/>
      <c r="H163" s="248">
        <v>16.5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131</v>
      </c>
      <c r="AU163" s="254" t="s">
        <v>85</v>
      </c>
      <c r="AV163" s="14" t="s">
        <v>85</v>
      </c>
      <c r="AW163" s="14" t="s">
        <v>32</v>
      </c>
      <c r="AX163" s="14" t="s">
        <v>83</v>
      </c>
      <c r="AY163" s="254" t="s">
        <v>123</v>
      </c>
    </row>
    <row r="164" s="2" customFormat="1" ht="24.15" customHeight="1">
      <c r="A164" s="38"/>
      <c r="B164" s="39"/>
      <c r="C164" s="219" t="s">
        <v>185</v>
      </c>
      <c r="D164" s="219" t="s">
        <v>125</v>
      </c>
      <c r="E164" s="220" t="s">
        <v>186</v>
      </c>
      <c r="F164" s="221" t="s">
        <v>187</v>
      </c>
      <c r="G164" s="222" t="s">
        <v>177</v>
      </c>
      <c r="H164" s="223">
        <v>50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40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129</v>
      </c>
      <c r="AT164" s="231" t="s">
        <v>125</v>
      </c>
      <c r="AU164" s="231" t="s">
        <v>85</v>
      </c>
      <c r="AY164" s="17" t="s">
        <v>123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83</v>
      </c>
      <c r="BK164" s="232">
        <f>ROUND(I164*H164,2)</f>
        <v>0</v>
      </c>
      <c r="BL164" s="17" t="s">
        <v>129</v>
      </c>
      <c r="BM164" s="231" t="s">
        <v>188</v>
      </c>
    </row>
    <row r="165" s="2" customFormat="1" ht="16.5" customHeight="1">
      <c r="A165" s="38"/>
      <c r="B165" s="39"/>
      <c r="C165" s="266" t="s">
        <v>8</v>
      </c>
      <c r="D165" s="266" t="s">
        <v>180</v>
      </c>
      <c r="E165" s="267" t="s">
        <v>189</v>
      </c>
      <c r="F165" s="268" t="s">
        <v>190</v>
      </c>
      <c r="G165" s="269" t="s">
        <v>191</v>
      </c>
      <c r="H165" s="270">
        <v>1</v>
      </c>
      <c r="I165" s="271"/>
      <c r="J165" s="272">
        <f>ROUND(I165*H165,2)</f>
        <v>0</v>
      </c>
      <c r="K165" s="273"/>
      <c r="L165" s="274"/>
      <c r="M165" s="275" t="s">
        <v>1</v>
      </c>
      <c r="N165" s="276" t="s">
        <v>40</v>
      </c>
      <c r="O165" s="91"/>
      <c r="P165" s="229">
        <f>O165*H165</f>
        <v>0</v>
      </c>
      <c r="Q165" s="229">
        <v>0.001</v>
      </c>
      <c r="R165" s="229">
        <f>Q165*H165</f>
        <v>0.001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167</v>
      </c>
      <c r="AT165" s="231" t="s">
        <v>180</v>
      </c>
      <c r="AU165" s="231" t="s">
        <v>85</v>
      </c>
      <c r="AY165" s="17" t="s">
        <v>123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129</v>
      </c>
      <c r="BM165" s="231" t="s">
        <v>192</v>
      </c>
    </row>
    <row r="166" s="14" customFormat="1">
      <c r="A166" s="14"/>
      <c r="B166" s="244"/>
      <c r="C166" s="245"/>
      <c r="D166" s="235" t="s">
        <v>131</v>
      </c>
      <c r="E166" s="245"/>
      <c r="F166" s="247" t="s">
        <v>193</v>
      </c>
      <c r="G166" s="245"/>
      <c r="H166" s="248">
        <v>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131</v>
      </c>
      <c r="AU166" s="254" t="s">
        <v>85</v>
      </c>
      <c r="AV166" s="14" t="s">
        <v>85</v>
      </c>
      <c r="AW166" s="14" t="s">
        <v>4</v>
      </c>
      <c r="AX166" s="14" t="s">
        <v>83</v>
      </c>
      <c r="AY166" s="254" t="s">
        <v>123</v>
      </c>
    </row>
    <row r="167" s="2" customFormat="1" ht="24.15" customHeight="1">
      <c r="A167" s="38"/>
      <c r="B167" s="39"/>
      <c r="C167" s="219" t="s">
        <v>194</v>
      </c>
      <c r="D167" s="219" t="s">
        <v>125</v>
      </c>
      <c r="E167" s="220" t="s">
        <v>195</v>
      </c>
      <c r="F167" s="221" t="s">
        <v>196</v>
      </c>
      <c r="G167" s="222" t="s">
        <v>177</v>
      </c>
      <c r="H167" s="223">
        <v>50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40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129</v>
      </c>
      <c r="AT167" s="231" t="s">
        <v>125</v>
      </c>
      <c r="AU167" s="231" t="s">
        <v>85</v>
      </c>
      <c r="AY167" s="17" t="s">
        <v>123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83</v>
      </c>
      <c r="BK167" s="232">
        <f>ROUND(I167*H167,2)</f>
        <v>0</v>
      </c>
      <c r="BL167" s="17" t="s">
        <v>129</v>
      </c>
      <c r="BM167" s="231" t="s">
        <v>197</v>
      </c>
    </row>
    <row r="168" s="2" customFormat="1" ht="33" customHeight="1">
      <c r="A168" s="38"/>
      <c r="B168" s="39"/>
      <c r="C168" s="219" t="s">
        <v>198</v>
      </c>
      <c r="D168" s="219" t="s">
        <v>125</v>
      </c>
      <c r="E168" s="220" t="s">
        <v>199</v>
      </c>
      <c r="F168" s="221" t="s">
        <v>200</v>
      </c>
      <c r="G168" s="222" t="s">
        <v>177</v>
      </c>
      <c r="H168" s="223">
        <v>50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40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129</v>
      </c>
      <c r="AT168" s="231" t="s">
        <v>125</v>
      </c>
      <c r="AU168" s="231" t="s">
        <v>85</v>
      </c>
      <c r="AY168" s="17" t="s">
        <v>123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83</v>
      </c>
      <c r="BK168" s="232">
        <f>ROUND(I168*H168,2)</f>
        <v>0</v>
      </c>
      <c r="BL168" s="17" t="s">
        <v>129</v>
      </c>
      <c r="BM168" s="231" t="s">
        <v>201</v>
      </c>
    </row>
    <row r="169" s="2" customFormat="1" ht="33" customHeight="1">
      <c r="A169" s="38"/>
      <c r="B169" s="39"/>
      <c r="C169" s="219" t="s">
        <v>202</v>
      </c>
      <c r="D169" s="219" t="s">
        <v>125</v>
      </c>
      <c r="E169" s="220" t="s">
        <v>203</v>
      </c>
      <c r="F169" s="221" t="s">
        <v>204</v>
      </c>
      <c r="G169" s="222" t="s">
        <v>177</v>
      </c>
      <c r="H169" s="223">
        <v>50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40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129</v>
      </c>
      <c r="AT169" s="231" t="s">
        <v>125</v>
      </c>
      <c r="AU169" s="231" t="s">
        <v>85</v>
      </c>
      <c r="AY169" s="17" t="s">
        <v>123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83</v>
      </c>
      <c r="BK169" s="232">
        <f>ROUND(I169*H169,2)</f>
        <v>0</v>
      </c>
      <c r="BL169" s="17" t="s">
        <v>129</v>
      </c>
      <c r="BM169" s="231" t="s">
        <v>205</v>
      </c>
    </row>
    <row r="170" s="12" customFormat="1" ht="22.8" customHeight="1">
      <c r="A170" s="12"/>
      <c r="B170" s="203"/>
      <c r="C170" s="204"/>
      <c r="D170" s="205" t="s">
        <v>74</v>
      </c>
      <c r="E170" s="217" t="s">
        <v>85</v>
      </c>
      <c r="F170" s="217" t="s">
        <v>206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SUM(P171:P178)</f>
        <v>0</v>
      </c>
      <c r="Q170" s="211"/>
      <c r="R170" s="212">
        <f>SUM(R171:R178)</f>
        <v>3.1553750599999995</v>
      </c>
      <c r="S170" s="211"/>
      <c r="T170" s="213">
        <f>SUM(T171:T178)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83</v>
      </c>
      <c r="AT170" s="215" t="s">
        <v>74</v>
      </c>
      <c r="AU170" s="215" t="s">
        <v>83</v>
      </c>
      <c r="AY170" s="214" t="s">
        <v>123</v>
      </c>
      <c r="BK170" s="216">
        <f>SUM(BK171:BK178)</f>
        <v>0</v>
      </c>
    </row>
    <row r="171" s="2" customFormat="1" ht="24.15" customHeight="1">
      <c r="A171" s="38"/>
      <c r="B171" s="39"/>
      <c r="C171" s="219" t="s">
        <v>207</v>
      </c>
      <c r="D171" s="219" t="s">
        <v>125</v>
      </c>
      <c r="E171" s="220" t="s">
        <v>208</v>
      </c>
      <c r="F171" s="221" t="s">
        <v>209</v>
      </c>
      <c r="G171" s="222" t="s">
        <v>210</v>
      </c>
      <c r="H171" s="223">
        <v>14.827999999999999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40</v>
      </c>
      <c r="O171" s="91"/>
      <c r="P171" s="229">
        <f>O171*H171</f>
        <v>0</v>
      </c>
      <c r="Q171" s="229">
        <v>0.00116</v>
      </c>
      <c r="R171" s="229">
        <f>Q171*H171</f>
        <v>0.017200480000000001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129</v>
      </c>
      <c r="AT171" s="231" t="s">
        <v>125</v>
      </c>
      <c r="AU171" s="231" t="s">
        <v>85</v>
      </c>
      <c r="AY171" s="17" t="s">
        <v>123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83</v>
      </c>
      <c r="BK171" s="232">
        <f>ROUND(I171*H171,2)</f>
        <v>0</v>
      </c>
      <c r="BL171" s="17" t="s">
        <v>129</v>
      </c>
      <c r="BM171" s="231" t="s">
        <v>211</v>
      </c>
    </row>
    <row r="172" s="13" customFormat="1">
      <c r="A172" s="13"/>
      <c r="B172" s="233"/>
      <c r="C172" s="234"/>
      <c r="D172" s="235" t="s">
        <v>131</v>
      </c>
      <c r="E172" s="236" t="s">
        <v>1</v>
      </c>
      <c r="F172" s="237" t="s">
        <v>132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131</v>
      </c>
      <c r="AU172" s="243" t="s">
        <v>85</v>
      </c>
      <c r="AV172" s="13" t="s">
        <v>83</v>
      </c>
      <c r="AW172" s="13" t="s">
        <v>32</v>
      </c>
      <c r="AX172" s="13" t="s">
        <v>75</v>
      </c>
      <c r="AY172" s="243" t="s">
        <v>123</v>
      </c>
    </row>
    <row r="173" s="14" customFormat="1">
      <c r="A173" s="14"/>
      <c r="B173" s="244"/>
      <c r="C173" s="245"/>
      <c r="D173" s="235" t="s">
        <v>131</v>
      </c>
      <c r="E173" s="246" t="s">
        <v>1</v>
      </c>
      <c r="F173" s="247" t="s">
        <v>212</v>
      </c>
      <c r="G173" s="245"/>
      <c r="H173" s="248">
        <v>14.827999999999999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131</v>
      </c>
      <c r="AU173" s="254" t="s">
        <v>85</v>
      </c>
      <c r="AV173" s="14" t="s">
        <v>85</v>
      </c>
      <c r="AW173" s="14" t="s">
        <v>4</v>
      </c>
      <c r="AX173" s="14" t="s">
        <v>83</v>
      </c>
      <c r="AY173" s="254" t="s">
        <v>123</v>
      </c>
    </row>
    <row r="174" s="2" customFormat="1" ht="37.8" customHeight="1">
      <c r="A174" s="38"/>
      <c r="B174" s="39"/>
      <c r="C174" s="219" t="s">
        <v>213</v>
      </c>
      <c r="D174" s="219" t="s">
        <v>125</v>
      </c>
      <c r="E174" s="220" t="s">
        <v>214</v>
      </c>
      <c r="F174" s="221" t="s">
        <v>215</v>
      </c>
      <c r="G174" s="222" t="s">
        <v>210</v>
      </c>
      <c r="H174" s="223">
        <v>14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40</v>
      </c>
      <c r="O174" s="91"/>
      <c r="P174" s="229">
        <f>O174*H174</f>
        <v>0</v>
      </c>
      <c r="Q174" s="229">
        <v>0.00116</v>
      </c>
      <c r="R174" s="229">
        <f>Q174*H174</f>
        <v>0.016240000000000001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129</v>
      </c>
      <c r="AT174" s="231" t="s">
        <v>125</v>
      </c>
      <c r="AU174" s="231" t="s">
        <v>85</v>
      </c>
      <c r="AY174" s="17" t="s">
        <v>123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83</v>
      </c>
      <c r="BK174" s="232">
        <f>ROUND(I174*H174,2)</f>
        <v>0</v>
      </c>
      <c r="BL174" s="17" t="s">
        <v>129</v>
      </c>
      <c r="BM174" s="231" t="s">
        <v>216</v>
      </c>
    </row>
    <row r="175" s="2" customFormat="1" ht="16.5" customHeight="1">
      <c r="A175" s="38"/>
      <c r="B175" s="39"/>
      <c r="C175" s="219" t="s">
        <v>217</v>
      </c>
      <c r="D175" s="219" t="s">
        <v>125</v>
      </c>
      <c r="E175" s="220" t="s">
        <v>218</v>
      </c>
      <c r="F175" s="221" t="s">
        <v>219</v>
      </c>
      <c r="G175" s="222" t="s">
        <v>210</v>
      </c>
      <c r="H175" s="223">
        <v>25.327999999999999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40</v>
      </c>
      <c r="O175" s="91"/>
      <c r="P175" s="229">
        <f>O175*H175</f>
        <v>0</v>
      </c>
      <c r="Q175" s="229">
        <v>0.00016000000000000001</v>
      </c>
      <c r="R175" s="229">
        <f>Q175*H175</f>
        <v>0.0040524800000000007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129</v>
      </c>
      <c r="AT175" s="231" t="s">
        <v>125</v>
      </c>
      <c r="AU175" s="231" t="s">
        <v>85</v>
      </c>
      <c r="AY175" s="17" t="s">
        <v>123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83</v>
      </c>
      <c r="BK175" s="232">
        <f>ROUND(I175*H175,2)</f>
        <v>0</v>
      </c>
      <c r="BL175" s="17" t="s">
        <v>129</v>
      </c>
      <c r="BM175" s="231" t="s">
        <v>220</v>
      </c>
    </row>
    <row r="176" s="2" customFormat="1" ht="16.5" customHeight="1">
      <c r="A176" s="38"/>
      <c r="B176" s="39"/>
      <c r="C176" s="219" t="s">
        <v>221</v>
      </c>
      <c r="D176" s="219" t="s">
        <v>125</v>
      </c>
      <c r="E176" s="220" t="s">
        <v>222</v>
      </c>
      <c r="F176" s="221" t="s">
        <v>223</v>
      </c>
      <c r="G176" s="222" t="s">
        <v>128</v>
      </c>
      <c r="H176" s="223">
        <v>1.355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40</v>
      </c>
      <c r="O176" s="91"/>
      <c r="P176" s="229">
        <f>O176*H176</f>
        <v>0</v>
      </c>
      <c r="Q176" s="229">
        <v>2.3010199999999998</v>
      </c>
      <c r="R176" s="229">
        <f>Q176*H176</f>
        <v>3.1178820999999997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129</v>
      </c>
      <c r="AT176" s="231" t="s">
        <v>125</v>
      </c>
      <c r="AU176" s="231" t="s">
        <v>85</v>
      </c>
      <c r="AY176" s="17" t="s">
        <v>123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83</v>
      </c>
      <c r="BK176" s="232">
        <f>ROUND(I176*H176,2)</f>
        <v>0</v>
      </c>
      <c r="BL176" s="17" t="s">
        <v>129</v>
      </c>
      <c r="BM176" s="231" t="s">
        <v>224</v>
      </c>
    </row>
    <row r="177" s="13" customFormat="1">
      <c r="A177" s="13"/>
      <c r="B177" s="233"/>
      <c r="C177" s="234"/>
      <c r="D177" s="235" t="s">
        <v>131</v>
      </c>
      <c r="E177" s="236" t="s">
        <v>1</v>
      </c>
      <c r="F177" s="237" t="s">
        <v>225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131</v>
      </c>
      <c r="AU177" s="243" t="s">
        <v>85</v>
      </c>
      <c r="AV177" s="13" t="s">
        <v>83</v>
      </c>
      <c r="AW177" s="13" t="s">
        <v>32</v>
      </c>
      <c r="AX177" s="13" t="s">
        <v>75</v>
      </c>
      <c r="AY177" s="243" t="s">
        <v>123</v>
      </c>
    </row>
    <row r="178" s="14" customFormat="1">
      <c r="A178" s="14"/>
      <c r="B178" s="244"/>
      <c r="C178" s="245"/>
      <c r="D178" s="235" t="s">
        <v>131</v>
      </c>
      <c r="E178" s="246" t="s">
        <v>1</v>
      </c>
      <c r="F178" s="247" t="s">
        <v>226</v>
      </c>
      <c r="G178" s="245"/>
      <c r="H178" s="248">
        <v>1.355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131</v>
      </c>
      <c r="AU178" s="254" t="s">
        <v>85</v>
      </c>
      <c r="AV178" s="14" t="s">
        <v>85</v>
      </c>
      <c r="AW178" s="14" t="s">
        <v>32</v>
      </c>
      <c r="AX178" s="14" t="s">
        <v>83</v>
      </c>
      <c r="AY178" s="254" t="s">
        <v>123</v>
      </c>
    </row>
    <row r="179" s="12" customFormat="1" ht="22.8" customHeight="1">
      <c r="A179" s="12"/>
      <c r="B179" s="203"/>
      <c r="C179" s="204"/>
      <c r="D179" s="205" t="s">
        <v>74</v>
      </c>
      <c r="E179" s="217" t="s">
        <v>142</v>
      </c>
      <c r="F179" s="217" t="s">
        <v>227</v>
      </c>
      <c r="G179" s="204"/>
      <c r="H179" s="204"/>
      <c r="I179" s="207"/>
      <c r="J179" s="218">
        <f>BK179</f>
        <v>0</v>
      </c>
      <c r="K179" s="204"/>
      <c r="L179" s="209"/>
      <c r="M179" s="210"/>
      <c r="N179" s="211"/>
      <c r="O179" s="211"/>
      <c r="P179" s="212">
        <f>SUM(P180:P217)</f>
        <v>0</v>
      </c>
      <c r="Q179" s="211"/>
      <c r="R179" s="212">
        <f>SUM(R180:R217)</f>
        <v>68.919900679999984</v>
      </c>
      <c r="S179" s="211"/>
      <c r="T179" s="213">
        <f>SUM(T180:T217)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83</v>
      </c>
      <c r="AT179" s="215" t="s">
        <v>74</v>
      </c>
      <c r="AU179" s="215" t="s">
        <v>83</v>
      </c>
      <c r="AY179" s="214" t="s">
        <v>123</v>
      </c>
      <c r="BK179" s="216">
        <f>SUM(BK180:BK217)</f>
        <v>0</v>
      </c>
    </row>
    <row r="180" s="2" customFormat="1" ht="24.15" customHeight="1">
      <c r="A180" s="38"/>
      <c r="B180" s="39"/>
      <c r="C180" s="219" t="s">
        <v>228</v>
      </c>
      <c r="D180" s="219" t="s">
        <v>125</v>
      </c>
      <c r="E180" s="220" t="s">
        <v>229</v>
      </c>
      <c r="F180" s="221" t="s">
        <v>230</v>
      </c>
      <c r="G180" s="222" t="s">
        <v>128</v>
      </c>
      <c r="H180" s="223">
        <v>0.13</v>
      </c>
      <c r="I180" s="224"/>
      <c r="J180" s="225">
        <f>ROUND(I180*H180,2)</f>
        <v>0</v>
      </c>
      <c r="K180" s="226"/>
      <c r="L180" s="44"/>
      <c r="M180" s="227" t="s">
        <v>1</v>
      </c>
      <c r="N180" s="228" t="s">
        <v>40</v>
      </c>
      <c r="O180" s="91"/>
      <c r="P180" s="229">
        <f>O180*H180</f>
        <v>0</v>
      </c>
      <c r="Q180" s="229">
        <v>2.39757</v>
      </c>
      <c r="R180" s="229">
        <f>Q180*H180</f>
        <v>0.31168410000000002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129</v>
      </c>
      <c r="AT180" s="231" t="s">
        <v>125</v>
      </c>
      <c r="AU180" s="231" t="s">
        <v>85</v>
      </c>
      <c r="AY180" s="17" t="s">
        <v>123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83</v>
      </c>
      <c r="BK180" s="232">
        <f>ROUND(I180*H180,2)</f>
        <v>0</v>
      </c>
      <c r="BL180" s="17" t="s">
        <v>129</v>
      </c>
      <c r="BM180" s="231" t="s">
        <v>231</v>
      </c>
    </row>
    <row r="181" s="13" customFormat="1">
      <c r="A181" s="13"/>
      <c r="B181" s="233"/>
      <c r="C181" s="234"/>
      <c r="D181" s="235" t="s">
        <v>131</v>
      </c>
      <c r="E181" s="236" t="s">
        <v>1</v>
      </c>
      <c r="F181" s="237" t="s">
        <v>232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131</v>
      </c>
      <c r="AU181" s="243" t="s">
        <v>85</v>
      </c>
      <c r="AV181" s="13" t="s">
        <v>83</v>
      </c>
      <c r="AW181" s="13" t="s">
        <v>32</v>
      </c>
      <c r="AX181" s="13" t="s">
        <v>75</v>
      </c>
      <c r="AY181" s="243" t="s">
        <v>123</v>
      </c>
    </row>
    <row r="182" s="14" customFormat="1">
      <c r="A182" s="14"/>
      <c r="B182" s="244"/>
      <c r="C182" s="245"/>
      <c r="D182" s="235" t="s">
        <v>131</v>
      </c>
      <c r="E182" s="246" t="s">
        <v>1</v>
      </c>
      <c r="F182" s="247" t="s">
        <v>233</v>
      </c>
      <c r="G182" s="245"/>
      <c r="H182" s="248">
        <v>0.13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131</v>
      </c>
      <c r="AU182" s="254" t="s">
        <v>85</v>
      </c>
      <c r="AV182" s="14" t="s">
        <v>85</v>
      </c>
      <c r="AW182" s="14" t="s">
        <v>32</v>
      </c>
      <c r="AX182" s="14" t="s">
        <v>83</v>
      </c>
      <c r="AY182" s="254" t="s">
        <v>123</v>
      </c>
    </row>
    <row r="183" s="2" customFormat="1" ht="37.8" customHeight="1">
      <c r="A183" s="38"/>
      <c r="B183" s="39"/>
      <c r="C183" s="219" t="s">
        <v>7</v>
      </c>
      <c r="D183" s="219" t="s">
        <v>125</v>
      </c>
      <c r="E183" s="220" t="s">
        <v>234</v>
      </c>
      <c r="F183" s="221" t="s">
        <v>235</v>
      </c>
      <c r="G183" s="222" t="s">
        <v>177</v>
      </c>
      <c r="H183" s="223">
        <v>3.3700000000000001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40</v>
      </c>
      <c r="O183" s="91"/>
      <c r="P183" s="229">
        <f>O183*H183</f>
        <v>0</v>
      </c>
      <c r="Q183" s="229">
        <v>0.50100999999999996</v>
      </c>
      <c r="R183" s="229">
        <f>Q183*H183</f>
        <v>1.6884036999999998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129</v>
      </c>
      <c r="AT183" s="231" t="s">
        <v>125</v>
      </c>
      <c r="AU183" s="231" t="s">
        <v>85</v>
      </c>
      <c r="AY183" s="17" t="s">
        <v>123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83</v>
      </c>
      <c r="BK183" s="232">
        <f>ROUND(I183*H183,2)</f>
        <v>0</v>
      </c>
      <c r="BL183" s="17" t="s">
        <v>129</v>
      </c>
      <c r="BM183" s="231" t="s">
        <v>236</v>
      </c>
    </row>
    <row r="184" s="13" customFormat="1">
      <c r="A184" s="13"/>
      <c r="B184" s="233"/>
      <c r="C184" s="234"/>
      <c r="D184" s="235" t="s">
        <v>131</v>
      </c>
      <c r="E184" s="236" t="s">
        <v>1</v>
      </c>
      <c r="F184" s="237" t="s">
        <v>237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131</v>
      </c>
      <c r="AU184" s="243" t="s">
        <v>85</v>
      </c>
      <c r="AV184" s="13" t="s">
        <v>83</v>
      </c>
      <c r="AW184" s="13" t="s">
        <v>32</v>
      </c>
      <c r="AX184" s="13" t="s">
        <v>75</v>
      </c>
      <c r="AY184" s="243" t="s">
        <v>123</v>
      </c>
    </row>
    <row r="185" s="14" customFormat="1">
      <c r="A185" s="14"/>
      <c r="B185" s="244"/>
      <c r="C185" s="245"/>
      <c r="D185" s="235" t="s">
        <v>131</v>
      </c>
      <c r="E185" s="246" t="s">
        <v>1</v>
      </c>
      <c r="F185" s="247" t="s">
        <v>238</v>
      </c>
      <c r="G185" s="245"/>
      <c r="H185" s="248">
        <v>3.3700000000000001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131</v>
      </c>
      <c r="AU185" s="254" t="s">
        <v>85</v>
      </c>
      <c r="AV185" s="14" t="s">
        <v>85</v>
      </c>
      <c r="AW185" s="14" t="s">
        <v>32</v>
      </c>
      <c r="AX185" s="14" t="s">
        <v>83</v>
      </c>
      <c r="AY185" s="254" t="s">
        <v>123</v>
      </c>
    </row>
    <row r="186" s="2" customFormat="1" ht="37.8" customHeight="1">
      <c r="A186" s="38"/>
      <c r="B186" s="39"/>
      <c r="C186" s="219" t="s">
        <v>239</v>
      </c>
      <c r="D186" s="219" t="s">
        <v>125</v>
      </c>
      <c r="E186" s="220" t="s">
        <v>240</v>
      </c>
      <c r="F186" s="221" t="s">
        <v>241</v>
      </c>
      <c r="G186" s="222" t="s">
        <v>177</v>
      </c>
      <c r="H186" s="223">
        <v>33.329999999999998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40</v>
      </c>
      <c r="O186" s="91"/>
      <c r="P186" s="229">
        <f>O186*H186</f>
        <v>0</v>
      </c>
      <c r="Q186" s="229">
        <v>1.2381500000000001</v>
      </c>
      <c r="R186" s="229">
        <f>Q186*H186</f>
        <v>41.267539499999998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129</v>
      </c>
      <c r="AT186" s="231" t="s">
        <v>125</v>
      </c>
      <c r="AU186" s="231" t="s">
        <v>85</v>
      </c>
      <c r="AY186" s="17" t="s">
        <v>123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83</v>
      </c>
      <c r="BK186" s="232">
        <f>ROUND(I186*H186,2)</f>
        <v>0</v>
      </c>
      <c r="BL186" s="17" t="s">
        <v>129</v>
      </c>
      <c r="BM186" s="231" t="s">
        <v>242</v>
      </c>
    </row>
    <row r="187" s="13" customFormat="1">
      <c r="A187" s="13"/>
      <c r="B187" s="233"/>
      <c r="C187" s="234"/>
      <c r="D187" s="235" t="s">
        <v>131</v>
      </c>
      <c r="E187" s="236" t="s">
        <v>1</v>
      </c>
      <c r="F187" s="237" t="s">
        <v>243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131</v>
      </c>
      <c r="AU187" s="243" t="s">
        <v>85</v>
      </c>
      <c r="AV187" s="13" t="s">
        <v>83</v>
      </c>
      <c r="AW187" s="13" t="s">
        <v>32</v>
      </c>
      <c r="AX187" s="13" t="s">
        <v>75</v>
      </c>
      <c r="AY187" s="243" t="s">
        <v>123</v>
      </c>
    </row>
    <row r="188" s="14" customFormat="1">
      <c r="A188" s="14"/>
      <c r="B188" s="244"/>
      <c r="C188" s="245"/>
      <c r="D188" s="235" t="s">
        <v>131</v>
      </c>
      <c r="E188" s="246" t="s">
        <v>1</v>
      </c>
      <c r="F188" s="247" t="s">
        <v>244</v>
      </c>
      <c r="G188" s="245"/>
      <c r="H188" s="248">
        <v>36.700000000000003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131</v>
      </c>
      <c r="AU188" s="254" t="s">
        <v>85</v>
      </c>
      <c r="AV188" s="14" t="s">
        <v>85</v>
      </c>
      <c r="AW188" s="14" t="s">
        <v>32</v>
      </c>
      <c r="AX188" s="14" t="s">
        <v>75</v>
      </c>
      <c r="AY188" s="254" t="s">
        <v>123</v>
      </c>
    </row>
    <row r="189" s="14" customFormat="1">
      <c r="A189" s="14"/>
      <c r="B189" s="244"/>
      <c r="C189" s="245"/>
      <c r="D189" s="235" t="s">
        <v>131</v>
      </c>
      <c r="E189" s="246" t="s">
        <v>1</v>
      </c>
      <c r="F189" s="247" t="s">
        <v>245</v>
      </c>
      <c r="G189" s="245"/>
      <c r="H189" s="248">
        <v>-3.3700000000000001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4" t="s">
        <v>131</v>
      </c>
      <c r="AU189" s="254" t="s">
        <v>85</v>
      </c>
      <c r="AV189" s="14" t="s">
        <v>85</v>
      </c>
      <c r="AW189" s="14" t="s">
        <v>32</v>
      </c>
      <c r="AX189" s="14" t="s">
        <v>75</v>
      </c>
      <c r="AY189" s="254" t="s">
        <v>123</v>
      </c>
    </row>
    <row r="190" s="15" customFormat="1">
      <c r="A190" s="15"/>
      <c r="B190" s="255"/>
      <c r="C190" s="256"/>
      <c r="D190" s="235" t="s">
        <v>131</v>
      </c>
      <c r="E190" s="257" t="s">
        <v>1</v>
      </c>
      <c r="F190" s="258" t="s">
        <v>141</v>
      </c>
      <c r="G190" s="256"/>
      <c r="H190" s="259">
        <v>33.330000000000005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131</v>
      </c>
      <c r="AU190" s="265" t="s">
        <v>85</v>
      </c>
      <c r="AV190" s="15" t="s">
        <v>129</v>
      </c>
      <c r="AW190" s="15" t="s">
        <v>32</v>
      </c>
      <c r="AX190" s="15" t="s">
        <v>83</v>
      </c>
      <c r="AY190" s="265" t="s">
        <v>123</v>
      </c>
    </row>
    <row r="191" s="2" customFormat="1" ht="16.5" customHeight="1">
      <c r="A191" s="38"/>
      <c r="B191" s="39"/>
      <c r="C191" s="219" t="s">
        <v>246</v>
      </c>
      <c r="D191" s="219" t="s">
        <v>125</v>
      </c>
      <c r="E191" s="220" t="s">
        <v>247</v>
      </c>
      <c r="F191" s="221" t="s">
        <v>248</v>
      </c>
      <c r="G191" s="222" t="s">
        <v>160</v>
      </c>
      <c r="H191" s="223">
        <v>0.77400000000000002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40</v>
      </c>
      <c r="O191" s="91"/>
      <c r="P191" s="229">
        <f>O191*H191</f>
        <v>0</v>
      </c>
      <c r="Q191" s="229">
        <v>1.04922</v>
      </c>
      <c r="R191" s="229">
        <f>Q191*H191</f>
        <v>0.81209628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129</v>
      </c>
      <c r="AT191" s="231" t="s">
        <v>125</v>
      </c>
      <c r="AU191" s="231" t="s">
        <v>85</v>
      </c>
      <c r="AY191" s="17" t="s">
        <v>123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83</v>
      </c>
      <c r="BK191" s="232">
        <f>ROUND(I191*H191,2)</f>
        <v>0</v>
      </c>
      <c r="BL191" s="17" t="s">
        <v>129</v>
      </c>
      <c r="BM191" s="231" t="s">
        <v>249</v>
      </c>
    </row>
    <row r="192" s="13" customFormat="1">
      <c r="A192" s="13"/>
      <c r="B192" s="233"/>
      <c r="C192" s="234"/>
      <c r="D192" s="235" t="s">
        <v>131</v>
      </c>
      <c r="E192" s="236" t="s">
        <v>1</v>
      </c>
      <c r="F192" s="237" t="s">
        <v>250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131</v>
      </c>
      <c r="AU192" s="243" t="s">
        <v>85</v>
      </c>
      <c r="AV192" s="13" t="s">
        <v>83</v>
      </c>
      <c r="AW192" s="13" t="s">
        <v>32</v>
      </c>
      <c r="AX192" s="13" t="s">
        <v>75</v>
      </c>
      <c r="AY192" s="243" t="s">
        <v>123</v>
      </c>
    </row>
    <row r="193" s="14" customFormat="1">
      <c r="A193" s="14"/>
      <c r="B193" s="244"/>
      <c r="C193" s="245"/>
      <c r="D193" s="235" t="s">
        <v>131</v>
      </c>
      <c r="E193" s="246" t="s">
        <v>1</v>
      </c>
      <c r="F193" s="247" t="s">
        <v>251</v>
      </c>
      <c r="G193" s="245"/>
      <c r="H193" s="248">
        <v>0.67400000000000004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131</v>
      </c>
      <c r="AU193" s="254" t="s">
        <v>85</v>
      </c>
      <c r="AV193" s="14" t="s">
        <v>85</v>
      </c>
      <c r="AW193" s="14" t="s">
        <v>32</v>
      </c>
      <c r="AX193" s="14" t="s">
        <v>75</v>
      </c>
      <c r="AY193" s="254" t="s">
        <v>123</v>
      </c>
    </row>
    <row r="194" s="14" customFormat="1">
      <c r="A194" s="14"/>
      <c r="B194" s="244"/>
      <c r="C194" s="245"/>
      <c r="D194" s="235" t="s">
        <v>131</v>
      </c>
      <c r="E194" s="246" t="s">
        <v>1</v>
      </c>
      <c r="F194" s="247" t="s">
        <v>252</v>
      </c>
      <c r="G194" s="245"/>
      <c r="H194" s="248">
        <v>0.027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131</v>
      </c>
      <c r="AU194" s="254" t="s">
        <v>85</v>
      </c>
      <c r="AV194" s="14" t="s">
        <v>85</v>
      </c>
      <c r="AW194" s="14" t="s">
        <v>32</v>
      </c>
      <c r="AX194" s="14" t="s">
        <v>75</v>
      </c>
      <c r="AY194" s="254" t="s">
        <v>123</v>
      </c>
    </row>
    <row r="195" s="13" customFormat="1">
      <c r="A195" s="13"/>
      <c r="B195" s="233"/>
      <c r="C195" s="234"/>
      <c r="D195" s="235" t="s">
        <v>131</v>
      </c>
      <c r="E195" s="236" t="s">
        <v>1</v>
      </c>
      <c r="F195" s="237" t="s">
        <v>253</v>
      </c>
      <c r="G195" s="234"/>
      <c r="H195" s="236" t="s">
        <v>1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131</v>
      </c>
      <c r="AU195" s="243" t="s">
        <v>85</v>
      </c>
      <c r="AV195" s="13" t="s">
        <v>83</v>
      </c>
      <c r="AW195" s="13" t="s">
        <v>32</v>
      </c>
      <c r="AX195" s="13" t="s">
        <v>75</v>
      </c>
      <c r="AY195" s="243" t="s">
        <v>123</v>
      </c>
    </row>
    <row r="196" s="14" customFormat="1">
      <c r="A196" s="14"/>
      <c r="B196" s="244"/>
      <c r="C196" s="245"/>
      <c r="D196" s="235" t="s">
        <v>131</v>
      </c>
      <c r="E196" s="246" t="s">
        <v>1</v>
      </c>
      <c r="F196" s="247" t="s">
        <v>254</v>
      </c>
      <c r="G196" s="245"/>
      <c r="H196" s="248">
        <v>0.072999999999999995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131</v>
      </c>
      <c r="AU196" s="254" t="s">
        <v>85</v>
      </c>
      <c r="AV196" s="14" t="s">
        <v>85</v>
      </c>
      <c r="AW196" s="14" t="s">
        <v>32</v>
      </c>
      <c r="AX196" s="14" t="s">
        <v>75</v>
      </c>
      <c r="AY196" s="254" t="s">
        <v>123</v>
      </c>
    </row>
    <row r="197" s="15" customFormat="1">
      <c r="A197" s="15"/>
      <c r="B197" s="255"/>
      <c r="C197" s="256"/>
      <c r="D197" s="235" t="s">
        <v>131</v>
      </c>
      <c r="E197" s="257" t="s">
        <v>1</v>
      </c>
      <c r="F197" s="258" t="s">
        <v>141</v>
      </c>
      <c r="G197" s="256"/>
      <c r="H197" s="259">
        <v>0.77400000000000002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131</v>
      </c>
      <c r="AU197" s="265" t="s">
        <v>85</v>
      </c>
      <c r="AV197" s="15" t="s">
        <v>129</v>
      </c>
      <c r="AW197" s="15" t="s">
        <v>32</v>
      </c>
      <c r="AX197" s="15" t="s">
        <v>83</v>
      </c>
      <c r="AY197" s="265" t="s">
        <v>123</v>
      </c>
    </row>
    <row r="198" s="2" customFormat="1" ht="16.5" customHeight="1">
      <c r="A198" s="38"/>
      <c r="B198" s="39"/>
      <c r="C198" s="219" t="s">
        <v>255</v>
      </c>
      <c r="D198" s="219" t="s">
        <v>125</v>
      </c>
      <c r="E198" s="220" t="s">
        <v>256</v>
      </c>
      <c r="F198" s="221" t="s">
        <v>257</v>
      </c>
      <c r="G198" s="222" t="s">
        <v>177</v>
      </c>
      <c r="H198" s="223">
        <v>36.700000000000003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40</v>
      </c>
      <c r="O198" s="91"/>
      <c r="P198" s="229">
        <f>O198*H198</f>
        <v>0</v>
      </c>
      <c r="Q198" s="229">
        <v>0.0058900000000000003</v>
      </c>
      <c r="R198" s="229">
        <f>Q198*H198</f>
        <v>0.21616300000000002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129</v>
      </c>
      <c r="AT198" s="231" t="s">
        <v>125</v>
      </c>
      <c r="AU198" s="231" t="s">
        <v>85</v>
      </c>
      <c r="AY198" s="17" t="s">
        <v>123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83</v>
      </c>
      <c r="BK198" s="232">
        <f>ROUND(I198*H198,2)</f>
        <v>0</v>
      </c>
      <c r="BL198" s="17" t="s">
        <v>129</v>
      </c>
      <c r="BM198" s="231" t="s">
        <v>258</v>
      </c>
    </row>
    <row r="199" s="13" customFormat="1">
      <c r="A199" s="13"/>
      <c r="B199" s="233"/>
      <c r="C199" s="234"/>
      <c r="D199" s="235" t="s">
        <v>131</v>
      </c>
      <c r="E199" s="236" t="s">
        <v>1</v>
      </c>
      <c r="F199" s="237" t="s">
        <v>243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131</v>
      </c>
      <c r="AU199" s="243" t="s">
        <v>85</v>
      </c>
      <c r="AV199" s="13" t="s">
        <v>83</v>
      </c>
      <c r="AW199" s="13" t="s">
        <v>32</v>
      </c>
      <c r="AX199" s="13" t="s">
        <v>75</v>
      </c>
      <c r="AY199" s="243" t="s">
        <v>123</v>
      </c>
    </row>
    <row r="200" s="14" customFormat="1">
      <c r="A200" s="14"/>
      <c r="B200" s="244"/>
      <c r="C200" s="245"/>
      <c r="D200" s="235" t="s">
        <v>131</v>
      </c>
      <c r="E200" s="246" t="s">
        <v>1</v>
      </c>
      <c r="F200" s="247" t="s">
        <v>244</v>
      </c>
      <c r="G200" s="245"/>
      <c r="H200" s="248">
        <v>36.700000000000003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131</v>
      </c>
      <c r="AU200" s="254" t="s">
        <v>85</v>
      </c>
      <c r="AV200" s="14" t="s">
        <v>85</v>
      </c>
      <c r="AW200" s="14" t="s">
        <v>32</v>
      </c>
      <c r="AX200" s="14" t="s">
        <v>83</v>
      </c>
      <c r="AY200" s="254" t="s">
        <v>123</v>
      </c>
    </row>
    <row r="201" s="2" customFormat="1" ht="16.5" customHeight="1">
      <c r="A201" s="38"/>
      <c r="B201" s="39"/>
      <c r="C201" s="219" t="s">
        <v>259</v>
      </c>
      <c r="D201" s="219" t="s">
        <v>125</v>
      </c>
      <c r="E201" s="220" t="s">
        <v>260</v>
      </c>
      <c r="F201" s="221" t="s">
        <v>261</v>
      </c>
      <c r="G201" s="222" t="s">
        <v>128</v>
      </c>
      <c r="H201" s="223">
        <v>0.84899999999999998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40</v>
      </c>
      <c r="O201" s="91"/>
      <c r="P201" s="229">
        <f>O201*H201</f>
        <v>0</v>
      </c>
      <c r="Q201" s="229">
        <v>2.5021499999999999</v>
      </c>
      <c r="R201" s="229">
        <f>Q201*H201</f>
        <v>2.1243253499999999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129</v>
      </c>
      <c r="AT201" s="231" t="s">
        <v>125</v>
      </c>
      <c r="AU201" s="231" t="s">
        <v>85</v>
      </c>
      <c r="AY201" s="17" t="s">
        <v>123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83</v>
      </c>
      <c r="BK201" s="232">
        <f>ROUND(I201*H201,2)</f>
        <v>0</v>
      </c>
      <c r="BL201" s="17" t="s">
        <v>129</v>
      </c>
      <c r="BM201" s="231" t="s">
        <v>262</v>
      </c>
    </row>
    <row r="202" s="14" customFormat="1">
      <c r="A202" s="14"/>
      <c r="B202" s="244"/>
      <c r="C202" s="245"/>
      <c r="D202" s="235" t="s">
        <v>131</v>
      </c>
      <c r="E202" s="246" t="s">
        <v>1</v>
      </c>
      <c r="F202" s="247" t="s">
        <v>263</v>
      </c>
      <c r="G202" s="245"/>
      <c r="H202" s="248">
        <v>0.84899999999999998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131</v>
      </c>
      <c r="AU202" s="254" t="s">
        <v>85</v>
      </c>
      <c r="AV202" s="14" t="s">
        <v>85</v>
      </c>
      <c r="AW202" s="14" t="s">
        <v>32</v>
      </c>
      <c r="AX202" s="14" t="s">
        <v>83</v>
      </c>
      <c r="AY202" s="254" t="s">
        <v>123</v>
      </c>
    </row>
    <row r="203" s="2" customFormat="1" ht="24.15" customHeight="1">
      <c r="A203" s="38"/>
      <c r="B203" s="39"/>
      <c r="C203" s="219" t="s">
        <v>264</v>
      </c>
      <c r="D203" s="219" t="s">
        <v>125</v>
      </c>
      <c r="E203" s="220" t="s">
        <v>265</v>
      </c>
      <c r="F203" s="221" t="s">
        <v>266</v>
      </c>
      <c r="G203" s="222" t="s">
        <v>177</v>
      </c>
      <c r="H203" s="223">
        <v>4.8440000000000003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40</v>
      </c>
      <c r="O203" s="91"/>
      <c r="P203" s="229">
        <f>O203*H203</f>
        <v>0</v>
      </c>
      <c r="Q203" s="229">
        <v>0.025190000000000001</v>
      </c>
      <c r="R203" s="229">
        <f>Q203*H203</f>
        <v>0.12202036000000001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129</v>
      </c>
      <c r="AT203" s="231" t="s">
        <v>125</v>
      </c>
      <c r="AU203" s="231" t="s">
        <v>85</v>
      </c>
      <c r="AY203" s="17" t="s">
        <v>123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83</v>
      </c>
      <c r="BK203" s="232">
        <f>ROUND(I203*H203,2)</f>
        <v>0</v>
      </c>
      <c r="BL203" s="17" t="s">
        <v>129</v>
      </c>
      <c r="BM203" s="231" t="s">
        <v>267</v>
      </c>
    </row>
    <row r="204" s="14" customFormat="1">
      <c r="A204" s="14"/>
      <c r="B204" s="244"/>
      <c r="C204" s="245"/>
      <c r="D204" s="235" t="s">
        <v>131</v>
      </c>
      <c r="E204" s="246" t="s">
        <v>1</v>
      </c>
      <c r="F204" s="247" t="s">
        <v>268</v>
      </c>
      <c r="G204" s="245"/>
      <c r="H204" s="248">
        <v>4.1699999999999999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131</v>
      </c>
      <c r="AU204" s="254" t="s">
        <v>85</v>
      </c>
      <c r="AV204" s="14" t="s">
        <v>85</v>
      </c>
      <c r="AW204" s="14" t="s">
        <v>32</v>
      </c>
      <c r="AX204" s="14" t="s">
        <v>75</v>
      </c>
      <c r="AY204" s="254" t="s">
        <v>123</v>
      </c>
    </row>
    <row r="205" s="14" customFormat="1">
      <c r="A205" s="14"/>
      <c r="B205" s="244"/>
      <c r="C205" s="245"/>
      <c r="D205" s="235" t="s">
        <v>131</v>
      </c>
      <c r="E205" s="246" t="s">
        <v>1</v>
      </c>
      <c r="F205" s="247" t="s">
        <v>269</v>
      </c>
      <c r="G205" s="245"/>
      <c r="H205" s="248">
        <v>0.67400000000000004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131</v>
      </c>
      <c r="AU205" s="254" t="s">
        <v>85</v>
      </c>
      <c r="AV205" s="14" t="s">
        <v>85</v>
      </c>
      <c r="AW205" s="14" t="s">
        <v>32</v>
      </c>
      <c r="AX205" s="14" t="s">
        <v>75</v>
      </c>
      <c r="AY205" s="254" t="s">
        <v>123</v>
      </c>
    </row>
    <row r="206" s="15" customFormat="1">
      <c r="A206" s="15"/>
      <c r="B206" s="255"/>
      <c r="C206" s="256"/>
      <c r="D206" s="235" t="s">
        <v>131</v>
      </c>
      <c r="E206" s="257" t="s">
        <v>1</v>
      </c>
      <c r="F206" s="258" t="s">
        <v>141</v>
      </c>
      <c r="G206" s="256"/>
      <c r="H206" s="259">
        <v>4.8440000000000003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5" t="s">
        <v>131</v>
      </c>
      <c r="AU206" s="265" t="s">
        <v>85</v>
      </c>
      <c r="AV206" s="15" t="s">
        <v>129</v>
      </c>
      <c r="AW206" s="15" t="s">
        <v>32</v>
      </c>
      <c r="AX206" s="15" t="s">
        <v>83</v>
      </c>
      <c r="AY206" s="265" t="s">
        <v>123</v>
      </c>
    </row>
    <row r="207" s="2" customFormat="1" ht="24.15" customHeight="1">
      <c r="A207" s="38"/>
      <c r="B207" s="39"/>
      <c r="C207" s="219" t="s">
        <v>270</v>
      </c>
      <c r="D207" s="219" t="s">
        <v>125</v>
      </c>
      <c r="E207" s="220" t="s">
        <v>271</v>
      </c>
      <c r="F207" s="221" t="s">
        <v>272</v>
      </c>
      <c r="G207" s="222" t="s">
        <v>177</v>
      </c>
      <c r="H207" s="223">
        <v>4.8440000000000003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40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129</v>
      </c>
      <c r="AT207" s="231" t="s">
        <v>125</v>
      </c>
      <c r="AU207" s="231" t="s">
        <v>85</v>
      </c>
      <c r="AY207" s="17" t="s">
        <v>123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83</v>
      </c>
      <c r="BK207" s="232">
        <f>ROUND(I207*H207,2)</f>
        <v>0</v>
      </c>
      <c r="BL207" s="17" t="s">
        <v>129</v>
      </c>
      <c r="BM207" s="231" t="s">
        <v>273</v>
      </c>
    </row>
    <row r="208" s="2" customFormat="1" ht="24.15" customHeight="1">
      <c r="A208" s="38"/>
      <c r="B208" s="39"/>
      <c r="C208" s="219" t="s">
        <v>274</v>
      </c>
      <c r="D208" s="219" t="s">
        <v>125</v>
      </c>
      <c r="E208" s="220" t="s">
        <v>275</v>
      </c>
      <c r="F208" s="221" t="s">
        <v>276</v>
      </c>
      <c r="G208" s="222" t="s">
        <v>160</v>
      </c>
      <c r="H208" s="223">
        <v>0.127</v>
      </c>
      <c r="I208" s="224"/>
      <c r="J208" s="225">
        <f>ROUND(I208*H208,2)</f>
        <v>0</v>
      </c>
      <c r="K208" s="226"/>
      <c r="L208" s="44"/>
      <c r="M208" s="227" t="s">
        <v>1</v>
      </c>
      <c r="N208" s="228" t="s">
        <v>40</v>
      </c>
      <c r="O208" s="91"/>
      <c r="P208" s="229">
        <f>O208*H208</f>
        <v>0</v>
      </c>
      <c r="Q208" s="229">
        <v>1.04741</v>
      </c>
      <c r="R208" s="229">
        <f>Q208*H208</f>
        <v>0.13302106999999999</v>
      </c>
      <c r="S208" s="229">
        <v>0</v>
      </c>
      <c r="T208" s="230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1" t="s">
        <v>129</v>
      </c>
      <c r="AT208" s="231" t="s">
        <v>125</v>
      </c>
      <c r="AU208" s="231" t="s">
        <v>85</v>
      </c>
      <c r="AY208" s="17" t="s">
        <v>123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7" t="s">
        <v>83</v>
      </c>
      <c r="BK208" s="232">
        <f>ROUND(I208*H208,2)</f>
        <v>0</v>
      </c>
      <c r="BL208" s="17" t="s">
        <v>129</v>
      </c>
      <c r="BM208" s="231" t="s">
        <v>277</v>
      </c>
    </row>
    <row r="209" s="14" customFormat="1">
      <c r="A209" s="14"/>
      <c r="B209" s="244"/>
      <c r="C209" s="245"/>
      <c r="D209" s="235" t="s">
        <v>131</v>
      </c>
      <c r="E209" s="246" t="s">
        <v>1</v>
      </c>
      <c r="F209" s="247" t="s">
        <v>278</v>
      </c>
      <c r="G209" s="245"/>
      <c r="H209" s="248">
        <v>0.127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131</v>
      </c>
      <c r="AU209" s="254" t="s">
        <v>85</v>
      </c>
      <c r="AV209" s="14" t="s">
        <v>85</v>
      </c>
      <c r="AW209" s="14" t="s">
        <v>32</v>
      </c>
      <c r="AX209" s="14" t="s">
        <v>83</v>
      </c>
      <c r="AY209" s="254" t="s">
        <v>123</v>
      </c>
    </row>
    <row r="210" s="2" customFormat="1" ht="33" customHeight="1">
      <c r="A210" s="38"/>
      <c r="B210" s="39"/>
      <c r="C210" s="219" t="s">
        <v>279</v>
      </c>
      <c r="D210" s="219" t="s">
        <v>125</v>
      </c>
      <c r="E210" s="220" t="s">
        <v>280</v>
      </c>
      <c r="F210" s="221" t="s">
        <v>281</v>
      </c>
      <c r="G210" s="222" t="s">
        <v>128</v>
      </c>
      <c r="H210" s="223">
        <v>6.2389999999999999</v>
      </c>
      <c r="I210" s="224"/>
      <c r="J210" s="225">
        <f>ROUND(I210*H210,2)</f>
        <v>0</v>
      </c>
      <c r="K210" s="226"/>
      <c r="L210" s="44"/>
      <c r="M210" s="227" t="s">
        <v>1</v>
      </c>
      <c r="N210" s="228" t="s">
        <v>40</v>
      </c>
      <c r="O210" s="91"/>
      <c r="P210" s="229">
        <f>O210*H210</f>
        <v>0</v>
      </c>
      <c r="Q210" s="229">
        <v>2.8888799999999999</v>
      </c>
      <c r="R210" s="229">
        <f>Q210*H210</f>
        <v>18.023722319999997</v>
      </c>
      <c r="S210" s="229">
        <v>0</v>
      </c>
      <c r="T210" s="230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1" t="s">
        <v>129</v>
      </c>
      <c r="AT210" s="231" t="s">
        <v>125</v>
      </c>
      <c r="AU210" s="231" t="s">
        <v>85</v>
      </c>
      <c r="AY210" s="17" t="s">
        <v>123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7" t="s">
        <v>83</v>
      </c>
      <c r="BK210" s="232">
        <f>ROUND(I210*H210,2)</f>
        <v>0</v>
      </c>
      <c r="BL210" s="17" t="s">
        <v>129</v>
      </c>
      <c r="BM210" s="231" t="s">
        <v>282</v>
      </c>
    </row>
    <row r="211" s="13" customFormat="1">
      <c r="A211" s="13"/>
      <c r="B211" s="233"/>
      <c r="C211" s="234"/>
      <c r="D211" s="235" t="s">
        <v>131</v>
      </c>
      <c r="E211" s="236" t="s">
        <v>1</v>
      </c>
      <c r="F211" s="237" t="s">
        <v>243</v>
      </c>
      <c r="G211" s="234"/>
      <c r="H211" s="236" t="s">
        <v>1</v>
      </c>
      <c r="I211" s="238"/>
      <c r="J211" s="234"/>
      <c r="K211" s="234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131</v>
      </c>
      <c r="AU211" s="243" t="s">
        <v>85</v>
      </c>
      <c r="AV211" s="13" t="s">
        <v>83</v>
      </c>
      <c r="AW211" s="13" t="s">
        <v>32</v>
      </c>
      <c r="AX211" s="13" t="s">
        <v>75</v>
      </c>
      <c r="AY211" s="243" t="s">
        <v>123</v>
      </c>
    </row>
    <row r="212" s="13" customFormat="1">
      <c r="A212" s="13"/>
      <c r="B212" s="233"/>
      <c r="C212" s="234"/>
      <c r="D212" s="235" t="s">
        <v>131</v>
      </c>
      <c r="E212" s="236" t="s">
        <v>1</v>
      </c>
      <c r="F212" s="237" t="s">
        <v>283</v>
      </c>
      <c r="G212" s="234"/>
      <c r="H212" s="236" t="s">
        <v>1</v>
      </c>
      <c r="I212" s="238"/>
      <c r="J212" s="234"/>
      <c r="K212" s="234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131</v>
      </c>
      <c r="AU212" s="243" t="s">
        <v>85</v>
      </c>
      <c r="AV212" s="13" t="s">
        <v>83</v>
      </c>
      <c r="AW212" s="13" t="s">
        <v>32</v>
      </c>
      <c r="AX212" s="13" t="s">
        <v>75</v>
      </c>
      <c r="AY212" s="243" t="s">
        <v>123</v>
      </c>
    </row>
    <row r="213" s="14" customFormat="1">
      <c r="A213" s="14"/>
      <c r="B213" s="244"/>
      <c r="C213" s="245"/>
      <c r="D213" s="235" t="s">
        <v>131</v>
      </c>
      <c r="E213" s="246" t="s">
        <v>1</v>
      </c>
      <c r="F213" s="247" t="s">
        <v>284</v>
      </c>
      <c r="G213" s="245"/>
      <c r="H213" s="248">
        <v>6.2389999999999999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131</v>
      </c>
      <c r="AU213" s="254" t="s">
        <v>85</v>
      </c>
      <c r="AV213" s="14" t="s">
        <v>85</v>
      </c>
      <c r="AW213" s="14" t="s">
        <v>32</v>
      </c>
      <c r="AX213" s="14" t="s">
        <v>83</v>
      </c>
      <c r="AY213" s="254" t="s">
        <v>123</v>
      </c>
    </row>
    <row r="214" s="2" customFormat="1" ht="24.15" customHeight="1">
      <c r="A214" s="38"/>
      <c r="B214" s="39"/>
      <c r="C214" s="219" t="s">
        <v>285</v>
      </c>
      <c r="D214" s="219" t="s">
        <v>125</v>
      </c>
      <c r="E214" s="220" t="s">
        <v>286</v>
      </c>
      <c r="F214" s="221" t="s">
        <v>287</v>
      </c>
      <c r="G214" s="222" t="s">
        <v>128</v>
      </c>
      <c r="H214" s="223">
        <v>6.2389999999999999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40</v>
      </c>
      <c r="O214" s="91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129</v>
      </c>
      <c r="AT214" s="231" t="s">
        <v>125</v>
      </c>
      <c r="AU214" s="231" t="s">
        <v>85</v>
      </c>
      <c r="AY214" s="17" t="s">
        <v>123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7" t="s">
        <v>83</v>
      </c>
      <c r="BK214" s="232">
        <f>ROUND(I214*H214,2)</f>
        <v>0</v>
      </c>
      <c r="BL214" s="17" t="s">
        <v>129</v>
      </c>
      <c r="BM214" s="231" t="s">
        <v>288</v>
      </c>
    </row>
    <row r="215" s="2" customFormat="1" ht="24.15" customHeight="1">
      <c r="A215" s="38"/>
      <c r="B215" s="39"/>
      <c r="C215" s="219" t="s">
        <v>289</v>
      </c>
      <c r="D215" s="219" t="s">
        <v>125</v>
      </c>
      <c r="E215" s="220" t="s">
        <v>290</v>
      </c>
      <c r="F215" s="221" t="s">
        <v>291</v>
      </c>
      <c r="G215" s="222" t="s">
        <v>128</v>
      </c>
      <c r="H215" s="223">
        <v>2.0219999999999998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40</v>
      </c>
      <c r="O215" s="91"/>
      <c r="P215" s="229">
        <f>O215*H215</f>
        <v>0</v>
      </c>
      <c r="Q215" s="229">
        <v>2.0874999999999999</v>
      </c>
      <c r="R215" s="229">
        <f>Q215*H215</f>
        <v>4.2209249999999994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129</v>
      </c>
      <c r="AT215" s="231" t="s">
        <v>125</v>
      </c>
      <c r="AU215" s="231" t="s">
        <v>85</v>
      </c>
      <c r="AY215" s="17" t="s">
        <v>123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83</v>
      </c>
      <c r="BK215" s="232">
        <f>ROUND(I215*H215,2)</f>
        <v>0</v>
      </c>
      <c r="BL215" s="17" t="s">
        <v>129</v>
      </c>
      <c r="BM215" s="231" t="s">
        <v>292</v>
      </c>
    </row>
    <row r="216" s="13" customFormat="1">
      <c r="A216" s="13"/>
      <c r="B216" s="233"/>
      <c r="C216" s="234"/>
      <c r="D216" s="235" t="s">
        <v>131</v>
      </c>
      <c r="E216" s="236" t="s">
        <v>1</v>
      </c>
      <c r="F216" s="237" t="s">
        <v>293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131</v>
      </c>
      <c r="AU216" s="243" t="s">
        <v>85</v>
      </c>
      <c r="AV216" s="13" t="s">
        <v>83</v>
      </c>
      <c r="AW216" s="13" t="s">
        <v>32</v>
      </c>
      <c r="AX216" s="13" t="s">
        <v>75</v>
      </c>
      <c r="AY216" s="243" t="s">
        <v>123</v>
      </c>
    </row>
    <row r="217" s="14" customFormat="1">
      <c r="A217" s="14"/>
      <c r="B217" s="244"/>
      <c r="C217" s="245"/>
      <c r="D217" s="235" t="s">
        <v>131</v>
      </c>
      <c r="E217" s="246" t="s">
        <v>1</v>
      </c>
      <c r="F217" s="247" t="s">
        <v>294</v>
      </c>
      <c r="G217" s="245"/>
      <c r="H217" s="248">
        <v>2.0219999999999998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131</v>
      </c>
      <c r="AU217" s="254" t="s">
        <v>85</v>
      </c>
      <c r="AV217" s="14" t="s">
        <v>85</v>
      </c>
      <c r="AW217" s="14" t="s">
        <v>32</v>
      </c>
      <c r="AX217" s="14" t="s">
        <v>83</v>
      </c>
      <c r="AY217" s="254" t="s">
        <v>123</v>
      </c>
    </row>
    <row r="218" s="12" customFormat="1" ht="22.8" customHeight="1">
      <c r="A218" s="12"/>
      <c r="B218" s="203"/>
      <c r="C218" s="204"/>
      <c r="D218" s="205" t="s">
        <v>74</v>
      </c>
      <c r="E218" s="217" t="s">
        <v>157</v>
      </c>
      <c r="F218" s="217" t="s">
        <v>295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SUM(P219:P224)</f>
        <v>0</v>
      </c>
      <c r="Q218" s="211"/>
      <c r="R218" s="212">
        <f>SUM(R219:R224)</f>
        <v>0.63098043999999998</v>
      </c>
      <c r="S218" s="211"/>
      <c r="T218" s="213">
        <f>SUM(T219:T224)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83</v>
      </c>
      <c r="AT218" s="215" t="s">
        <v>74</v>
      </c>
      <c r="AU218" s="215" t="s">
        <v>83</v>
      </c>
      <c r="AY218" s="214" t="s">
        <v>123</v>
      </c>
      <c r="BK218" s="216">
        <f>SUM(BK219:BK224)</f>
        <v>0</v>
      </c>
    </row>
    <row r="219" s="2" customFormat="1" ht="24.15" customHeight="1">
      <c r="A219" s="38"/>
      <c r="B219" s="39"/>
      <c r="C219" s="219" t="s">
        <v>296</v>
      </c>
      <c r="D219" s="219" t="s">
        <v>125</v>
      </c>
      <c r="E219" s="220" t="s">
        <v>297</v>
      </c>
      <c r="F219" s="221" t="s">
        <v>298</v>
      </c>
      <c r="G219" s="222" t="s">
        <v>177</v>
      </c>
      <c r="H219" s="223">
        <v>36.700000000000003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40</v>
      </c>
      <c r="O219" s="91"/>
      <c r="P219" s="229">
        <f>O219*H219</f>
        <v>0</v>
      </c>
      <c r="Q219" s="229">
        <v>0.017100000000000001</v>
      </c>
      <c r="R219" s="229">
        <f>Q219*H219</f>
        <v>0.62757000000000007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129</v>
      </c>
      <c r="AT219" s="231" t="s">
        <v>125</v>
      </c>
      <c r="AU219" s="231" t="s">
        <v>85</v>
      </c>
      <c r="AY219" s="17" t="s">
        <v>123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83</v>
      </c>
      <c r="BK219" s="232">
        <f>ROUND(I219*H219,2)</f>
        <v>0</v>
      </c>
      <c r="BL219" s="17" t="s">
        <v>129</v>
      </c>
      <c r="BM219" s="231" t="s">
        <v>299</v>
      </c>
    </row>
    <row r="220" s="13" customFormat="1">
      <c r="A220" s="13"/>
      <c r="B220" s="233"/>
      <c r="C220" s="234"/>
      <c r="D220" s="235" t="s">
        <v>131</v>
      </c>
      <c r="E220" s="236" t="s">
        <v>1</v>
      </c>
      <c r="F220" s="237" t="s">
        <v>243</v>
      </c>
      <c r="G220" s="234"/>
      <c r="H220" s="236" t="s">
        <v>1</v>
      </c>
      <c r="I220" s="238"/>
      <c r="J220" s="234"/>
      <c r="K220" s="234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131</v>
      </c>
      <c r="AU220" s="243" t="s">
        <v>85</v>
      </c>
      <c r="AV220" s="13" t="s">
        <v>83</v>
      </c>
      <c r="AW220" s="13" t="s">
        <v>32</v>
      </c>
      <c r="AX220" s="13" t="s">
        <v>75</v>
      </c>
      <c r="AY220" s="243" t="s">
        <v>123</v>
      </c>
    </row>
    <row r="221" s="14" customFormat="1">
      <c r="A221" s="14"/>
      <c r="B221" s="244"/>
      <c r="C221" s="245"/>
      <c r="D221" s="235" t="s">
        <v>131</v>
      </c>
      <c r="E221" s="246" t="s">
        <v>1</v>
      </c>
      <c r="F221" s="247" t="s">
        <v>244</v>
      </c>
      <c r="G221" s="245"/>
      <c r="H221" s="248">
        <v>36.700000000000003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131</v>
      </c>
      <c r="AU221" s="254" t="s">
        <v>85</v>
      </c>
      <c r="AV221" s="14" t="s">
        <v>85</v>
      </c>
      <c r="AW221" s="14" t="s">
        <v>32</v>
      </c>
      <c r="AX221" s="14" t="s">
        <v>83</v>
      </c>
      <c r="AY221" s="254" t="s">
        <v>123</v>
      </c>
    </row>
    <row r="222" s="2" customFormat="1" ht="16.5" customHeight="1">
      <c r="A222" s="38"/>
      <c r="B222" s="39"/>
      <c r="C222" s="219" t="s">
        <v>300</v>
      </c>
      <c r="D222" s="219" t="s">
        <v>125</v>
      </c>
      <c r="E222" s="220" t="s">
        <v>301</v>
      </c>
      <c r="F222" s="221" t="s">
        <v>302</v>
      </c>
      <c r="G222" s="222" t="s">
        <v>177</v>
      </c>
      <c r="H222" s="223">
        <v>7.4139999999999997</v>
      </c>
      <c r="I222" s="224"/>
      <c r="J222" s="225">
        <f>ROUND(I222*H222,2)</f>
        <v>0</v>
      </c>
      <c r="K222" s="226"/>
      <c r="L222" s="44"/>
      <c r="M222" s="227" t="s">
        <v>1</v>
      </c>
      <c r="N222" s="228" t="s">
        <v>40</v>
      </c>
      <c r="O222" s="91"/>
      <c r="P222" s="229">
        <f>O222*H222</f>
        <v>0</v>
      </c>
      <c r="Q222" s="229">
        <v>0.00012999999999999999</v>
      </c>
      <c r="R222" s="229">
        <f>Q222*H222</f>
        <v>0.00096381999999999989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129</v>
      </c>
      <c r="AT222" s="231" t="s">
        <v>125</v>
      </c>
      <c r="AU222" s="231" t="s">
        <v>85</v>
      </c>
      <c r="AY222" s="17" t="s">
        <v>123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83</v>
      </c>
      <c r="BK222" s="232">
        <f>ROUND(I222*H222,2)</f>
        <v>0</v>
      </c>
      <c r="BL222" s="17" t="s">
        <v>129</v>
      </c>
      <c r="BM222" s="231" t="s">
        <v>303</v>
      </c>
    </row>
    <row r="223" s="14" customFormat="1">
      <c r="A223" s="14"/>
      <c r="B223" s="244"/>
      <c r="C223" s="245"/>
      <c r="D223" s="235" t="s">
        <v>131</v>
      </c>
      <c r="E223" s="246" t="s">
        <v>1</v>
      </c>
      <c r="F223" s="247" t="s">
        <v>304</v>
      </c>
      <c r="G223" s="245"/>
      <c r="H223" s="248">
        <v>7.4139999999999997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131</v>
      </c>
      <c r="AU223" s="254" t="s">
        <v>85</v>
      </c>
      <c r="AV223" s="14" t="s">
        <v>85</v>
      </c>
      <c r="AW223" s="14" t="s">
        <v>32</v>
      </c>
      <c r="AX223" s="14" t="s">
        <v>83</v>
      </c>
      <c r="AY223" s="254" t="s">
        <v>123</v>
      </c>
    </row>
    <row r="224" s="2" customFormat="1" ht="16.5" customHeight="1">
      <c r="A224" s="38"/>
      <c r="B224" s="39"/>
      <c r="C224" s="219" t="s">
        <v>305</v>
      </c>
      <c r="D224" s="219" t="s">
        <v>125</v>
      </c>
      <c r="E224" s="220" t="s">
        <v>306</v>
      </c>
      <c r="F224" s="221" t="s">
        <v>307</v>
      </c>
      <c r="G224" s="222" t="s">
        <v>177</v>
      </c>
      <c r="H224" s="223">
        <v>7.4139999999999997</v>
      </c>
      <c r="I224" s="224"/>
      <c r="J224" s="225">
        <f>ROUND(I224*H224,2)</f>
        <v>0</v>
      </c>
      <c r="K224" s="226"/>
      <c r="L224" s="44"/>
      <c r="M224" s="227" t="s">
        <v>1</v>
      </c>
      <c r="N224" s="228" t="s">
        <v>40</v>
      </c>
      <c r="O224" s="91"/>
      <c r="P224" s="229">
        <f>O224*H224</f>
        <v>0</v>
      </c>
      <c r="Q224" s="229">
        <v>0.00033</v>
      </c>
      <c r="R224" s="229">
        <f>Q224*H224</f>
        <v>0.00244662</v>
      </c>
      <c r="S224" s="229">
        <v>0</v>
      </c>
      <c r="T224" s="230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1" t="s">
        <v>129</v>
      </c>
      <c r="AT224" s="231" t="s">
        <v>125</v>
      </c>
      <c r="AU224" s="231" t="s">
        <v>85</v>
      </c>
      <c r="AY224" s="17" t="s">
        <v>123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7" t="s">
        <v>83</v>
      </c>
      <c r="BK224" s="232">
        <f>ROUND(I224*H224,2)</f>
        <v>0</v>
      </c>
      <c r="BL224" s="17" t="s">
        <v>129</v>
      </c>
      <c r="BM224" s="231" t="s">
        <v>308</v>
      </c>
    </row>
    <row r="225" s="12" customFormat="1" ht="22.8" customHeight="1">
      <c r="A225" s="12"/>
      <c r="B225" s="203"/>
      <c r="C225" s="204"/>
      <c r="D225" s="205" t="s">
        <v>74</v>
      </c>
      <c r="E225" s="217" t="s">
        <v>174</v>
      </c>
      <c r="F225" s="217" t="s">
        <v>309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SUM(P226:P247)</f>
        <v>0</v>
      </c>
      <c r="Q225" s="211"/>
      <c r="R225" s="212">
        <f>SUM(R226:R247)</f>
        <v>0.10122120000000001</v>
      </c>
      <c r="S225" s="211"/>
      <c r="T225" s="213">
        <f>SUM(T226:T247)</f>
        <v>53.009999999999998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83</v>
      </c>
      <c r="AT225" s="215" t="s">
        <v>74</v>
      </c>
      <c r="AU225" s="215" t="s">
        <v>83</v>
      </c>
      <c r="AY225" s="214" t="s">
        <v>123</v>
      </c>
      <c r="BK225" s="216">
        <f>SUM(BK226:BK247)</f>
        <v>0</v>
      </c>
    </row>
    <row r="226" s="2" customFormat="1" ht="24.15" customHeight="1">
      <c r="A226" s="38"/>
      <c r="B226" s="39"/>
      <c r="C226" s="219" t="s">
        <v>310</v>
      </c>
      <c r="D226" s="219" t="s">
        <v>125</v>
      </c>
      <c r="E226" s="220" t="s">
        <v>311</v>
      </c>
      <c r="F226" s="221" t="s">
        <v>312</v>
      </c>
      <c r="G226" s="222" t="s">
        <v>313</v>
      </c>
      <c r="H226" s="223">
        <v>2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40</v>
      </c>
      <c r="O226" s="91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129</v>
      </c>
      <c r="AT226" s="231" t="s">
        <v>125</v>
      </c>
      <c r="AU226" s="231" t="s">
        <v>85</v>
      </c>
      <c r="AY226" s="17" t="s">
        <v>123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7" t="s">
        <v>83</v>
      </c>
      <c r="BK226" s="232">
        <f>ROUND(I226*H226,2)</f>
        <v>0</v>
      </c>
      <c r="BL226" s="17" t="s">
        <v>129</v>
      </c>
      <c r="BM226" s="231" t="s">
        <v>314</v>
      </c>
    </row>
    <row r="227" s="2" customFormat="1" ht="24.15" customHeight="1">
      <c r="A227" s="38"/>
      <c r="B227" s="39"/>
      <c r="C227" s="219" t="s">
        <v>315</v>
      </c>
      <c r="D227" s="219" t="s">
        <v>125</v>
      </c>
      <c r="E227" s="220" t="s">
        <v>316</v>
      </c>
      <c r="F227" s="221" t="s">
        <v>317</v>
      </c>
      <c r="G227" s="222" t="s">
        <v>313</v>
      </c>
      <c r="H227" s="223">
        <v>60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40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129</v>
      </c>
      <c r="AT227" s="231" t="s">
        <v>125</v>
      </c>
      <c r="AU227" s="231" t="s">
        <v>85</v>
      </c>
      <c r="AY227" s="17" t="s">
        <v>123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83</v>
      </c>
      <c r="BK227" s="232">
        <f>ROUND(I227*H227,2)</f>
        <v>0</v>
      </c>
      <c r="BL227" s="17" t="s">
        <v>129</v>
      </c>
      <c r="BM227" s="231" t="s">
        <v>318</v>
      </c>
    </row>
    <row r="228" s="14" customFormat="1">
      <c r="A228" s="14"/>
      <c r="B228" s="244"/>
      <c r="C228" s="245"/>
      <c r="D228" s="235" t="s">
        <v>131</v>
      </c>
      <c r="E228" s="246" t="s">
        <v>1</v>
      </c>
      <c r="F228" s="247" t="s">
        <v>319</v>
      </c>
      <c r="G228" s="245"/>
      <c r="H228" s="248">
        <v>60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131</v>
      </c>
      <c r="AU228" s="254" t="s">
        <v>85</v>
      </c>
      <c r="AV228" s="14" t="s">
        <v>85</v>
      </c>
      <c r="AW228" s="14" t="s">
        <v>32</v>
      </c>
      <c r="AX228" s="14" t="s">
        <v>83</v>
      </c>
      <c r="AY228" s="254" t="s">
        <v>123</v>
      </c>
    </row>
    <row r="229" s="2" customFormat="1" ht="24.15" customHeight="1">
      <c r="A229" s="38"/>
      <c r="B229" s="39"/>
      <c r="C229" s="219" t="s">
        <v>320</v>
      </c>
      <c r="D229" s="219" t="s">
        <v>125</v>
      </c>
      <c r="E229" s="220" t="s">
        <v>321</v>
      </c>
      <c r="F229" s="221" t="s">
        <v>322</v>
      </c>
      <c r="G229" s="222" t="s">
        <v>313</v>
      </c>
      <c r="H229" s="223">
        <v>2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40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129</v>
      </c>
      <c r="AT229" s="231" t="s">
        <v>125</v>
      </c>
      <c r="AU229" s="231" t="s">
        <v>85</v>
      </c>
      <c r="AY229" s="17" t="s">
        <v>123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83</v>
      </c>
      <c r="BK229" s="232">
        <f>ROUND(I229*H229,2)</f>
        <v>0</v>
      </c>
      <c r="BL229" s="17" t="s">
        <v>129</v>
      </c>
      <c r="BM229" s="231" t="s">
        <v>323</v>
      </c>
    </row>
    <row r="230" s="2" customFormat="1" ht="24.15" customHeight="1">
      <c r="A230" s="38"/>
      <c r="B230" s="39"/>
      <c r="C230" s="219" t="s">
        <v>324</v>
      </c>
      <c r="D230" s="219" t="s">
        <v>125</v>
      </c>
      <c r="E230" s="220" t="s">
        <v>325</v>
      </c>
      <c r="F230" s="221" t="s">
        <v>326</v>
      </c>
      <c r="G230" s="222" t="s">
        <v>177</v>
      </c>
      <c r="H230" s="223">
        <v>0.252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40</v>
      </c>
      <c r="O230" s="91"/>
      <c r="P230" s="229">
        <f>O230*H230</f>
        <v>0</v>
      </c>
      <c r="Q230" s="229">
        <v>0.00158</v>
      </c>
      <c r="R230" s="229">
        <f>Q230*H230</f>
        <v>0.00039816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129</v>
      </c>
      <c r="AT230" s="231" t="s">
        <v>125</v>
      </c>
      <c r="AU230" s="231" t="s">
        <v>85</v>
      </c>
      <c r="AY230" s="17" t="s">
        <v>123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7" t="s">
        <v>83</v>
      </c>
      <c r="BK230" s="232">
        <f>ROUND(I230*H230,2)</f>
        <v>0</v>
      </c>
      <c r="BL230" s="17" t="s">
        <v>129</v>
      </c>
      <c r="BM230" s="231" t="s">
        <v>327</v>
      </c>
    </row>
    <row r="231" s="13" customFormat="1">
      <c r="A231" s="13"/>
      <c r="B231" s="233"/>
      <c r="C231" s="234"/>
      <c r="D231" s="235" t="s">
        <v>131</v>
      </c>
      <c r="E231" s="236" t="s">
        <v>1</v>
      </c>
      <c r="F231" s="237" t="s">
        <v>328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131</v>
      </c>
      <c r="AU231" s="243" t="s">
        <v>85</v>
      </c>
      <c r="AV231" s="13" t="s">
        <v>83</v>
      </c>
      <c r="AW231" s="13" t="s">
        <v>32</v>
      </c>
      <c r="AX231" s="13" t="s">
        <v>75</v>
      </c>
      <c r="AY231" s="243" t="s">
        <v>123</v>
      </c>
    </row>
    <row r="232" s="14" customFormat="1">
      <c r="A232" s="14"/>
      <c r="B232" s="244"/>
      <c r="C232" s="245"/>
      <c r="D232" s="235" t="s">
        <v>131</v>
      </c>
      <c r="E232" s="246" t="s">
        <v>1</v>
      </c>
      <c r="F232" s="247" t="s">
        <v>329</v>
      </c>
      <c r="G232" s="245"/>
      <c r="H232" s="248">
        <v>0.252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131</v>
      </c>
      <c r="AU232" s="254" t="s">
        <v>85</v>
      </c>
      <c r="AV232" s="14" t="s">
        <v>85</v>
      </c>
      <c r="AW232" s="14" t="s">
        <v>32</v>
      </c>
      <c r="AX232" s="14" t="s">
        <v>83</v>
      </c>
      <c r="AY232" s="254" t="s">
        <v>123</v>
      </c>
    </row>
    <row r="233" s="2" customFormat="1" ht="24.15" customHeight="1">
      <c r="A233" s="38"/>
      <c r="B233" s="39"/>
      <c r="C233" s="219" t="s">
        <v>330</v>
      </c>
      <c r="D233" s="219" t="s">
        <v>125</v>
      </c>
      <c r="E233" s="220" t="s">
        <v>331</v>
      </c>
      <c r="F233" s="221" t="s">
        <v>332</v>
      </c>
      <c r="G233" s="222" t="s">
        <v>128</v>
      </c>
      <c r="H233" s="223">
        <v>20.556000000000001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40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2.5</v>
      </c>
      <c r="T233" s="230">
        <f>S233*H233</f>
        <v>51.390000000000001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129</v>
      </c>
      <c r="AT233" s="231" t="s">
        <v>125</v>
      </c>
      <c r="AU233" s="231" t="s">
        <v>85</v>
      </c>
      <c r="AY233" s="17" t="s">
        <v>123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83</v>
      </c>
      <c r="BK233" s="232">
        <f>ROUND(I233*H233,2)</f>
        <v>0</v>
      </c>
      <c r="BL233" s="17" t="s">
        <v>129</v>
      </c>
      <c r="BM233" s="231" t="s">
        <v>333</v>
      </c>
    </row>
    <row r="234" s="13" customFormat="1">
      <c r="A234" s="13"/>
      <c r="B234" s="233"/>
      <c r="C234" s="234"/>
      <c r="D234" s="235" t="s">
        <v>131</v>
      </c>
      <c r="E234" s="236" t="s">
        <v>1</v>
      </c>
      <c r="F234" s="237" t="s">
        <v>334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131</v>
      </c>
      <c r="AU234" s="243" t="s">
        <v>85</v>
      </c>
      <c r="AV234" s="13" t="s">
        <v>83</v>
      </c>
      <c r="AW234" s="13" t="s">
        <v>32</v>
      </c>
      <c r="AX234" s="13" t="s">
        <v>75</v>
      </c>
      <c r="AY234" s="243" t="s">
        <v>123</v>
      </c>
    </row>
    <row r="235" s="14" customFormat="1">
      <c r="A235" s="14"/>
      <c r="B235" s="244"/>
      <c r="C235" s="245"/>
      <c r="D235" s="235" t="s">
        <v>131</v>
      </c>
      <c r="E235" s="246" t="s">
        <v>1</v>
      </c>
      <c r="F235" s="247" t="s">
        <v>335</v>
      </c>
      <c r="G235" s="245"/>
      <c r="H235" s="248">
        <v>21.231000000000002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4" t="s">
        <v>131</v>
      </c>
      <c r="AU235" s="254" t="s">
        <v>85</v>
      </c>
      <c r="AV235" s="14" t="s">
        <v>85</v>
      </c>
      <c r="AW235" s="14" t="s">
        <v>32</v>
      </c>
      <c r="AX235" s="14" t="s">
        <v>75</v>
      </c>
      <c r="AY235" s="254" t="s">
        <v>123</v>
      </c>
    </row>
    <row r="236" s="13" customFormat="1">
      <c r="A236" s="13"/>
      <c r="B236" s="233"/>
      <c r="C236" s="234"/>
      <c r="D236" s="235" t="s">
        <v>131</v>
      </c>
      <c r="E236" s="236" t="s">
        <v>1</v>
      </c>
      <c r="F236" s="237" t="s">
        <v>336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131</v>
      </c>
      <c r="AU236" s="243" t="s">
        <v>85</v>
      </c>
      <c r="AV236" s="13" t="s">
        <v>83</v>
      </c>
      <c r="AW236" s="13" t="s">
        <v>32</v>
      </c>
      <c r="AX236" s="13" t="s">
        <v>75</v>
      </c>
      <c r="AY236" s="243" t="s">
        <v>123</v>
      </c>
    </row>
    <row r="237" s="14" customFormat="1">
      <c r="A237" s="14"/>
      <c r="B237" s="244"/>
      <c r="C237" s="245"/>
      <c r="D237" s="235" t="s">
        <v>131</v>
      </c>
      <c r="E237" s="246" t="s">
        <v>1</v>
      </c>
      <c r="F237" s="247" t="s">
        <v>337</v>
      </c>
      <c r="G237" s="245"/>
      <c r="H237" s="248">
        <v>-0.67500000000000004</v>
      </c>
      <c r="I237" s="249"/>
      <c r="J237" s="245"/>
      <c r="K237" s="245"/>
      <c r="L237" s="250"/>
      <c r="M237" s="251"/>
      <c r="N237" s="252"/>
      <c r="O237" s="252"/>
      <c r="P237" s="252"/>
      <c r="Q237" s="252"/>
      <c r="R237" s="252"/>
      <c r="S237" s="252"/>
      <c r="T237" s="25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4" t="s">
        <v>131</v>
      </c>
      <c r="AU237" s="254" t="s">
        <v>85</v>
      </c>
      <c r="AV237" s="14" t="s">
        <v>85</v>
      </c>
      <c r="AW237" s="14" t="s">
        <v>32</v>
      </c>
      <c r="AX237" s="14" t="s">
        <v>75</v>
      </c>
      <c r="AY237" s="254" t="s">
        <v>123</v>
      </c>
    </row>
    <row r="238" s="15" customFormat="1">
      <c r="A238" s="15"/>
      <c r="B238" s="255"/>
      <c r="C238" s="256"/>
      <c r="D238" s="235" t="s">
        <v>131</v>
      </c>
      <c r="E238" s="257" t="s">
        <v>1</v>
      </c>
      <c r="F238" s="258" t="s">
        <v>141</v>
      </c>
      <c r="G238" s="256"/>
      <c r="H238" s="259">
        <v>20.556000000000001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5" t="s">
        <v>131</v>
      </c>
      <c r="AU238" s="265" t="s">
        <v>85</v>
      </c>
      <c r="AV238" s="15" t="s">
        <v>129</v>
      </c>
      <c r="AW238" s="15" t="s">
        <v>32</v>
      </c>
      <c r="AX238" s="15" t="s">
        <v>83</v>
      </c>
      <c r="AY238" s="265" t="s">
        <v>123</v>
      </c>
    </row>
    <row r="239" s="2" customFormat="1" ht="16.5" customHeight="1">
      <c r="A239" s="38"/>
      <c r="B239" s="39"/>
      <c r="C239" s="219" t="s">
        <v>338</v>
      </c>
      <c r="D239" s="219" t="s">
        <v>125</v>
      </c>
      <c r="E239" s="220" t="s">
        <v>339</v>
      </c>
      <c r="F239" s="221" t="s">
        <v>340</v>
      </c>
      <c r="G239" s="222" t="s">
        <v>128</v>
      </c>
      <c r="H239" s="223">
        <v>0.67500000000000004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40</v>
      </c>
      <c r="O239" s="91"/>
      <c r="P239" s="229">
        <f>O239*H239</f>
        <v>0</v>
      </c>
      <c r="Q239" s="229">
        <v>0</v>
      </c>
      <c r="R239" s="229">
        <f>Q239*H239</f>
        <v>0</v>
      </c>
      <c r="S239" s="229">
        <v>2.3999999999999999</v>
      </c>
      <c r="T239" s="230">
        <f>S239*H239</f>
        <v>1.6200000000000001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129</v>
      </c>
      <c r="AT239" s="231" t="s">
        <v>125</v>
      </c>
      <c r="AU239" s="231" t="s">
        <v>85</v>
      </c>
      <c r="AY239" s="17" t="s">
        <v>123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7" t="s">
        <v>83</v>
      </c>
      <c r="BK239" s="232">
        <f>ROUND(I239*H239,2)</f>
        <v>0</v>
      </c>
      <c r="BL239" s="17" t="s">
        <v>129</v>
      </c>
      <c r="BM239" s="231" t="s">
        <v>341</v>
      </c>
    </row>
    <row r="240" s="13" customFormat="1">
      <c r="A240" s="13"/>
      <c r="B240" s="233"/>
      <c r="C240" s="234"/>
      <c r="D240" s="235" t="s">
        <v>131</v>
      </c>
      <c r="E240" s="236" t="s">
        <v>1</v>
      </c>
      <c r="F240" s="237" t="s">
        <v>342</v>
      </c>
      <c r="G240" s="234"/>
      <c r="H240" s="236" t="s">
        <v>1</v>
      </c>
      <c r="I240" s="238"/>
      <c r="J240" s="234"/>
      <c r="K240" s="234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131</v>
      </c>
      <c r="AU240" s="243" t="s">
        <v>85</v>
      </c>
      <c r="AV240" s="13" t="s">
        <v>83</v>
      </c>
      <c r="AW240" s="13" t="s">
        <v>32</v>
      </c>
      <c r="AX240" s="13" t="s">
        <v>75</v>
      </c>
      <c r="AY240" s="243" t="s">
        <v>123</v>
      </c>
    </row>
    <row r="241" s="14" customFormat="1">
      <c r="A241" s="14"/>
      <c r="B241" s="244"/>
      <c r="C241" s="245"/>
      <c r="D241" s="235" t="s">
        <v>131</v>
      </c>
      <c r="E241" s="246" t="s">
        <v>1</v>
      </c>
      <c r="F241" s="247" t="s">
        <v>343</v>
      </c>
      <c r="G241" s="245"/>
      <c r="H241" s="248">
        <v>0.67500000000000004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131</v>
      </c>
      <c r="AU241" s="254" t="s">
        <v>85</v>
      </c>
      <c r="AV241" s="14" t="s">
        <v>85</v>
      </c>
      <c r="AW241" s="14" t="s">
        <v>32</v>
      </c>
      <c r="AX241" s="14" t="s">
        <v>83</v>
      </c>
      <c r="AY241" s="254" t="s">
        <v>123</v>
      </c>
    </row>
    <row r="242" s="2" customFormat="1" ht="33" customHeight="1">
      <c r="A242" s="38"/>
      <c r="B242" s="39"/>
      <c r="C242" s="219" t="s">
        <v>344</v>
      </c>
      <c r="D242" s="219" t="s">
        <v>125</v>
      </c>
      <c r="E242" s="220" t="s">
        <v>345</v>
      </c>
      <c r="F242" s="221" t="s">
        <v>346</v>
      </c>
      <c r="G242" s="222" t="s">
        <v>210</v>
      </c>
      <c r="H242" s="223">
        <v>32.351999999999997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40</v>
      </c>
      <c r="O242" s="91"/>
      <c r="P242" s="229">
        <f>O242*H242</f>
        <v>0</v>
      </c>
      <c r="Q242" s="229">
        <v>0.00051999999999999995</v>
      </c>
      <c r="R242" s="229">
        <f>Q242*H242</f>
        <v>0.016823039999999997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129</v>
      </c>
      <c r="AT242" s="231" t="s">
        <v>125</v>
      </c>
      <c r="AU242" s="231" t="s">
        <v>85</v>
      </c>
      <c r="AY242" s="17" t="s">
        <v>123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7" t="s">
        <v>83</v>
      </c>
      <c r="BK242" s="232">
        <f>ROUND(I242*H242,2)</f>
        <v>0</v>
      </c>
      <c r="BL242" s="17" t="s">
        <v>129</v>
      </c>
      <c r="BM242" s="231" t="s">
        <v>347</v>
      </c>
    </row>
    <row r="243" s="13" customFormat="1">
      <c r="A243" s="13"/>
      <c r="B243" s="233"/>
      <c r="C243" s="234"/>
      <c r="D243" s="235" t="s">
        <v>131</v>
      </c>
      <c r="E243" s="236" t="s">
        <v>1</v>
      </c>
      <c r="F243" s="237" t="s">
        <v>348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131</v>
      </c>
      <c r="AU243" s="243" t="s">
        <v>85</v>
      </c>
      <c r="AV243" s="13" t="s">
        <v>83</v>
      </c>
      <c r="AW243" s="13" t="s">
        <v>32</v>
      </c>
      <c r="AX243" s="13" t="s">
        <v>75</v>
      </c>
      <c r="AY243" s="243" t="s">
        <v>123</v>
      </c>
    </row>
    <row r="244" s="14" customFormat="1">
      <c r="A244" s="14"/>
      <c r="B244" s="244"/>
      <c r="C244" s="245"/>
      <c r="D244" s="235" t="s">
        <v>131</v>
      </c>
      <c r="E244" s="246" t="s">
        <v>1</v>
      </c>
      <c r="F244" s="247" t="s">
        <v>349</v>
      </c>
      <c r="G244" s="245"/>
      <c r="H244" s="248">
        <v>32.351999999999997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131</v>
      </c>
      <c r="AU244" s="254" t="s">
        <v>85</v>
      </c>
      <c r="AV244" s="14" t="s">
        <v>85</v>
      </c>
      <c r="AW244" s="14" t="s">
        <v>32</v>
      </c>
      <c r="AX244" s="14" t="s">
        <v>83</v>
      </c>
      <c r="AY244" s="254" t="s">
        <v>123</v>
      </c>
    </row>
    <row r="245" s="2" customFormat="1" ht="24.15" customHeight="1">
      <c r="A245" s="38"/>
      <c r="B245" s="39"/>
      <c r="C245" s="266" t="s">
        <v>350</v>
      </c>
      <c r="D245" s="266" t="s">
        <v>180</v>
      </c>
      <c r="E245" s="267" t="s">
        <v>351</v>
      </c>
      <c r="F245" s="268" t="s">
        <v>352</v>
      </c>
      <c r="G245" s="269" t="s">
        <v>160</v>
      </c>
      <c r="H245" s="270">
        <v>0.084000000000000005</v>
      </c>
      <c r="I245" s="271"/>
      <c r="J245" s="272">
        <f>ROUND(I245*H245,2)</f>
        <v>0</v>
      </c>
      <c r="K245" s="273"/>
      <c r="L245" s="274"/>
      <c r="M245" s="275" t="s">
        <v>1</v>
      </c>
      <c r="N245" s="276" t="s">
        <v>40</v>
      </c>
      <c r="O245" s="91"/>
      <c r="P245" s="229">
        <f>O245*H245</f>
        <v>0</v>
      </c>
      <c r="Q245" s="229">
        <v>1</v>
      </c>
      <c r="R245" s="229">
        <f>Q245*H245</f>
        <v>0.084000000000000005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167</v>
      </c>
      <c r="AT245" s="231" t="s">
        <v>180</v>
      </c>
      <c r="AU245" s="231" t="s">
        <v>85</v>
      </c>
      <c r="AY245" s="17" t="s">
        <v>123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83</v>
      </c>
      <c r="BK245" s="232">
        <f>ROUND(I245*H245,2)</f>
        <v>0</v>
      </c>
      <c r="BL245" s="17" t="s">
        <v>129</v>
      </c>
      <c r="BM245" s="231" t="s">
        <v>353</v>
      </c>
    </row>
    <row r="246" s="13" customFormat="1">
      <c r="A246" s="13"/>
      <c r="B246" s="233"/>
      <c r="C246" s="234"/>
      <c r="D246" s="235" t="s">
        <v>131</v>
      </c>
      <c r="E246" s="236" t="s">
        <v>1</v>
      </c>
      <c r="F246" s="237" t="s">
        <v>348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131</v>
      </c>
      <c r="AU246" s="243" t="s">
        <v>85</v>
      </c>
      <c r="AV246" s="13" t="s">
        <v>83</v>
      </c>
      <c r="AW246" s="13" t="s">
        <v>32</v>
      </c>
      <c r="AX246" s="13" t="s">
        <v>75</v>
      </c>
      <c r="AY246" s="243" t="s">
        <v>123</v>
      </c>
    </row>
    <row r="247" s="14" customFormat="1">
      <c r="A247" s="14"/>
      <c r="B247" s="244"/>
      <c r="C247" s="245"/>
      <c r="D247" s="235" t="s">
        <v>131</v>
      </c>
      <c r="E247" s="246" t="s">
        <v>1</v>
      </c>
      <c r="F247" s="247" t="s">
        <v>354</v>
      </c>
      <c r="G247" s="245"/>
      <c r="H247" s="248">
        <v>0.084000000000000005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131</v>
      </c>
      <c r="AU247" s="254" t="s">
        <v>85</v>
      </c>
      <c r="AV247" s="14" t="s">
        <v>85</v>
      </c>
      <c r="AW247" s="14" t="s">
        <v>32</v>
      </c>
      <c r="AX247" s="14" t="s">
        <v>83</v>
      </c>
      <c r="AY247" s="254" t="s">
        <v>123</v>
      </c>
    </row>
    <row r="248" s="12" customFormat="1" ht="22.8" customHeight="1">
      <c r="A248" s="12"/>
      <c r="B248" s="203"/>
      <c r="C248" s="204"/>
      <c r="D248" s="205" t="s">
        <v>74</v>
      </c>
      <c r="E248" s="217" t="s">
        <v>355</v>
      </c>
      <c r="F248" s="217" t="s">
        <v>356</v>
      </c>
      <c r="G248" s="204"/>
      <c r="H248" s="204"/>
      <c r="I248" s="207"/>
      <c r="J248" s="218">
        <f>BK248</f>
        <v>0</v>
      </c>
      <c r="K248" s="204"/>
      <c r="L248" s="209"/>
      <c r="M248" s="210"/>
      <c r="N248" s="211"/>
      <c r="O248" s="211"/>
      <c r="P248" s="212">
        <f>SUM(P249:P253)</f>
        <v>0</v>
      </c>
      <c r="Q248" s="211"/>
      <c r="R248" s="212">
        <f>SUM(R249:R253)</f>
        <v>0</v>
      </c>
      <c r="S248" s="211"/>
      <c r="T248" s="213">
        <f>SUM(T249:T253)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4" t="s">
        <v>83</v>
      </c>
      <c r="AT248" s="215" t="s">
        <v>74</v>
      </c>
      <c r="AU248" s="215" t="s">
        <v>83</v>
      </c>
      <c r="AY248" s="214" t="s">
        <v>123</v>
      </c>
      <c r="BK248" s="216">
        <f>SUM(BK249:BK253)</f>
        <v>0</v>
      </c>
    </row>
    <row r="249" s="2" customFormat="1" ht="24.15" customHeight="1">
      <c r="A249" s="38"/>
      <c r="B249" s="39"/>
      <c r="C249" s="219" t="s">
        <v>357</v>
      </c>
      <c r="D249" s="219" t="s">
        <v>125</v>
      </c>
      <c r="E249" s="220" t="s">
        <v>358</v>
      </c>
      <c r="F249" s="221" t="s">
        <v>359</v>
      </c>
      <c r="G249" s="222" t="s">
        <v>160</v>
      </c>
      <c r="H249" s="223">
        <v>53.009999999999998</v>
      </c>
      <c r="I249" s="224"/>
      <c r="J249" s="225">
        <f>ROUND(I249*H249,2)</f>
        <v>0</v>
      </c>
      <c r="K249" s="226"/>
      <c r="L249" s="44"/>
      <c r="M249" s="227" t="s">
        <v>1</v>
      </c>
      <c r="N249" s="228" t="s">
        <v>40</v>
      </c>
      <c r="O249" s="91"/>
      <c r="P249" s="229">
        <f>O249*H249</f>
        <v>0</v>
      </c>
      <c r="Q249" s="229">
        <v>0</v>
      </c>
      <c r="R249" s="229">
        <f>Q249*H249</f>
        <v>0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129</v>
      </c>
      <c r="AT249" s="231" t="s">
        <v>125</v>
      </c>
      <c r="AU249" s="231" t="s">
        <v>85</v>
      </c>
      <c r="AY249" s="17" t="s">
        <v>123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83</v>
      </c>
      <c r="BK249" s="232">
        <f>ROUND(I249*H249,2)</f>
        <v>0</v>
      </c>
      <c r="BL249" s="17" t="s">
        <v>129</v>
      </c>
      <c r="BM249" s="231" t="s">
        <v>360</v>
      </c>
    </row>
    <row r="250" s="2" customFormat="1" ht="24.15" customHeight="1">
      <c r="A250" s="38"/>
      <c r="B250" s="39"/>
      <c r="C250" s="219" t="s">
        <v>361</v>
      </c>
      <c r="D250" s="219" t="s">
        <v>125</v>
      </c>
      <c r="E250" s="220" t="s">
        <v>362</v>
      </c>
      <c r="F250" s="221" t="s">
        <v>363</v>
      </c>
      <c r="G250" s="222" t="s">
        <v>160</v>
      </c>
      <c r="H250" s="223">
        <v>53.009999999999998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40</v>
      </c>
      <c r="O250" s="91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129</v>
      </c>
      <c r="AT250" s="231" t="s">
        <v>125</v>
      </c>
      <c r="AU250" s="231" t="s">
        <v>85</v>
      </c>
      <c r="AY250" s="17" t="s">
        <v>123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7" t="s">
        <v>83</v>
      </c>
      <c r="BK250" s="232">
        <f>ROUND(I250*H250,2)</f>
        <v>0</v>
      </c>
      <c r="BL250" s="17" t="s">
        <v>129</v>
      </c>
      <c r="BM250" s="231" t="s">
        <v>364</v>
      </c>
    </row>
    <row r="251" s="2" customFormat="1" ht="24.15" customHeight="1">
      <c r="A251" s="38"/>
      <c r="B251" s="39"/>
      <c r="C251" s="219" t="s">
        <v>365</v>
      </c>
      <c r="D251" s="219" t="s">
        <v>125</v>
      </c>
      <c r="E251" s="220" t="s">
        <v>366</v>
      </c>
      <c r="F251" s="221" t="s">
        <v>367</v>
      </c>
      <c r="G251" s="222" t="s">
        <v>160</v>
      </c>
      <c r="H251" s="223">
        <v>1007.1900000000001</v>
      </c>
      <c r="I251" s="224"/>
      <c r="J251" s="225">
        <f>ROUND(I251*H251,2)</f>
        <v>0</v>
      </c>
      <c r="K251" s="226"/>
      <c r="L251" s="44"/>
      <c r="M251" s="227" t="s">
        <v>1</v>
      </c>
      <c r="N251" s="228" t="s">
        <v>40</v>
      </c>
      <c r="O251" s="91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1" t="s">
        <v>129</v>
      </c>
      <c r="AT251" s="231" t="s">
        <v>125</v>
      </c>
      <c r="AU251" s="231" t="s">
        <v>85</v>
      </c>
      <c r="AY251" s="17" t="s">
        <v>123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7" t="s">
        <v>83</v>
      </c>
      <c r="BK251" s="232">
        <f>ROUND(I251*H251,2)</f>
        <v>0</v>
      </c>
      <c r="BL251" s="17" t="s">
        <v>129</v>
      </c>
      <c r="BM251" s="231" t="s">
        <v>368</v>
      </c>
    </row>
    <row r="252" s="14" customFormat="1">
      <c r="A252" s="14"/>
      <c r="B252" s="244"/>
      <c r="C252" s="245"/>
      <c r="D252" s="235" t="s">
        <v>131</v>
      </c>
      <c r="E252" s="245"/>
      <c r="F252" s="247" t="s">
        <v>369</v>
      </c>
      <c r="G252" s="245"/>
      <c r="H252" s="248">
        <v>1007.1900000000001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131</v>
      </c>
      <c r="AU252" s="254" t="s">
        <v>85</v>
      </c>
      <c r="AV252" s="14" t="s">
        <v>85</v>
      </c>
      <c r="AW252" s="14" t="s">
        <v>4</v>
      </c>
      <c r="AX252" s="14" t="s">
        <v>83</v>
      </c>
      <c r="AY252" s="254" t="s">
        <v>123</v>
      </c>
    </row>
    <row r="253" s="2" customFormat="1" ht="44.25" customHeight="1">
      <c r="A253" s="38"/>
      <c r="B253" s="39"/>
      <c r="C253" s="219" t="s">
        <v>370</v>
      </c>
      <c r="D253" s="219" t="s">
        <v>125</v>
      </c>
      <c r="E253" s="220" t="s">
        <v>371</v>
      </c>
      <c r="F253" s="221" t="s">
        <v>372</v>
      </c>
      <c r="G253" s="222" t="s">
        <v>160</v>
      </c>
      <c r="H253" s="223">
        <v>53.009999999999998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40</v>
      </c>
      <c r="O253" s="91"/>
      <c r="P253" s="229">
        <f>O253*H253</f>
        <v>0</v>
      </c>
      <c r="Q253" s="229">
        <v>0</v>
      </c>
      <c r="R253" s="229">
        <f>Q253*H253</f>
        <v>0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129</v>
      </c>
      <c r="AT253" s="231" t="s">
        <v>125</v>
      </c>
      <c r="AU253" s="231" t="s">
        <v>85</v>
      </c>
      <c r="AY253" s="17" t="s">
        <v>123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83</v>
      </c>
      <c r="BK253" s="232">
        <f>ROUND(I253*H253,2)</f>
        <v>0</v>
      </c>
      <c r="BL253" s="17" t="s">
        <v>129</v>
      </c>
      <c r="BM253" s="231" t="s">
        <v>373</v>
      </c>
    </row>
    <row r="254" s="12" customFormat="1" ht="22.8" customHeight="1">
      <c r="A254" s="12"/>
      <c r="B254" s="203"/>
      <c r="C254" s="204"/>
      <c r="D254" s="205" t="s">
        <v>74</v>
      </c>
      <c r="E254" s="217" t="s">
        <v>374</v>
      </c>
      <c r="F254" s="217" t="s">
        <v>375</v>
      </c>
      <c r="G254" s="204"/>
      <c r="H254" s="204"/>
      <c r="I254" s="207"/>
      <c r="J254" s="218">
        <f>BK254</f>
        <v>0</v>
      </c>
      <c r="K254" s="204"/>
      <c r="L254" s="209"/>
      <c r="M254" s="210"/>
      <c r="N254" s="211"/>
      <c r="O254" s="211"/>
      <c r="P254" s="212">
        <f>P255</f>
        <v>0</v>
      </c>
      <c r="Q254" s="211"/>
      <c r="R254" s="212">
        <f>R255</f>
        <v>0</v>
      </c>
      <c r="S254" s="211"/>
      <c r="T254" s="213">
        <f>T255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4" t="s">
        <v>83</v>
      </c>
      <c r="AT254" s="215" t="s">
        <v>74</v>
      </c>
      <c r="AU254" s="215" t="s">
        <v>83</v>
      </c>
      <c r="AY254" s="214" t="s">
        <v>123</v>
      </c>
      <c r="BK254" s="216">
        <f>BK255</f>
        <v>0</v>
      </c>
    </row>
    <row r="255" s="2" customFormat="1" ht="33" customHeight="1">
      <c r="A255" s="38"/>
      <c r="B255" s="39"/>
      <c r="C255" s="219" t="s">
        <v>376</v>
      </c>
      <c r="D255" s="219" t="s">
        <v>125</v>
      </c>
      <c r="E255" s="220" t="s">
        <v>377</v>
      </c>
      <c r="F255" s="221" t="s">
        <v>378</v>
      </c>
      <c r="G255" s="222" t="s">
        <v>160</v>
      </c>
      <c r="H255" s="223">
        <v>89.308000000000007</v>
      </c>
      <c r="I255" s="224"/>
      <c r="J255" s="225">
        <f>ROUND(I255*H255,2)</f>
        <v>0</v>
      </c>
      <c r="K255" s="226"/>
      <c r="L255" s="44"/>
      <c r="M255" s="227" t="s">
        <v>1</v>
      </c>
      <c r="N255" s="228" t="s">
        <v>40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129</v>
      </c>
      <c r="AT255" s="231" t="s">
        <v>125</v>
      </c>
      <c r="AU255" s="231" t="s">
        <v>85</v>
      </c>
      <c r="AY255" s="17" t="s">
        <v>123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83</v>
      </c>
      <c r="BK255" s="232">
        <f>ROUND(I255*H255,2)</f>
        <v>0</v>
      </c>
      <c r="BL255" s="17" t="s">
        <v>129</v>
      </c>
      <c r="BM255" s="231" t="s">
        <v>379</v>
      </c>
    </row>
    <row r="256" s="12" customFormat="1" ht="25.92" customHeight="1">
      <c r="A256" s="12"/>
      <c r="B256" s="203"/>
      <c r="C256" s="204"/>
      <c r="D256" s="205" t="s">
        <v>74</v>
      </c>
      <c r="E256" s="206" t="s">
        <v>380</v>
      </c>
      <c r="F256" s="206" t="s">
        <v>381</v>
      </c>
      <c r="G256" s="204"/>
      <c r="H256" s="204"/>
      <c r="I256" s="207"/>
      <c r="J256" s="208">
        <f>BK256</f>
        <v>0</v>
      </c>
      <c r="K256" s="204"/>
      <c r="L256" s="209"/>
      <c r="M256" s="210"/>
      <c r="N256" s="211"/>
      <c r="O256" s="211"/>
      <c r="P256" s="212">
        <f>P257+P261</f>
        <v>0</v>
      </c>
      <c r="Q256" s="211"/>
      <c r="R256" s="212">
        <f>R257+R261</f>
        <v>0.32656160000000006</v>
      </c>
      <c r="S256" s="211"/>
      <c r="T256" s="213">
        <f>T257+T261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4" t="s">
        <v>85</v>
      </c>
      <c r="AT256" s="215" t="s">
        <v>74</v>
      </c>
      <c r="AU256" s="215" t="s">
        <v>75</v>
      </c>
      <c r="AY256" s="214" t="s">
        <v>123</v>
      </c>
      <c r="BK256" s="216">
        <f>BK257+BK261</f>
        <v>0</v>
      </c>
    </row>
    <row r="257" s="12" customFormat="1" ht="22.8" customHeight="1">
      <c r="A257" s="12"/>
      <c r="B257" s="203"/>
      <c r="C257" s="204"/>
      <c r="D257" s="205" t="s">
        <v>74</v>
      </c>
      <c r="E257" s="217" t="s">
        <v>382</v>
      </c>
      <c r="F257" s="217" t="s">
        <v>383</v>
      </c>
      <c r="G257" s="204"/>
      <c r="H257" s="204"/>
      <c r="I257" s="207"/>
      <c r="J257" s="218">
        <f>BK257</f>
        <v>0</v>
      </c>
      <c r="K257" s="204"/>
      <c r="L257" s="209"/>
      <c r="M257" s="210"/>
      <c r="N257" s="211"/>
      <c r="O257" s="211"/>
      <c r="P257" s="212">
        <f>SUM(P258:P260)</f>
        <v>0</v>
      </c>
      <c r="Q257" s="211"/>
      <c r="R257" s="212">
        <f>SUM(R258:R260)</f>
        <v>0.016175999999999999</v>
      </c>
      <c r="S257" s="211"/>
      <c r="T257" s="213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4" t="s">
        <v>85</v>
      </c>
      <c r="AT257" s="215" t="s">
        <v>74</v>
      </c>
      <c r="AU257" s="215" t="s">
        <v>83</v>
      </c>
      <c r="AY257" s="214" t="s">
        <v>123</v>
      </c>
      <c r="BK257" s="216">
        <f>SUM(BK258:BK260)</f>
        <v>0</v>
      </c>
    </row>
    <row r="258" s="2" customFormat="1" ht="24.15" customHeight="1">
      <c r="A258" s="38"/>
      <c r="B258" s="39"/>
      <c r="C258" s="219" t="s">
        <v>384</v>
      </c>
      <c r="D258" s="219" t="s">
        <v>125</v>
      </c>
      <c r="E258" s="220" t="s">
        <v>385</v>
      </c>
      <c r="F258" s="221" t="s">
        <v>386</v>
      </c>
      <c r="G258" s="222" t="s">
        <v>177</v>
      </c>
      <c r="H258" s="223">
        <v>40.439999999999998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40</v>
      </c>
      <c r="O258" s="91"/>
      <c r="P258" s="229">
        <f>O258*H258</f>
        <v>0</v>
      </c>
      <c r="Q258" s="229">
        <v>0.00040000000000000002</v>
      </c>
      <c r="R258" s="229">
        <f>Q258*H258</f>
        <v>0.016175999999999999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207</v>
      </c>
      <c r="AT258" s="231" t="s">
        <v>125</v>
      </c>
      <c r="AU258" s="231" t="s">
        <v>85</v>
      </c>
      <c r="AY258" s="17" t="s">
        <v>123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7" t="s">
        <v>83</v>
      </c>
      <c r="BK258" s="232">
        <f>ROUND(I258*H258,2)</f>
        <v>0</v>
      </c>
      <c r="BL258" s="17" t="s">
        <v>207</v>
      </c>
      <c r="BM258" s="231" t="s">
        <v>387</v>
      </c>
    </row>
    <row r="259" s="14" customFormat="1">
      <c r="A259" s="14"/>
      <c r="B259" s="244"/>
      <c r="C259" s="245"/>
      <c r="D259" s="235" t="s">
        <v>131</v>
      </c>
      <c r="E259" s="246" t="s">
        <v>1</v>
      </c>
      <c r="F259" s="247" t="s">
        <v>388</v>
      </c>
      <c r="G259" s="245"/>
      <c r="H259" s="248">
        <v>40.439999999999998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131</v>
      </c>
      <c r="AU259" s="254" t="s">
        <v>85</v>
      </c>
      <c r="AV259" s="14" t="s">
        <v>85</v>
      </c>
      <c r="AW259" s="14" t="s">
        <v>32</v>
      </c>
      <c r="AX259" s="14" t="s">
        <v>83</v>
      </c>
      <c r="AY259" s="254" t="s">
        <v>123</v>
      </c>
    </row>
    <row r="260" s="2" customFormat="1" ht="24.15" customHeight="1">
      <c r="A260" s="38"/>
      <c r="B260" s="39"/>
      <c r="C260" s="219" t="s">
        <v>389</v>
      </c>
      <c r="D260" s="219" t="s">
        <v>125</v>
      </c>
      <c r="E260" s="220" t="s">
        <v>390</v>
      </c>
      <c r="F260" s="221" t="s">
        <v>391</v>
      </c>
      <c r="G260" s="222" t="s">
        <v>160</v>
      </c>
      <c r="H260" s="223">
        <v>0.016</v>
      </c>
      <c r="I260" s="224"/>
      <c r="J260" s="225">
        <f>ROUND(I260*H260,2)</f>
        <v>0</v>
      </c>
      <c r="K260" s="226"/>
      <c r="L260" s="44"/>
      <c r="M260" s="227" t="s">
        <v>1</v>
      </c>
      <c r="N260" s="228" t="s">
        <v>40</v>
      </c>
      <c r="O260" s="91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1" t="s">
        <v>207</v>
      </c>
      <c r="AT260" s="231" t="s">
        <v>125</v>
      </c>
      <c r="AU260" s="231" t="s">
        <v>85</v>
      </c>
      <c r="AY260" s="17" t="s">
        <v>123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7" t="s">
        <v>83</v>
      </c>
      <c r="BK260" s="232">
        <f>ROUND(I260*H260,2)</f>
        <v>0</v>
      </c>
      <c r="BL260" s="17" t="s">
        <v>207</v>
      </c>
      <c r="BM260" s="231" t="s">
        <v>392</v>
      </c>
    </row>
    <row r="261" s="12" customFormat="1" ht="22.8" customHeight="1">
      <c r="A261" s="12"/>
      <c r="B261" s="203"/>
      <c r="C261" s="204"/>
      <c r="D261" s="205" t="s">
        <v>74</v>
      </c>
      <c r="E261" s="217" t="s">
        <v>393</v>
      </c>
      <c r="F261" s="217" t="s">
        <v>394</v>
      </c>
      <c r="G261" s="204"/>
      <c r="H261" s="204"/>
      <c r="I261" s="207"/>
      <c r="J261" s="218">
        <f>BK261</f>
        <v>0</v>
      </c>
      <c r="K261" s="204"/>
      <c r="L261" s="209"/>
      <c r="M261" s="210"/>
      <c r="N261" s="211"/>
      <c r="O261" s="211"/>
      <c r="P261" s="212">
        <f>SUM(P262:P265)</f>
        <v>0</v>
      </c>
      <c r="Q261" s="211"/>
      <c r="R261" s="212">
        <f>SUM(R262:R265)</f>
        <v>0.31038560000000004</v>
      </c>
      <c r="S261" s="211"/>
      <c r="T261" s="213">
        <f>SUM(T262:T265)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4" t="s">
        <v>85</v>
      </c>
      <c r="AT261" s="215" t="s">
        <v>74</v>
      </c>
      <c r="AU261" s="215" t="s">
        <v>83</v>
      </c>
      <c r="AY261" s="214" t="s">
        <v>123</v>
      </c>
      <c r="BK261" s="216">
        <f>SUM(BK262:BK265)</f>
        <v>0</v>
      </c>
    </row>
    <row r="262" s="2" customFormat="1" ht="24.15" customHeight="1">
      <c r="A262" s="38"/>
      <c r="B262" s="39"/>
      <c r="C262" s="219" t="s">
        <v>395</v>
      </c>
      <c r="D262" s="219" t="s">
        <v>125</v>
      </c>
      <c r="E262" s="220" t="s">
        <v>396</v>
      </c>
      <c r="F262" s="221" t="s">
        <v>397</v>
      </c>
      <c r="G262" s="222" t="s">
        <v>210</v>
      </c>
      <c r="H262" s="223">
        <v>14.98</v>
      </c>
      <c r="I262" s="224"/>
      <c r="J262" s="225">
        <f>ROUND(I262*H262,2)</f>
        <v>0</v>
      </c>
      <c r="K262" s="226"/>
      <c r="L262" s="44"/>
      <c r="M262" s="227" t="s">
        <v>1</v>
      </c>
      <c r="N262" s="228" t="s">
        <v>40</v>
      </c>
      <c r="O262" s="91"/>
      <c r="P262" s="229">
        <f>O262*H262</f>
        <v>0</v>
      </c>
      <c r="Q262" s="229">
        <v>0.00072000000000000005</v>
      </c>
      <c r="R262" s="229">
        <f>Q262*H262</f>
        <v>0.010785600000000001</v>
      </c>
      <c r="S262" s="229">
        <v>0</v>
      </c>
      <c r="T262" s="23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1" t="s">
        <v>207</v>
      </c>
      <c r="AT262" s="231" t="s">
        <v>125</v>
      </c>
      <c r="AU262" s="231" t="s">
        <v>85</v>
      </c>
      <c r="AY262" s="17" t="s">
        <v>123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7" t="s">
        <v>83</v>
      </c>
      <c r="BK262" s="232">
        <f>ROUND(I262*H262,2)</f>
        <v>0</v>
      </c>
      <c r="BL262" s="17" t="s">
        <v>207</v>
      </c>
      <c r="BM262" s="231" t="s">
        <v>398</v>
      </c>
    </row>
    <row r="263" s="14" customFormat="1">
      <c r="A263" s="14"/>
      <c r="B263" s="244"/>
      <c r="C263" s="245"/>
      <c r="D263" s="235" t="s">
        <v>131</v>
      </c>
      <c r="E263" s="246" t="s">
        <v>1</v>
      </c>
      <c r="F263" s="247" t="s">
        <v>399</v>
      </c>
      <c r="G263" s="245"/>
      <c r="H263" s="248">
        <v>14.98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131</v>
      </c>
      <c r="AU263" s="254" t="s">
        <v>85</v>
      </c>
      <c r="AV263" s="14" t="s">
        <v>85</v>
      </c>
      <c r="AW263" s="14" t="s">
        <v>32</v>
      </c>
      <c r="AX263" s="14" t="s">
        <v>83</v>
      </c>
      <c r="AY263" s="254" t="s">
        <v>123</v>
      </c>
    </row>
    <row r="264" s="2" customFormat="1" ht="16.5" customHeight="1">
      <c r="A264" s="38"/>
      <c r="B264" s="39"/>
      <c r="C264" s="266" t="s">
        <v>400</v>
      </c>
      <c r="D264" s="266" t="s">
        <v>180</v>
      </c>
      <c r="E264" s="267" t="s">
        <v>401</v>
      </c>
      <c r="F264" s="268" t="s">
        <v>402</v>
      </c>
      <c r="G264" s="269" t="s">
        <v>210</v>
      </c>
      <c r="H264" s="270">
        <v>14.98</v>
      </c>
      <c r="I264" s="271"/>
      <c r="J264" s="272">
        <f>ROUND(I264*H264,2)</f>
        <v>0</v>
      </c>
      <c r="K264" s="273"/>
      <c r="L264" s="274"/>
      <c r="M264" s="275" t="s">
        <v>1</v>
      </c>
      <c r="N264" s="276" t="s">
        <v>40</v>
      </c>
      <c r="O264" s="91"/>
      <c r="P264" s="229">
        <f>O264*H264</f>
        <v>0</v>
      </c>
      <c r="Q264" s="229">
        <v>0.02</v>
      </c>
      <c r="R264" s="229">
        <f>Q264*H264</f>
        <v>0.29960000000000003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296</v>
      </c>
      <c r="AT264" s="231" t="s">
        <v>180</v>
      </c>
      <c r="AU264" s="231" t="s">
        <v>85</v>
      </c>
      <c r="AY264" s="17" t="s">
        <v>123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7" t="s">
        <v>83</v>
      </c>
      <c r="BK264" s="232">
        <f>ROUND(I264*H264,2)</f>
        <v>0</v>
      </c>
      <c r="BL264" s="17" t="s">
        <v>207</v>
      </c>
      <c r="BM264" s="231" t="s">
        <v>403</v>
      </c>
    </row>
    <row r="265" s="2" customFormat="1" ht="24.15" customHeight="1">
      <c r="A265" s="38"/>
      <c r="B265" s="39"/>
      <c r="C265" s="219" t="s">
        <v>404</v>
      </c>
      <c r="D265" s="219" t="s">
        <v>125</v>
      </c>
      <c r="E265" s="220" t="s">
        <v>405</v>
      </c>
      <c r="F265" s="221" t="s">
        <v>406</v>
      </c>
      <c r="G265" s="222" t="s">
        <v>160</v>
      </c>
      <c r="H265" s="223">
        <v>0.31</v>
      </c>
      <c r="I265" s="224"/>
      <c r="J265" s="225">
        <f>ROUND(I265*H265,2)</f>
        <v>0</v>
      </c>
      <c r="K265" s="226"/>
      <c r="L265" s="44"/>
      <c r="M265" s="277" t="s">
        <v>1</v>
      </c>
      <c r="N265" s="278" t="s">
        <v>40</v>
      </c>
      <c r="O265" s="279"/>
      <c r="P265" s="280">
        <f>O265*H265</f>
        <v>0</v>
      </c>
      <c r="Q265" s="280">
        <v>0</v>
      </c>
      <c r="R265" s="280">
        <f>Q265*H265</f>
        <v>0</v>
      </c>
      <c r="S265" s="280">
        <v>0</v>
      </c>
      <c r="T265" s="281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1" t="s">
        <v>207</v>
      </c>
      <c r="AT265" s="231" t="s">
        <v>125</v>
      </c>
      <c r="AU265" s="231" t="s">
        <v>85</v>
      </c>
      <c r="AY265" s="17" t="s">
        <v>123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7" t="s">
        <v>83</v>
      </c>
      <c r="BK265" s="232">
        <f>ROUND(I265*H265,2)</f>
        <v>0</v>
      </c>
      <c r="BL265" s="17" t="s">
        <v>207</v>
      </c>
      <c r="BM265" s="231" t="s">
        <v>407</v>
      </c>
    </row>
    <row r="266" s="2" customFormat="1" ht="6.96" customHeight="1">
      <c r="A266" s="38"/>
      <c r="B266" s="66"/>
      <c r="C266" s="67"/>
      <c r="D266" s="67"/>
      <c r="E266" s="67"/>
      <c r="F266" s="67"/>
      <c r="G266" s="67"/>
      <c r="H266" s="67"/>
      <c r="I266" s="67"/>
      <c r="J266" s="67"/>
      <c r="K266" s="67"/>
      <c r="L266" s="44"/>
      <c r="M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</sheetData>
  <sheetProtection sheet="1" autoFilter="0" formatColumns="0" formatRows="0" objects="1" scenarios="1" spinCount="100000" saltValue="dvyjpeLlvGwT9K5dkvBxVRUppvv3IA+JbwmDccnsKo8b5A/tKtrYnHOBcX1n1EFQj4xiYKZ7+2Hqm9dOosg/LA==" hashValue="K2S6CrArQk8PNQMFLzwV7k+xvodRbFgfqrKQtO7iuPLWsny8neFLS7QFryHAjlWybGVASWeI+OEnIevFIi4aiw==" algorithmName="SHA-512" password="CC35"/>
  <autoFilter ref="C126:K26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>Opěrná zídka u schodiště z ulice Hluboká k areálu dopravního hřiště, k.ú. Mnichovo Hradiště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408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29. 1. 2025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31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ROUND((SUM(BE121:BE143)),  2)</f>
        <v>0</v>
      </c>
      <c r="G33" s="38"/>
      <c r="H33" s="38"/>
      <c r="I33" s="155">
        <v>0.20999999999999999</v>
      </c>
      <c r="J33" s="154">
        <f>ROUND(((SUM(BE121:BE143))*I33),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ROUND((SUM(BF121:BF143)),  2)</f>
        <v>0</v>
      </c>
      <c r="G34" s="38"/>
      <c r="H34" s="38"/>
      <c r="I34" s="155">
        <v>0.12</v>
      </c>
      <c r="J34" s="154">
        <f>ROUND(((SUM(BF121:BF143))*I34),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ROUND((SUM(BG121:BG143)),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ROUND((SUM(BH121:BH143)),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ROUND((SUM(BI121:BI143)),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>Opěrná zídka u schodiště z ulice Hluboká k areálu dopravního hřiště, k.ú. Mnichovo Hradiště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k.ú. Mnichovo Hradiště</v>
      </c>
      <c r="G89" s="40"/>
      <c r="H89" s="40"/>
      <c r="I89" s="32" t="s">
        <v>22</v>
      </c>
      <c r="J89" s="79" t="str">
        <f>IF(J12="","",J12)</f>
        <v>29. 1. 2025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Mnichovo Hradiště</v>
      </c>
      <c r="G91" s="40"/>
      <c r="H91" s="40"/>
      <c r="I91" s="32" t="s">
        <v>30</v>
      </c>
      <c r="J91" s="36" t="str">
        <f>E21</f>
        <v>ANITAS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ANITAS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408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409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410</v>
      </c>
      <c r="E99" s="188"/>
      <c r="F99" s="188"/>
      <c r="G99" s="188"/>
      <c r="H99" s="188"/>
      <c r="I99" s="188"/>
      <c r="J99" s="189">
        <f>J133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411</v>
      </c>
      <c r="E100" s="188"/>
      <c r="F100" s="188"/>
      <c r="G100" s="188"/>
      <c r="H100" s="188"/>
      <c r="I100" s="188"/>
      <c r="J100" s="189">
        <f>J138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412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4" t="str">
        <f>E7</f>
        <v>Opěrná zídka u schodiště z ulice Hluboká k areálu dopravního hřiště, k.ú. Mnichovo Hradiště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VRN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k.ú. Mnichovo Hradiště</v>
      </c>
      <c r="G115" s="40"/>
      <c r="H115" s="40"/>
      <c r="I115" s="32" t="s">
        <v>22</v>
      </c>
      <c r="J115" s="79" t="str">
        <f>IF(J12="","",J12)</f>
        <v>29. 1. 2025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Mnichovo Hradiště</v>
      </c>
      <c r="G117" s="40"/>
      <c r="H117" s="40"/>
      <c r="I117" s="32" t="s">
        <v>30</v>
      </c>
      <c r="J117" s="36" t="str">
        <f>E21</f>
        <v>ANITAS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ANITAS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109</v>
      </c>
      <c r="D120" s="194" t="s">
        <v>60</v>
      </c>
      <c r="E120" s="194" t="s">
        <v>56</v>
      </c>
      <c r="F120" s="194" t="s">
        <v>57</v>
      </c>
      <c r="G120" s="194" t="s">
        <v>110</v>
      </c>
      <c r="H120" s="194" t="s">
        <v>111</v>
      </c>
      <c r="I120" s="194" t="s">
        <v>112</v>
      </c>
      <c r="J120" s="195" t="s">
        <v>94</v>
      </c>
      <c r="K120" s="196" t="s">
        <v>113</v>
      </c>
      <c r="L120" s="197"/>
      <c r="M120" s="100" t="s">
        <v>1</v>
      </c>
      <c r="N120" s="101" t="s">
        <v>39</v>
      </c>
      <c r="O120" s="101" t="s">
        <v>114</v>
      </c>
      <c r="P120" s="101" t="s">
        <v>115</v>
      </c>
      <c r="Q120" s="101" t="s">
        <v>116</v>
      </c>
      <c r="R120" s="101" t="s">
        <v>117</v>
      </c>
      <c r="S120" s="101" t="s">
        <v>118</v>
      </c>
      <c r="T120" s="102" t="s">
        <v>119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120</v>
      </c>
      <c r="D121" s="40"/>
      <c r="E121" s="40"/>
      <c r="F121" s="40"/>
      <c r="G121" s="40"/>
      <c r="H121" s="40"/>
      <c r="I121" s="40"/>
      <c r="J121" s="198">
        <f>BK121</f>
        <v>0</v>
      </c>
      <c r="K121" s="40"/>
      <c r="L121" s="44"/>
      <c r="M121" s="103"/>
      <c r="N121" s="199"/>
      <c r="O121" s="104"/>
      <c r="P121" s="200">
        <f>P122</f>
        <v>0</v>
      </c>
      <c r="Q121" s="104"/>
      <c r="R121" s="200">
        <f>R122</f>
        <v>0</v>
      </c>
      <c r="S121" s="104"/>
      <c r="T121" s="201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96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74</v>
      </c>
      <c r="E122" s="206" t="s">
        <v>86</v>
      </c>
      <c r="F122" s="206" t="s">
        <v>87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P123+P133+P138+P140</f>
        <v>0</v>
      </c>
      <c r="Q122" s="211"/>
      <c r="R122" s="212">
        <f>R123+R133+R138+R140</f>
        <v>0</v>
      </c>
      <c r="S122" s="211"/>
      <c r="T122" s="213">
        <f>T123+T133+T138+T140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152</v>
      </c>
      <c r="AT122" s="215" t="s">
        <v>74</v>
      </c>
      <c r="AU122" s="215" t="s">
        <v>75</v>
      </c>
      <c r="AY122" s="214" t="s">
        <v>123</v>
      </c>
      <c r="BK122" s="216">
        <f>BK123+BK133+BK138+BK140</f>
        <v>0</v>
      </c>
    </row>
    <row r="123" s="12" customFormat="1" ht="22.8" customHeight="1">
      <c r="A123" s="12"/>
      <c r="B123" s="203"/>
      <c r="C123" s="204"/>
      <c r="D123" s="205" t="s">
        <v>74</v>
      </c>
      <c r="E123" s="217" t="s">
        <v>413</v>
      </c>
      <c r="F123" s="217" t="s">
        <v>414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SUM(P124:P132)</f>
        <v>0</v>
      </c>
      <c r="Q123" s="211"/>
      <c r="R123" s="212">
        <f>SUM(R124:R132)</f>
        <v>0</v>
      </c>
      <c r="S123" s="211"/>
      <c r="T123" s="213">
        <f>SUM(T124:T132)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152</v>
      </c>
      <c r="AT123" s="215" t="s">
        <v>74</v>
      </c>
      <c r="AU123" s="215" t="s">
        <v>83</v>
      </c>
      <c r="AY123" s="214" t="s">
        <v>123</v>
      </c>
      <c r="BK123" s="216">
        <f>SUM(BK124:BK132)</f>
        <v>0</v>
      </c>
    </row>
    <row r="124" s="2" customFormat="1" ht="16.5" customHeight="1">
      <c r="A124" s="38"/>
      <c r="B124" s="39"/>
      <c r="C124" s="219" t="s">
        <v>83</v>
      </c>
      <c r="D124" s="219" t="s">
        <v>125</v>
      </c>
      <c r="E124" s="220" t="s">
        <v>415</v>
      </c>
      <c r="F124" s="221" t="s">
        <v>416</v>
      </c>
      <c r="G124" s="222" t="s">
        <v>417</v>
      </c>
      <c r="H124" s="223">
        <v>1</v>
      </c>
      <c r="I124" s="224"/>
      <c r="J124" s="225">
        <f>ROUND(I124*H124,2)</f>
        <v>0</v>
      </c>
      <c r="K124" s="226"/>
      <c r="L124" s="44"/>
      <c r="M124" s="227" t="s">
        <v>1</v>
      </c>
      <c r="N124" s="228" t="s">
        <v>40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418</v>
      </c>
      <c r="AT124" s="231" t="s">
        <v>125</v>
      </c>
      <c r="AU124" s="231" t="s">
        <v>85</v>
      </c>
      <c r="AY124" s="17" t="s">
        <v>123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83</v>
      </c>
      <c r="BK124" s="232">
        <f>ROUND(I124*H124,2)</f>
        <v>0</v>
      </c>
      <c r="BL124" s="17" t="s">
        <v>418</v>
      </c>
      <c r="BM124" s="231" t="s">
        <v>419</v>
      </c>
    </row>
    <row r="125" s="2" customFormat="1" ht="16.5" customHeight="1">
      <c r="A125" s="38"/>
      <c r="B125" s="39"/>
      <c r="C125" s="219" t="s">
        <v>85</v>
      </c>
      <c r="D125" s="219" t="s">
        <v>125</v>
      </c>
      <c r="E125" s="220" t="s">
        <v>420</v>
      </c>
      <c r="F125" s="221" t="s">
        <v>421</v>
      </c>
      <c r="G125" s="222" t="s">
        <v>417</v>
      </c>
      <c r="H125" s="223">
        <v>1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40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418</v>
      </c>
      <c r="AT125" s="231" t="s">
        <v>125</v>
      </c>
      <c r="AU125" s="231" t="s">
        <v>85</v>
      </c>
      <c r="AY125" s="17" t="s">
        <v>123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83</v>
      </c>
      <c r="BK125" s="232">
        <f>ROUND(I125*H125,2)</f>
        <v>0</v>
      </c>
      <c r="BL125" s="17" t="s">
        <v>418</v>
      </c>
      <c r="BM125" s="231" t="s">
        <v>422</v>
      </c>
    </row>
    <row r="126" s="2" customFormat="1" ht="16.5" customHeight="1">
      <c r="A126" s="38"/>
      <c r="B126" s="39"/>
      <c r="C126" s="219" t="s">
        <v>142</v>
      </c>
      <c r="D126" s="219" t="s">
        <v>125</v>
      </c>
      <c r="E126" s="220" t="s">
        <v>423</v>
      </c>
      <c r="F126" s="221" t="s">
        <v>424</v>
      </c>
      <c r="G126" s="222" t="s">
        <v>417</v>
      </c>
      <c r="H126" s="223">
        <v>1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40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418</v>
      </c>
      <c r="AT126" s="231" t="s">
        <v>125</v>
      </c>
      <c r="AU126" s="231" t="s">
        <v>85</v>
      </c>
      <c r="AY126" s="17" t="s">
        <v>123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83</v>
      </c>
      <c r="BK126" s="232">
        <f>ROUND(I126*H126,2)</f>
        <v>0</v>
      </c>
      <c r="BL126" s="17" t="s">
        <v>418</v>
      </c>
      <c r="BM126" s="231" t="s">
        <v>425</v>
      </c>
    </row>
    <row r="127" s="2" customFormat="1" ht="16.5" customHeight="1">
      <c r="A127" s="38"/>
      <c r="B127" s="39"/>
      <c r="C127" s="219" t="s">
        <v>129</v>
      </c>
      <c r="D127" s="219" t="s">
        <v>125</v>
      </c>
      <c r="E127" s="220" t="s">
        <v>426</v>
      </c>
      <c r="F127" s="221" t="s">
        <v>427</v>
      </c>
      <c r="G127" s="222" t="s">
        <v>417</v>
      </c>
      <c r="H127" s="223">
        <v>1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40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418</v>
      </c>
      <c r="AT127" s="231" t="s">
        <v>125</v>
      </c>
      <c r="AU127" s="231" t="s">
        <v>85</v>
      </c>
      <c r="AY127" s="17" t="s">
        <v>123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83</v>
      </c>
      <c r="BK127" s="232">
        <f>ROUND(I127*H127,2)</f>
        <v>0</v>
      </c>
      <c r="BL127" s="17" t="s">
        <v>418</v>
      </c>
      <c r="BM127" s="231" t="s">
        <v>428</v>
      </c>
    </row>
    <row r="128" s="2" customFormat="1" ht="16.5" customHeight="1">
      <c r="A128" s="38"/>
      <c r="B128" s="39"/>
      <c r="C128" s="219" t="s">
        <v>152</v>
      </c>
      <c r="D128" s="219" t="s">
        <v>125</v>
      </c>
      <c r="E128" s="220" t="s">
        <v>429</v>
      </c>
      <c r="F128" s="221" t="s">
        <v>430</v>
      </c>
      <c r="G128" s="222" t="s">
        <v>417</v>
      </c>
      <c r="H128" s="223">
        <v>1</v>
      </c>
      <c r="I128" s="224"/>
      <c r="J128" s="225">
        <f>ROUND(I128*H128,2)</f>
        <v>0</v>
      </c>
      <c r="K128" s="226"/>
      <c r="L128" s="44"/>
      <c r="M128" s="227" t="s">
        <v>1</v>
      </c>
      <c r="N128" s="228" t="s">
        <v>40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418</v>
      </c>
      <c r="AT128" s="231" t="s">
        <v>125</v>
      </c>
      <c r="AU128" s="231" t="s">
        <v>85</v>
      </c>
      <c r="AY128" s="17" t="s">
        <v>123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83</v>
      </c>
      <c r="BK128" s="232">
        <f>ROUND(I128*H128,2)</f>
        <v>0</v>
      </c>
      <c r="BL128" s="17" t="s">
        <v>418</v>
      </c>
      <c r="BM128" s="231" t="s">
        <v>431</v>
      </c>
    </row>
    <row r="129" s="2" customFormat="1" ht="16.5" customHeight="1">
      <c r="A129" s="38"/>
      <c r="B129" s="39"/>
      <c r="C129" s="219" t="s">
        <v>157</v>
      </c>
      <c r="D129" s="219" t="s">
        <v>125</v>
      </c>
      <c r="E129" s="220" t="s">
        <v>432</v>
      </c>
      <c r="F129" s="221" t="s">
        <v>433</v>
      </c>
      <c r="G129" s="222" t="s">
        <v>417</v>
      </c>
      <c r="H129" s="223">
        <v>1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418</v>
      </c>
      <c r="AT129" s="231" t="s">
        <v>125</v>
      </c>
      <c r="AU129" s="231" t="s">
        <v>85</v>
      </c>
      <c r="AY129" s="17" t="s">
        <v>123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418</v>
      </c>
      <c r="BM129" s="231" t="s">
        <v>434</v>
      </c>
    </row>
    <row r="130" s="13" customFormat="1">
      <c r="A130" s="13"/>
      <c r="B130" s="233"/>
      <c r="C130" s="234"/>
      <c r="D130" s="235" t="s">
        <v>131</v>
      </c>
      <c r="E130" s="236" t="s">
        <v>1</v>
      </c>
      <c r="F130" s="237" t="s">
        <v>435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131</v>
      </c>
      <c r="AU130" s="243" t="s">
        <v>85</v>
      </c>
      <c r="AV130" s="13" t="s">
        <v>83</v>
      </c>
      <c r="AW130" s="13" t="s">
        <v>32</v>
      </c>
      <c r="AX130" s="13" t="s">
        <v>75</v>
      </c>
      <c r="AY130" s="243" t="s">
        <v>123</v>
      </c>
    </row>
    <row r="131" s="14" customFormat="1">
      <c r="A131" s="14"/>
      <c r="B131" s="244"/>
      <c r="C131" s="245"/>
      <c r="D131" s="235" t="s">
        <v>131</v>
      </c>
      <c r="E131" s="246" t="s">
        <v>1</v>
      </c>
      <c r="F131" s="247" t="s">
        <v>83</v>
      </c>
      <c r="G131" s="245"/>
      <c r="H131" s="248">
        <v>1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131</v>
      </c>
      <c r="AU131" s="254" t="s">
        <v>85</v>
      </c>
      <c r="AV131" s="14" t="s">
        <v>85</v>
      </c>
      <c r="AW131" s="14" t="s">
        <v>32</v>
      </c>
      <c r="AX131" s="14" t="s">
        <v>83</v>
      </c>
      <c r="AY131" s="254" t="s">
        <v>123</v>
      </c>
    </row>
    <row r="132" s="2" customFormat="1" ht="16.5" customHeight="1">
      <c r="A132" s="38"/>
      <c r="B132" s="39"/>
      <c r="C132" s="219" t="s">
        <v>163</v>
      </c>
      <c r="D132" s="219" t="s">
        <v>125</v>
      </c>
      <c r="E132" s="220" t="s">
        <v>436</v>
      </c>
      <c r="F132" s="221" t="s">
        <v>437</v>
      </c>
      <c r="G132" s="222" t="s">
        <v>417</v>
      </c>
      <c r="H132" s="223">
        <v>1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40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418</v>
      </c>
      <c r="AT132" s="231" t="s">
        <v>125</v>
      </c>
      <c r="AU132" s="231" t="s">
        <v>85</v>
      </c>
      <c r="AY132" s="17" t="s">
        <v>123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7" t="s">
        <v>83</v>
      </c>
      <c r="BK132" s="232">
        <f>ROUND(I132*H132,2)</f>
        <v>0</v>
      </c>
      <c r="BL132" s="17" t="s">
        <v>418</v>
      </c>
      <c r="BM132" s="231" t="s">
        <v>438</v>
      </c>
    </row>
    <row r="133" s="12" customFormat="1" ht="22.8" customHeight="1">
      <c r="A133" s="12"/>
      <c r="B133" s="203"/>
      <c r="C133" s="204"/>
      <c r="D133" s="205" t="s">
        <v>74</v>
      </c>
      <c r="E133" s="217" t="s">
        <v>439</v>
      </c>
      <c r="F133" s="217" t="s">
        <v>440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SUM(P134:P137)</f>
        <v>0</v>
      </c>
      <c r="Q133" s="211"/>
      <c r="R133" s="212">
        <f>SUM(R134:R137)</f>
        <v>0</v>
      </c>
      <c r="S133" s="211"/>
      <c r="T133" s="213">
        <f>SUM(T134:T137)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152</v>
      </c>
      <c r="AT133" s="215" t="s">
        <v>74</v>
      </c>
      <c r="AU133" s="215" t="s">
        <v>83</v>
      </c>
      <c r="AY133" s="214" t="s">
        <v>123</v>
      </c>
      <c r="BK133" s="216">
        <f>SUM(BK134:BK137)</f>
        <v>0</v>
      </c>
    </row>
    <row r="134" s="2" customFormat="1" ht="16.5" customHeight="1">
      <c r="A134" s="38"/>
      <c r="B134" s="39"/>
      <c r="C134" s="219" t="s">
        <v>167</v>
      </c>
      <c r="D134" s="219" t="s">
        <v>125</v>
      </c>
      <c r="E134" s="220" t="s">
        <v>441</v>
      </c>
      <c r="F134" s="221" t="s">
        <v>440</v>
      </c>
      <c r="G134" s="222" t="s">
        <v>417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40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418</v>
      </c>
      <c r="AT134" s="231" t="s">
        <v>125</v>
      </c>
      <c r="AU134" s="231" t="s">
        <v>85</v>
      </c>
      <c r="AY134" s="17" t="s">
        <v>123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83</v>
      </c>
      <c r="BK134" s="232">
        <f>ROUND(I134*H134,2)</f>
        <v>0</v>
      </c>
      <c r="BL134" s="17" t="s">
        <v>418</v>
      </c>
      <c r="BM134" s="231" t="s">
        <v>442</v>
      </c>
    </row>
    <row r="135" s="13" customFormat="1">
      <c r="A135" s="13"/>
      <c r="B135" s="233"/>
      <c r="C135" s="234"/>
      <c r="D135" s="235" t="s">
        <v>131</v>
      </c>
      <c r="E135" s="236" t="s">
        <v>1</v>
      </c>
      <c r="F135" s="237" t="s">
        <v>443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131</v>
      </c>
      <c r="AU135" s="243" t="s">
        <v>85</v>
      </c>
      <c r="AV135" s="13" t="s">
        <v>83</v>
      </c>
      <c r="AW135" s="13" t="s">
        <v>32</v>
      </c>
      <c r="AX135" s="13" t="s">
        <v>75</v>
      </c>
      <c r="AY135" s="243" t="s">
        <v>123</v>
      </c>
    </row>
    <row r="136" s="14" customFormat="1">
      <c r="A136" s="14"/>
      <c r="B136" s="244"/>
      <c r="C136" s="245"/>
      <c r="D136" s="235" t="s">
        <v>131</v>
      </c>
      <c r="E136" s="246" t="s">
        <v>1</v>
      </c>
      <c r="F136" s="247" t="s">
        <v>83</v>
      </c>
      <c r="G136" s="245"/>
      <c r="H136" s="248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131</v>
      </c>
      <c r="AU136" s="254" t="s">
        <v>85</v>
      </c>
      <c r="AV136" s="14" t="s">
        <v>85</v>
      </c>
      <c r="AW136" s="14" t="s">
        <v>32</v>
      </c>
      <c r="AX136" s="14" t="s">
        <v>83</v>
      </c>
      <c r="AY136" s="254" t="s">
        <v>123</v>
      </c>
    </row>
    <row r="137" s="2" customFormat="1" ht="24.15" customHeight="1">
      <c r="A137" s="38"/>
      <c r="B137" s="39"/>
      <c r="C137" s="219" t="s">
        <v>174</v>
      </c>
      <c r="D137" s="219" t="s">
        <v>125</v>
      </c>
      <c r="E137" s="220" t="s">
        <v>444</v>
      </c>
      <c r="F137" s="221" t="s">
        <v>445</v>
      </c>
      <c r="G137" s="222" t="s">
        <v>417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40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418</v>
      </c>
      <c r="AT137" s="231" t="s">
        <v>125</v>
      </c>
      <c r="AU137" s="231" t="s">
        <v>85</v>
      </c>
      <c r="AY137" s="17" t="s">
        <v>123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83</v>
      </c>
      <c r="BK137" s="232">
        <f>ROUND(I137*H137,2)</f>
        <v>0</v>
      </c>
      <c r="BL137" s="17" t="s">
        <v>418</v>
      </c>
      <c r="BM137" s="231" t="s">
        <v>446</v>
      </c>
    </row>
    <row r="138" s="12" customFormat="1" ht="22.8" customHeight="1">
      <c r="A138" s="12"/>
      <c r="B138" s="203"/>
      <c r="C138" s="204"/>
      <c r="D138" s="205" t="s">
        <v>74</v>
      </c>
      <c r="E138" s="217" t="s">
        <v>447</v>
      </c>
      <c r="F138" s="217" t="s">
        <v>448</v>
      </c>
      <c r="G138" s="204"/>
      <c r="H138" s="204"/>
      <c r="I138" s="207"/>
      <c r="J138" s="218">
        <f>BK138</f>
        <v>0</v>
      </c>
      <c r="K138" s="204"/>
      <c r="L138" s="209"/>
      <c r="M138" s="210"/>
      <c r="N138" s="211"/>
      <c r="O138" s="211"/>
      <c r="P138" s="212">
        <f>P139</f>
        <v>0</v>
      </c>
      <c r="Q138" s="211"/>
      <c r="R138" s="212">
        <f>R139</f>
        <v>0</v>
      </c>
      <c r="S138" s="211"/>
      <c r="T138" s="213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152</v>
      </c>
      <c r="AT138" s="215" t="s">
        <v>74</v>
      </c>
      <c r="AU138" s="215" t="s">
        <v>83</v>
      </c>
      <c r="AY138" s="214" t="s">
        <v>123</v>
      </c>
      <c r="BK138" s="216">
        <f>BK139</f>
        <v>0</v>
      </c>
    </row>
    <row r="139" s="2" customFormat="1" ht="16.5" customHeight="1">
      <c r="A139" s="38"/>
      <c r="B139" s="39"/>
      <c r="C139" s="219" t="s">
        <v>179</v>
      </c>
      <c r="D139" s="219" t="s">
        <v>125</v>
      </c>
      <c r="E139" s="220" t="s">
        <v>449</v>
      </c>
      <c r="F139" s="221" t="s">
        <v>450</v>
      </c>
      <c r="G139" s="222" t="s">
        <v>417</v>
      </c>
      <c r="H139" s="223">
        <v>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418</v>
      </c>
      <c r="AT139" s="231" t="s">
        <v>125</v>
      </c>
      <c r="AU139" s="231" t="s">
        <v>85</v>
      </c>
      <c r="AY139" s="17" t="s">
        <v>123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418</v>
      </c>
      <c r="BM139" s="231" t="s">
        <v>451</v>
      </c>
    </row>
    <row r="140" s="12" customFormat="1" ht="22.8" customHeight="1">
      <c r="A140" s="12"/>
      <c r="B140" s="203"/>
      <c r="C140" s="204"/>
      <c r="D140" s="205" t="s">
        <v>74</v>
      </c>
      <c r="E140" s="217" t="s">
        <v>452</v>
      </c>
      <c r="F140" s="217" t="s">
        <v>453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SUM(P141:P143)</f>
        <v>0</v>
      </c>
      <c r="Q140" s="211"/>
      <c r="R140" s="212">
        <f>SUM(R141:R143)</f>
        <v>0</v>
      </c>
      <c r="S140" s="211"/>
      <c r="T140" s="213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152</v>
      </c>
      <c r="AT140" s="215" t="s">
        <v>74</v>
      </c>
      <c r="AU140" s="215" t="s">
        <v>83</v>
      </c>
      <c r="AY140" s="214" t="s">
        <v>123</v>
      </c>
      <c r="BK140" s="216">
        <f>SUM(BK141:BK143)</f>
        <v>0</v>
      </c>
    </row>
    <row r="141" s="2" customFormat="1" ht="16.5" customHeight="1">
      <c r="A141" s="38"/>
      <c r="B141" s="39"/>
      <c r="C141" s="219" t="s">
        <v>185</v>
      </c>
      <c r="D141" s="219" t="s">
        <v>125</v>
      </c>
      <c r="E141" s="220" t="s">
        <v>454</v>
      </c>
      <c r="F141" s="221" t="s">
        <v>455</v>
      </c>
      <c r="G141" s="222" t="s">
        <v>417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40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418</v>
      </c>
      <c r="AT141" s="231" t="s">
        <v>125</v>
      </c>
      <c r="AU141" s="231" t="s">
        <v>85</v>
      </c>
      <c r="AY141" s="17" t="s">
        <v>123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83</v>
      </c>
      <c r="BK141" s="232">
        <f>ROUND(I141*H141,2)</f>
        <v>0</v>
      </c>
      <c r="BL141" s="17" t="s">
        <v>418</v>
      </c>
      <c r="BM141" s="231" t="s">
        <v>456</v>
      </c>
    </row>
    <row r="142" s="2" customFormat="1" ht="16.5" customHeight="1">
      <c r="A142" s="38"/>
      <c r="B142" s="39"/>
      <c r="C142" s="219" t="s">
        <v>8</v>
      </c>
      <c r="D142" s="219" t="s">
        <v>125</v>
      </c>
      <c r="E142" s="220" t="s">
        <v>457</v>
      </c>
      <c r="F142" s="221" t="s">
        <v>458</v>
      </c>
      <c r="G142" s="222" t="s">
        <v>417</v>
      </c>
      <c r="H142" s="223">
        <v>1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40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418</v>
      </c>
      <c r="AT142" s="231" t="s">
        <v>125</v>
      </c>
      <c r="AU142" s="231" t="s">
        <v>85</v>
      </c>
      <c r="AY142" s="17" t="s">
        <v>123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83</v>
      </c>
      <c r="BK142" s="232">
        <f>ROUND(I142*H142,2)</f>
        <v>0</v>
      </c>
      <c r="BL142" s="17" t="s">
        <v>418</v>
      </c>
      <c r="BM142" s="231" t="s">
        <v>459</v>
      </c>
    </row>
    <row r="143" s="2" customFormat="1" ht="16.5" customHeight="1">
      <c r="A143" s="38"/>
      <c r="B143" s="39"/>
      <c r="C143" s="219" t="s">
        <v>194</v>
      </c>
      <c r="D143" s="219" t="s">
        <v>125</v>
      </c>
      <c r="E143" s="220" t="s">
        <v>460</v>
      </c>
      <c r="F143" s="221" t="s">
        <v>461</v>
      </c>
      <c r="G143" s="222" t="s">
        <v>417</v>
      </c>
      <c r="H143" s="223">
        <v>1</v>
      </c>
      <c r="I143" s="224"/>
      <c r="J143" s="225">
        <f>ROUND(I143*H143,2)</f>
        <v>0</v>
      </c>
      <c r="K143" s="226"/>
      <c r="L143" s="44"/>
      <c r="M143" s="277" t="s">
        <v>1</v>
      </c>
      <c r="N143" s="278" t="s">
        <v>40</v>
      </c>
      <c r="O143" s="279"/>
      <c r="P143" s="280">
        <f>O143*H143</f>
        <v>0</v>
      </c>
      <c r="Q143" s="280">
        <v>0</v>
      </c>
      <c r="R143" s="280">
        <f>Q143*H143</f>
        <v>0</v>
      </c>
      <c r="S143" s="280">
        <v>0</v>
      </c>
      <c r="T143" s="28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418</v>
      </c>
      <c r="AT143" s="231" t="s">
        <v>125</v>
      </c>
      <c r="AU143" s="231" t="s">
        <v>85</v>
      </c>
      <c r="AY143" s="17" t="s">
        <v>123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83</v>
      </c>
      <c r="BK143" s="232">
        <f>ROUND(I143*H143,2)</f>
        <v>0</v>
      </c>
      <c r="BL143" s="17" t="s">
        <v>418</v>
      </c>
      <c r="BM143" s="231" t="s">
        <v>462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GbY10vAYEVeThv8TMQnNI7wgj1clP3kg5G2mljS1p5ZHGygvTmRq7ZwmJYPmb6zM0jl3hjnbUbAQWOm5KBa3NA==" hashValue="A9Qv9Z3FBKn0AzAIk1FjleRPVviLSyck1iwDjBmgNUMbsA5M9vqIINlzGUnUA9BGU5nfrgMsmpc9CtgR/oYCog==" algorithmName="SHA-512" password="CC35"/>
  <autoFilter ref="C120:K14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PC08-PC\PC08</dc:creator>
  <cp:lastModifiedBy>PC08-PC\PC08</cp:lastModifiedBy>
  <dcterms:created xsi:type="dcterms:W3CDTF">2026-01-28T08:19:48Z</dcterms:created>
  <dcterms:modified xsi:type="dcterms:W3CDTF">2026-01-28T08:19:51Z</dcterms:modified>
</cp:coreProperties>
</file>