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úprav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Stavební úpravy'!$C$157:$K$864</definedName>
    <definedName name="_xlnm.Print_Area" localSheetId="1">'SO 01 - Stavební úpravy'!$C$4:$J$76,'SO 01 - Stavební úpravy'!$C$82:$J$139,'SO 01 - Stavební úpravy'!$C$145:$J$864</definedName>
    <definedName name="_xlnm.Print_Titles" localSheetId="1">'SO 01 - Stavební úpravy'!$157:$157</definedName>
  </definedNames>
  <calcPr/>
</workbook>
</file>

<file path=xl/calcChain.xml><?xml version="1.0" encoding="utf-8"?>
<calcChain xmlns="http://schemas.openxmlformats.org/spreadsheetml/2006/main">
  <c i="1" l="1" r="AY95"/>
  <c i="2" r="J37"/>
  <c r="J36"/>
  <c r="J35"/>
  <c i="1" r="AX95"/>
  <c i="2" r="BI864"/>
  <c r="BH864"/>
  <c r="BG864"/>
  <c r="BF864"/>
  <c r="T864"/>
  <c r="T863"/>
  <c r="R864"/>
  <c r="R863"/>
  <c r="P864"/>
  <c r="P863"/>
  <c r="BI862"/>
  <c r="BH862"/>
  <c r="BG862"/>
  <c r="BF862"/>
  <c r="T862"/>
  <c r="T861"/>
  <c r="R862"/>
  <c r="R861"/>
  <c r="P862"/>
  <c r="P861"/>
  <c r="BI858"/>
  <c r="BH858"/>
  <c r="BG858"/>
  <c r="BF858"/>
  <c r="T858"/>
  <c r="T857"/>
  <c r="R858"/>
  <c r="R857"/>
  <c r="P858"/>
  <c r="P857"/>
  <c r="BI856"/>
  <c r="BH856"/>
  <c r="BG856"/>
  <c r="BF856"/>
  <c r="T856"/>
  <c r="T855"/>
  <c r="R856"/>
  <c r="R855"/>
  <c r="P856"/>
  <c r="P855"/>
  <c r="BI854"/>
  <c r="BH854"/>
  <c r="BG854"/>
  <c r="BF854"/>
  <c r="T854"/>
  <c r="T853"/>
  <c r="T852"/>
  <c r="R854"/>
  <c r="R853"/>
  <c r="R852"/>
  <c r="P854"/>
  <c r="P853"/>
  <c r="P852"/>
  <c r="BI851"/>
  <c r="BH851"/>
  <c r="BG851"/>
  <c r="BF851"/>
  <c r="T851"/>
  <c r="R851"/>
  <c r="P851"/>
  <c r="BI848"/>
  <c r="BH848"/>
  <c r="BG848"/>
  <c r="BF848"/>
  <c r="T848"/>
  <c r="R848"/>
  <c r="P848"/>
  <c r="BI847"/>
  <c r="BH847"/>
  <c r="BG847"/>
  <c r="BF847"/>
  <c r="T847"/>
  <c r="R847"/>
  <c r="P847"/>
  <c r="BI843"/>
  <c r="BH843"/>
  <c r="BG843"/>
  <c r="BF843"/>
  <c r="T843"/>
  <c r="R843"/>
  <c r="P843"/>
  <c r="BI840"/>
  <c r="BH840"/>
  <c r="BG840"/>
  <c r="BF840"/>
  <c r="T840"/>
  <c r="R840"/>
  <c r="P840"/>
  <c r="BI823"/>
  <c r="BH823"/>
  <c r="BG823"/>
  <c r="BF823"/>
  <c r="T823"/>
  <c r="R823"/>
  <c r="P823"/>
  <c r="BI791"/>
  <c r="BH791"/>
  <c r="BG791"/>
  <c r="BF791"/>
  <c r="T791"/>
  <c r="R791"/>
  <c r="P791"/>
  <c r="BI790"/>
  <c r="BH790"/>
  <c r="BG790"/>
  <c r="BF790"/>
  <c r="T790"/>
  <c r="R790"/>
  <c r="P790"/>
  <c r="BI787"/>
  <c r="BH787"/>
  <c r="BG787"/>
  <c r="BF787"/>
  <c r="T787"/>
  <c r="R787"/>
  <c r="P787"/>
  <c r="BI785"/>
  <c r="BH785"/>
  <c r="BG785"/>
  <c r="BF785"/>
  <c r="T785"/>
  <c r="R785"/>
  <c r="P785"/>
  <c r="BI784"/>
  <c r="BH784"/>
  <c r="BG784"/>
  <c r="BF784"/>
  <c r="T784"/>
  <c r="R784"/>
  <c r="P784"/>
  <c r="BI783"/>
  <c r="BH783"/>
  <c r="BG783"/>
  <c r="BF783"/>
  <c r="T783"/>
  <c r="R783"/>
  <c r="P783"/>
  <c r="BI780"/>
  <c r="BH780"/>
  <c r="BG780"/>
  <c r="BF780"/>
  <c r="T780"/>
  <c r="R780"/>
  <c r="P780"/>
  <c r="BI779"/>
  <c r="BH779"/>
  <c r="BG779"/>
  <c r="BF779"/>
  <c r="T779"/>
  <c r="R779"/>
  <c r="P779"/>
  <c r="BI778"/>
  <c r="BH778"/>
  <c r="BG778"/>
  <c r="BF778"/>
  <c r="T778"/>
  <c r="R778"/>
  <c r="P778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58"/>
  <c r="BH758"/>
  <c r="BG758"/>
  <c r="BF758"/>
  <c r="T758"/>
  <c r="R758"/>
  <c r="P758"/>
  <c r="BI756"/>
  <c r="BH756"/>
  <c r="BG756"/>
  <c r="BF756"/>
  <c r="T756"/>
  <c r="R756"/>
  <c r="P756"/>
  <c r="BI754"/>
  <c r="BH754"/>
  <c r="BG754"/>
  <c r="BF754"/>
  <c r="T754"/>
  <c r="R754"/>
  <c r="P754"/>
  <c r="BI752"/>
  <c r="BH752"/>
  <c r="BG752"/>
  <c r="BF752"/>
  <c r="T752"/>
  <c r="R752"/>
  <c r="P752"/>
  <c r="BI751"/>
  <c r="BH751"/>
  <c r="BG751"/>
  <c r="BF751"/>
  <c r="T751"/>
  <c r="R751"/>
  <c r="P751"/>
  <c r="BI750"/>
  <c r="BH750"/>
  <c r="BG750"/>
  <c r="BF750"/>
  <c r="T750"/>
  <c r="R750"/>
  <c r="P750"/>
  <c r="BI748"/>
  <c r="BH748"/>
  <c r="BG748"/>
  <c r="BF748"/>
  <c r="T748"/>
  <c r="R748"/>
  <c r="P748"/>
  <c r="BI740"/>
  <c r="BH740"/>
  <c r="BG740"/>
  <c r="BF740"/>
  <c r="T740"/>
  <c r="R740"/>
  <c r="P740"/>
  <c r="BI739"/>
  <c r="BH739"/>
  <c r="BG739"/>
  <c r="BF739"/>
  <c r="T739"/>
  <c r="R739"/>
  <c r="P739"/>
  <c r="BI737"/>
  <c r="BH737"/>
  <c r="BG737"/>
  <c r="BF737"/>
  <c r="T737"/>
  <c r="R737"/>
  <c r="P737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1"/>
  <c r="BH721"/>
  <c r="BG721"/>
  <c r="BF721"/>
  <c r="T721"/>
  <c r="R721"/>
  <c r="P721"/>
  <c r="BI719"/>
  <c r="BH719"/>
  <c r="BG719"/>
  <c r="BF719"/>
  <c r="T719"/>
  <c r="R719"/>
  <c r="P719"/>
  <c r="BI717"/>
  <c r="BH717"/>
  <c r="BG717"/>
  <c r="BF717"/>
  <c r="T717"/>
  <c r="R717"/>
  <c r="P717"/>
  <c r="BI715"/>
  <c r="BH715"/>
  <c r="BG715"/>
  <c r="BF715"/>
  <c r="T715"/>
  <c r="R715"/>
  <c r="P715"/>
  <c r="BI705"/>
  <c r="BH705"/>
  <c r="BG705"/>
  <c r="BF705"/>
  <c r="T705"/>
  <c r="R705"/>
  <c r="P705"/>
  <c r="BI703"/>
  <c r="BH703"/>
  <c r="BG703"/>
  <c r="BF703"/>
  <c r="T703"/>
  <c r="R703"/>
  <c r="P703"/>
  <c r="BI701"/>
  <c r="BH701"/>
  <c r="BG701"/>
  <c r="BF701"/>
  <c r="T701"/>
  <c r="R701"/>
  <c r="P701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1"/>
  <c r="BH691"/>
  <c r="BG691"/>
  <c r="BF691"/>
  <c r="T691"/>
  <c r="T690"/>
  <c r="R691"/>
  <c r="R690"/>
  <c r="P691"/>
  <c r="P690"/>
  <c r="BI689"/>
  <c r="BH689"/>
  <c r="BG689"/>
  <c r="BF689"/>
  <c r="T689"/>
  <c r="R689"/>
  <c r="P689"/>
  <c r="BI688"/>
  <c r="BH688"/>
  <c r="BG688"/>
  <c r="BF688"/>
  <c r="T688"/>
  <c r="R688"/>
  <c r="P688"/>
  <c r="BI687"/>
  <c r="BH687"/>
  <c r="BG687"/>
  <c r="BF687"/>
  <c r="T687"/>
  <c r="R687"/>
  <c r="P687"/>
  <c r="BI685"/>
  <c r="BH685"/>
  <c r="BG685"/>
  <c r="BF685"/>
  <c r="T685"/>
  <c r="R685"/>
  <c r="P685"/>
  <c r="BI682"/>
  <c r="BH682"/>
  <c r="BG682"/>
  <c r="BF682"/>
  <c r="T682"/>
  <c r="R682"/>
  <c r="P682"/>
  <c r="BI680"/>
  <c r="BH680"/>
  <c r="BG680"/>
  <c r="BF680"/>
  <c r="T680"/>
  <c r="R680"/>
  <c r="P680"/>
  <c r="BI677"/>
  <c r="BH677"/>
  <c r="BG677"/>
  <c r="BF677"/>
  <c r="T677"/>
  <c r="R677"/>
  <c r="P677"/>
  <c r="BI676"/>
  <c r="BH676"/>
  <c r="BG676"/>
  <c r="BF676"/>
  <c r="T676"/>
  <c r="R676"/>
  <c r="P676"/>
  <c r="BI674"/>
  <c r="BH674"/>
  <c r="BG674"/>
  <c r="BF674"/>
  <c r="T674"/>
  <c r="R674"/>
  <c r="P674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7"/>
  <c r="BH667"/>
  <c r="BG667"/>
  <c r="BF667"/>
  <c r="T667"/>
  <c r="R667"/>
  <c r="P667"/>
  <c r="BI662"/>
  <c r="BH662"/>
  <c r="BG662"/>
  <c r="BF662"/>
  <c r="T662"/>
  <c r="R662"/>
  <c r="P662"/>
  <c r="BI660"/>
  <c r="BH660"/>
  <c r="BG660"/>
  <c r="BF660"/>
  <c r="T660"/>
  <c r="R660"/>
  <c r="P660"/>
  <c r="BI658"/>
  <c r="BH658"/>
  <c r="BG658"/>
  <c r="BF658"/>
  <c r="T658"/>
  <c r="R658"/>
  <c r="P658"/>
  <c r="BI657"/>
  <c r="BH657"/>
  <c r="BG657"/>
  <c r="BF657"/>
  <c r="T657"/>
  <c r="R657"/>
  <c r="P657"/>
  <c r="BI656"/>
  <c r="BH656"/>
  <c r="BG656"/>
  <c r="BF656"/>
  <c r="T656"/>
  <c r="R656"/>
  <c r="P656"/>
  <c r="BI654"/>
  <c r="BH654"/>
  <c r="BG654"/>
  <c r="BF654"/>
  <c r="T654"/>
  <c r="R654"/>
  <c r="P654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0"/>
  <c r="BH640"/>
  <c r="BG640"/>
  <c r="BF640"/>
  <c r="T640"/>
  <c r="R640"/>
  <c r="P640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2"/>
  <c r="BH632"/>
  <c r="BG632"/>
  <c r="BF632"/>
  <c r="T632"/>
  <c r="R632"/>
  <c r="P632"/>
  <c r="BI629"/>
  <c r="BH629"/>
  <c r="BG629"/>
  <c r="BF629"/>
  <c r="T629"/>
  <c r="R629"/>
  <c r="P629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19"/>
  <c r="BH619"/>
  <c r="BG619"/>
  <c r="BF619"/>
  <c r="T619"/>
  <c r="R619"/>
  <c r="P619"/>
  <c r="BI618"/>
  <c r="BH618"/>
  <c r="BG618"/>
  <c r="BF618"/>
  <c r="T618"/>
  <c r="R618"/>
  <c r="P618"/>
  <c r="BI617"/>
  <c r="BH617"/>
  <c r="BG617"/>
  <c r="BF617"/>
  <c r="T617"/>
  <c r="R617"/>
  <c r="P617"/>
  <c r="BI616"/>
  <c r="BH616"/>
  <c r="BG616"/>
  <c r="BF616"/>
  <c r="T616"/>
  <c r="R616"/>
  <c r="P616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8"/>
  <c r="BH608"/>
  <c r="BG608"/>
  <c r="BF608"/>
  <c r="T608"/>
  <c r="R608"/>
  <c r="P608"/>
  <c r="BI607"/>
  <c r="BH607"/>
  <c r="BG607"/>
  <c r="BF607"/>
  <c r="T607"/>
  <c r="R607"/>
  <c r="P607"/>
  <c r="BI605"/>
  <c r="BH605"/>
  <c r="BG605"/>
  <c r="BF605"/>
  <c r="T605"/>
  <c r="T604"/>
  <c r="R605"/>
  <c r="R604"/>
  <c r="P605"/>
  <c r="P604"/>
  <c r="BI603"/>
  <c r="BH603"/>
  <c r="BG603"/>
  <c r="BF603"/>
  <c r="T603"/>
  <c r="R603"/>
  <c r="P603"/>
  <c r="BI602"/>
  <c r="BH602"/>
  <c r="BG602"/>
  <c r="BF602"/>
  <c r="T602"/>
  <c r="R602"/>
  <c r="P602"/>
  <c r="BI600"/>
  <c r="BH600"/>
  <c r="BG600"/>
  <c r="BF600"/>
  <c r="T600"/>
  <c r="R600"/>
  <c r="P600"/>
  <c r="BI599"/>
  <c r="BH599"/>
  <c r="BG599"/>
  <c r="BF599"/>
  <c r="T599"/>
  <c r="R599"/>
  <c r="P599"/>
  <c r="BI598"/>
  <c r="BH598"/>
  <c r="BG598"/>
  <c r="BF598"/>
  <c r="T598"/>
  <c r="R598"/>
  <c r="P598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3"/>
  <c r="BH593"/>
  <c r="BG593"/>
  <c r="BF593"/>
  <c r="T593"/>
  <c r="R593"/>
  <c r="P593"/>
  <c r="BI591"/>
  <c r="BH591"/>
  <c r="BG591"/>
  <c r="BF591"/>
  <c r="T591"/>
  <c r="R591"/>
  <c r="P591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6"/>
  <c r="BH566"/>
  <c r="BG566"/>
  <c r="BF566"/>
  <c r="T566"/>
  <c r="R566"/>
  <c r="P566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3"/>
  <c r="BH533"/>
  <c r="BG533"/>
  <c r="BF533"/>
  <c r="T533"/>
  <c r="R533"/>
  <c r="P533"/>
  <c r="BI532"/>
  <c r="BH532"/>
  <c r="BG532"/>
  <c r="BF532"/>
  <c r="T532"/>
  <c r="R532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8"/>
  <c r="BH528"/>
  <c r="BG528"/>
  <c r="BF528"/>
  <c r="T528"/>
  <c r="R528"/>
  <c r="P528"/>
  <c r="BI527"/>
  <c r="BH527"/>
  <c r="BG527"/>
  <c r="BF527"/>
  <c r="T527"/>
  <c r="R527"/>
  <c r="P527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2"/>
  <c r="BH522"/>
  <c r="BG522"/>
  <c r="BF522"/>
  <c r="T522"/>
  <c r="R522"/>
  <c r="P522"/>
  <c r="BI521"/>
  <c r="BH521"/>
  <c r="BG521"/>
  <c r="BF521"/>
  <c r="T521"/>
  <c r="R521"/>
  <c r="P521"/>
  <c r="BI520"/>
  <c r="BH520"/>
  <c r="BG520"/>
  <c r="BF520"/>
  <c r="T520"/>
  <c r="R520"/>
  <c r="P520"/>
  <c r="BI519"/>
  <c r="BH519"/>
  <c r="BG519"/>
  <c r="BF519"/>
  <c r="T519"/>
  <c r="R519"/>
  <c r="P519"/>
  <c r="BI518"/>
  <c r="BH518"/>
  <c r="BG518"/>
  <c r="BF518"/>
  <c r="T518"/>
  <c r="R518"/>
  <c r="P518"/>
  <c r="BI515"/>
  <c r="BH515"/>
  <c r="BG515"/>
  <c r="BF515"/>
  <c r="T515"/>
  <c r="R515"/>
  <c r="P515"/>
  <c r="BI514"/>
  <c r="BH514"/>
  <c r="BG514"/>
  <c r="BF514"/>
  <c r="T514"/>
  <c r="R514"/>
  <c r="P514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9"/>
  <c r="BH509"/>
  <c r="BG509"/>
  <c r="BF509"/>
  <c r="T509"/>
  <c r="R509"/>
  <c r="P509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2"/>
  <c r="BH502"/>
  <c r="BG502"/>
  <c r="BF502"/>
  <c r="T502"/>
  <c r="R502"/>
  <c r="P502"/>
  <c r="BI501"/>
  <c r="BH501"/>
  <c r="BG501"/>
  <c r="BF501"/>
  <c r="T501"/>
  <c r="R501"/>
  <c r="P501"/>
  <c r="BI500"/>
  <c r="BH500"/>
  <c r="BG500"/>
  <c r="BF500"/>
  <c r="T500"/>
  <c r="R500"/>
  <c r="P500"/>
  <c r="BI499"/>
  <c r="BH499"/>
  <c r="BG499"/>
  <c r="BF499"/>
  <c r="T499"/>
  <c r="R499"/>
  <c r="P499"/>
  <c r="BI498"/>
  <c r="BH498"/>
  <c r="BG498"/>
  <c r="BF498"/>
  <c r="T498"/>
  <c r="R498"/>
  <c r="P498"/>
  <c r="BI497"/>
  <c r="BH497"/>
  <c r="BG497"/>
  <c r="BF497"/>
  <c r="T497"/>
  <c r="R497"/>
  <c r="P497"/>
  <c r="BI496"/>
  <c r="BH496"/>
  <c r="BG496"/>
  <c r="BF496"/>
  <c r="T496"/>
  <c r="R496"/>
  <c r="P496"/>
  <c r="BI495"/>
  <c r="BH495"/>
  <c r="BG495"/>
  <c r="BF495"/>
  <c r="T495"/>
  <c r="R495"/>
  <c r="P495"/>
  <c r="BI494"/>
  <c r="BH494"/>
  <c r="BG494"/>
  <c r="BF494"/>
  <c r="T494"/>
  <c r="R494"/>
  <c r="P494"/>
  <c r="BI493"/>
  <c r="BH493"/>
  <c r="BG493"/>
  <c r="BF493"/>
  <c r="T493"/>
  <c r="R493"/>
  <c r="P493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6"/>
  <c r="BH476"/>
  <c r="BG476"/>
  <c r="BF476"/>
  <c r="T476"/>
  <c r="R476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50"/>
  <c r="BH450"/>
  <c r="BG450"/>
  <c r="BF450"/>
  <c r="T450"/>
  <c r="R450"/>
  <c r="P450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T427"/>
  <c r="R428"/>
  <c r="R427"/>
  <c r="P428"/>
  <c r="P427"/>
  <c r="BI426"/>
  <c r="BH426"/>
  <c r="BG426"/>
  <c r="BF426"/>
  <c r="T426"/>
  <c r="R426"/>
  <c r="P426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15"/>
  <c r="BH415"/>
  <c r="BG415"/>
  <c r="BF415"/>
  <c r="T415"/>
  <c r="R415"/>
  <c r="P415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7"/>
  <c r="BH337"/>
  <c r="BG337"/>
  <c r="BF337"/>
  <c r="T337"/>
  <c r="R337"/>
  <c r="P337"/>
  <c r="BI330"/>
  <c r="BH330"/>
  <c r="BG330"/>
  <c r="BF330"/>
  <c r="T330"/>
  <c r="R330"/>
  <c r="P330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1"/>
  <c r="BH271"/>
  <c r="BG271"/>
  <c r="BF271"/>
  <c r="T271"/>
  <c r="R271"/>
  <c r="P271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46"/>
  <c r="BH246"/>
  <c r="BG246"/>
  <c r="BF246"/>
  <c r="T246"/>
  <c r="R246"/>
  <c r="P246"/>
  <c r="BI229"/>
  <c r="BH229"/>
  <c r="BG229"/>
  <c r="BF229"/>
  <c r="T229"/>
  <c r="R229"/>
  <c r="P229"/>
  <c r="BI226"/>
  <c r="BH226"/>
  <c r="BG226"/>
  <c r="BF226"/>
  <c r="T226"/>
  <c r="R226"/>
  <c r="P226"/>
  <c r="BI217"/>
  <c r="BH217"/>
  <c r="BG217"/>
  <c r="BF217"/>
  <c r="T217"/>
  <c r="R217"/>
  <c r="P217"/>
  <c r="BI215"/>
  <c r="BH215"/>
  <c r="BG215"/>
  <c r="BF215"/>
  <c r="T215"/>
  <c r="R215"/>
  <c r="P215"/>
  <c r="BI206"/>
  <c r="BH206"/>
  <c r="BG206"/>
  <c r="BF206"/>
  <c r="T206"/>
  <c r="R206"/>
  <c r="P206"/>
  <c r="BI203"/>
  <c r="BH203"/>
  <c r="BG203"/>
  <c r="BF203"/>
  <c r="T203"/>
  <c r="R203"/>
  <c r="P203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3"/>
  <c r="BH173"/>
  <c r="BG173"/>
  <c r="BF173"/>
  <c r="T173"/>
  <c r="R173"/>
  <c r="P173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J155"/>
  <c r="J154"/>
  <c r="F154"/>
  <c r="F152"/>
  <c r="E150"/>
  <c r="J92"/>
  <c r="J91"/>
  <c r="F91"/>
  <c r="F89"/>
  <c r="E87"/>
  <c r="J18"/>
  <c r="E18"/>
  <c r="F92"/>
  <c r="J17"/>
  <c r="J12"/>
  <c r="J152"/>
  <c r="E7"/>
  <c r="E85"/>
  <c i="1" r="L90"/>
  <c r="AM90"/>
  <c r="AM89"/>
  <c r="L89"/>
  <c r="AM87"/>
  <c r="L87"/>
  <c r="L85"/>
  <c r="L84"/>
  <c i="2" r="J695"/>
  <c r="BK688"/>
  <c r="BK687"/>
  <c r="BK682"/>
  <c r="BK677"/>
  <c r="BK670"/>
  <c r="BK650"/>
  <c r="BK645"/>
  <c r="BK632"/>
  <c r="BK616"/>
  <c r="BK605"/>
  <c r="BK600"/>
  <c r="J557"/>
  <c r="J536"/>
  <c r="BK520"/>
  <c r="BK519"/>
  <c r="J463"/>
  <c r="BK368"/>
  <c r="J632"/>
  <c r="J618"/>
  <c r="J616"/>
  <c r="BK599"/>
  <c r="BK587"/>
  <c r="BK571"/>
  <c r="BK563"/>
  <c r="J542"/>
  <c r="J535"/>
  <c r="J527"/>
  <c r="BK514"/>
  <c r="BK505"/>
  <c r="BK499"/>
  <c r="BK481"/>
  <c r="BK474"/>
  <c r="BK453"/>
  <c r="BK450"/>
  <c r="BK443"/>
  <c r="J428"/>
  <c r="BK376"/>
  <c r="BK318"/>
  <c r="J259"/>
  <c r="BK190"/>
  <c r="BK626"/>
  <c r="J614"/>
  <c r="BK595"/>
  <c r="J582"/>
  <c r="BK566"/>
  <c r="J548"/>
  <c r="J534"/>
  <c r="BK512"/>
  <c r="BK497"/>
  <c r="BK475"/>
  <c r="J460"/>
  <c r="BK428"/>
  <c r="J368"/>
  <c r="BK246"/>
  <c r="BK161"/>
  <c r="BK554"/>
  <c r="BK496"/>
  <c r="J423"/>
  <c r="BK173"/>
  <c r="J862"/>
  <c r="J854"/>
  <c r="J848"/>
  <c r="BK791"/>
  <c r="J787"/>
  <c r="J784"/>
  <c r="J780"/>
  <c r="J772"/>
  <c r="J754"/>
  <c r="J751"/>
  <c r="J748"/>
  <c r="BK737"/>
  <c r="BK724"/>
  <c r="BK674"/>
  <c r="J660"/>
  <c r="BK654"/>
  <c r="BK647"/>
  <c r="BK633"/>
  <c r="J608"/>
  <c r="BK596"/>
  <c r="J591"/>
  <c r="J578"/>
  <c r="BK569"/>
  <c r="J564"/>
  <c r="J546"/>
  <c r="BK540"/>
  <c r="J510"/>
  <c r="J496"/>
  <c r="J486"/>
  <c r="J475"/>
  <c r="J462"/>
  <c r="J441"/>
  <c r="J386"/>
  <c r="J289"/>
  <c r="J229"/>
  <c r="J167"/>
  <c r="J698"/>
  <c r="BK617"/>
  <c r="J610"/>
  <c r="J590"/>
  <c r="J553"/>
  <c r="BK548"/>
  <c r="J532"/>
  <c r="BK518"/>
  <c r="J497"/>
  <c r="J487"/>
  <c r="BK465"/>
  <c r="BK454"/>
  <c r="J446"/>
  <c r="BK424"/>
  <c r="BK384"/>
  <c r="J364"/>
  <c r="J330"/>
  <c r="J264"/>
  <c r="J246"/>
  <c r="BK184"/>
  <c r="J34"/>
  <c r="J566"/>
  <c r="J492"/>
  <c r="BK350"/>
  <c r="J203"/>
  <c r="J164"/>
  <c r="BK669"/>
  <c r="J658"/>
  <c r="BK651"/>
  <c r="J646"/>
  <c r="J643"/>
  <c r="BK637"/>
  <c r="BK625"/>
  <c r="J611"/>
  <c r="J588"/>
  <c r="BK579"/>
  <c r="J525"/>
  <c r="J502"/>
  <c r="BK488"/>
  <c r="J448"/>
  <c r="BK439"/>
  <c r="BK321"/>
  <c r="J285"/>
  <c r="BK192"/>
  <c r="BK613"/>
  <c r="BK580"/>
  <c r="J568"/>
  <c r="BK547"/>
  <c r="BK536"/>
  <c r="J528"/>
  <c r="J521"/>
  <c r="J511"/>
  <c r="BK500"/>
  <c r="BK487"/>
  <c r="BK476"/>
  <c r="BK467"/>
  <c r="BK445"/>
  <c r="BK431"/>
  <c r="BK344"/>
  <c r="BK330"/>
  <c r="BK289"/>
  <c r="BK195"/>
  <c r="J181"/>
  <c r="J622"/>
  <c r="J619"/>
  <c r="J596"/>
  <c r="BK590"/>
  <c r="J571"/>
  <c r="BK565"/>
  <c r="J541"/>
  <c r="BK529"/>
  <c r="BK511"/>
  <c r="J479"/>
  <c r="J465"/>
  <c r="J454"/>
  <c r="J415"/>
  <c r="BK372"/>
  <c r="J281"/>
  <c r="J215"/>
  <c r="BK559"/>
  <c r="BK503"/>
  <c r="BK483"/>
  <c r="BK437"/>
  <c r="BK271"/>
  <c r="BK862"/>
  <c r="BK858"/>
  <c r="J851"/>
  <c r="J847"/>
  <c r="J840"/>
  <c r="J791"/>
  <c r="BK785"/>
  <c r="BK783"/>
  <c r="J779"/>
  <c r="BK770"/>
  <c r="J758"/>
  <c r="BK754"/>
  <c r="BK748"/>
  <c r="BK739"/>
  <c r="BK726"/>
  <c r="BK676"/>
  <c r="J662"/>
  <c r="BK657"/>
  <c r="BK648"/>
  <c r="J635"/>
  <c r="J627"/>
  <c r="BK611"/>
  <c r="J605"/>
  <c r="J589"/>
  <c r="J574"/>
  <c r="BK568"/>
  <c r="BK557"/>
  <c r="BK545"/>
  <c r="BK523"/>
  <c r="BK489"/>
  <c r="BK482"/>
  <c r="J473"/>
  <c r="BK447"/>
  <c r="BK434"/>
  <c r="J318"/>
  <c r="J271"/>
  <c r="J190"/>
  <c r="BK701"/>
  <c r="J697"/>
  <c r="BK615"/>
  <c r="BK609"/>
  <c r="J586"/>
  <c r="BK551"/>
  <c r="BK543"/>
  <c r="BK534"/>
  <c r="BK501"/>
  <c r="BK498"/>
  <c r="J482"/>
  <c r="BK463"/>
  <c r="J450"/>
  <c r="J436"/>
  <c r="J422"/>
  <c r="J376"/>
  <c r="BK347"/>
  <c r="J317"/>
  <c r="BK261"/>
  <c r="J217"/>
  <c r="J173"/>
  <c r="BK689"/>
  <c r="J680"/>
  <c r="BK662"/>
  <c r="J637"/>
  <c r="BK602"/>
  <c r="J559"/>
  <c r="BK525"/>
  <c r="J471"/>
  <c r="J445"/>
  <c r="J195"/>
  <c r="J615"/>
  <c r="J583"/>
  <c r="BK560"/>
  <c r="BK532"/>
  <c r="J515"/>
  <c r="J503"/>
  <c r="BK479"/>
  <c r="J437"/>
  <c r="J323"/>
  <c r="BK229"/>
  <c r="J629"/>
  <c r="J600"/>
  <c r="BK583"/>
  <c r="J563"/>
  <c r="BK528"/>
  <c r="J477"/>
  <c r="J456"/>
  <c r="BK319"/>
  <c i="1" r="AS94"/>
  <c i="2" r="J518"/>
  <c r="BK317"/>
  <c r="J778"/>
  <c r="J768"/>
  <c r="BK750"/>
  <c r="BK610"/>
  <c r="BK586"/>
  <c r="J696"/>
  <c r="J689"/>
  <c r="J687"/>
  <c r="J682"/>
  <c r="J677"/>
  <c r="J671"/>
  <c r="BK656"/>
  <c r="BK644"/>
  <c r="J625"/>
  <c r="BK612"/>
  <c r="J603"/>
  <c r="J584"/>
  <c r="J554"/>
  <c r="BK539"/>
  <c r="J522"/>
  <c r="J494"/>
  <c r="J466"/>
  <c r="BK462"/>
  <c r="J319"/>
  <c r="BK635"/>
  <c r="BK621"/>
  <c r="BK603"/>
  <c r="J595"/>
  <c r="BK582"/>
  <c r="J570"/>
  <c r="J558"/>
  <c r="J537"/>
  <c r="J520"/>
  <c r="BK506"/>
  <c r="J544"/>
  <c r="BK530"/>
  <c r="BK515"/>
  <c r="J481"/>
  <c r="BK466"/>
  <c r="BK461"/>
  <c r="J434"/>
  <c r="BK386"/>
  <c r="BK264"/>
  <c r="J560"/>
  <c r="BK524"/>
  <c r="BK493"/>
  <c r="J431"/>
  <c r="BK181"/>
  <c r="J864"/>
  <c r="BK854"/>
  <c r="BK847"/>
  <c r="J843"/>
  <c r="BK823"/>
  <c r="J790"/>
  <c r="BK784"/>
  <c r="BK780"/>
  <c r="BK772"/>
  <c r="BK768"/>
  <c r="J756"/>
  <c r="J752"/>
  <c r="J750"/>
  <c r="BK740"/>
  <c r="J737"/>
  <c r="J724"/>
  <c r="BK671"/>
  <c r="J667"/>
  <c r="J652"/>
  <c r="J650"/>
  <c r="BK640"/>
  <c r="BK624"/>
  <c r="J594"/>
  <c r="J576"/>
  <c r="J567"/>
  <c r="J561"/>
  <c r="BK533"/>
  <c r="J498"/>
  <c r="J483"/>
  <c r="BK464"/>
  <c r="J444"/>
  <c r="BK389"/>
  <c r="BK323"/>
  <c r="J278"/>
  <c r="BK206"/>
  <c r="BK705"/>
  <c r="BK697"/>
  <c r="BK618"/>
  <c r="J612"/>
  <c r="BK593"/>
  <c r="BK576"/>
  <c r="J540"/>
  <c r="J533"/>
  <c r="J509"/>
  <c r="BK494"/>
  <c r="BK490"/>
  <c r="J469"/>
  <c r="J453"/>
  <c r="J442"/>
  <c r="J389"/>
  <c r="J350"/>
  <c r="J320"/>
  <c r="BK259"/>
  <c r="BK186"/>
  <c r="F37"/>
  <c r="BK558"/>
  <c r="J499"/>
  <c r="BK473"/>
  <c r="BK285"/>
  <c r="J161"/>
  <c r="BK667"/>
  <c r="J654"/>
  <c r="J648"/>
  <c r="J645"/>
  <c r="J642"/>
  <c r="J639"/>
  <c r="J626"/>
  <c r="J623"/>
  <c r="J599"/>
  <c r="J581"/>
  <c r="BK546"/>
  <c r="J523"/>
  <c r="J489"/>
  <c r="BK460"/>
  <c r="J443"/>
  <c r="J424"/>
  <c r="J295"/>
  <c r="BK215"/>
  <c r="BK691"/>
  <c r="J688"/>
  <c r="BK685"/>
  <c r="BK680"/>
  <c r="J676"/>
  <c r="J657"/>
  <c r="BK642"/>
  <c r="J617"/>
  <c r="J609"/>
  <c r="BK575"/>
  <c r="BK555"/>
  <c r="BK553"/>
  <c r="BK521"/>
  <c r="BK509"/>
  <c r="J464"/>
  <c r="BK364"/>
  <c r="BK627"/>
  <c r="J607"/>
  <c r="J597"/>
  <c r="BK594"/>
  <c r="BK578"/>
  <c r="BK567"/>
  <c r="J545"/>
  <c r="J531"/>
  <c r="BK526"/>
  <c r="BK510"/>
  <c r="J495"/>
  <c r="J490"/>
  <c r="BK471"/>
  <c r="BK458"/>
  <c r="BK446"/>
  <c r="BK436"/>
  <c r="J426"/>
  <c r="J341"/>
  <c r="BK281"/>
  <c r="J206"/>
  <c r="BK164"/>
  <c r="J621"/>
  <c r="BK597"/>
  <c r="BK588"/>
  <c r="BK574"/>
  <c r="BK564"/>
  <c r="J539"/>
  <c r="J526"/>
  <c r="J500"/>
  <c r="J474"/>
  <c r="J459"/>
  <c r="BK423"/>
  <c r="J344"/>
  <c r="BK226"/>
  <c r="J569"/>
  <c r="J549"/>
  <c r="J439"/>
  <c r="BK324"/>
  <c r="J184"/>
  <c r="BK864"/>
  <c r="BK851"/>
  <c r="BK848"/>
  <c r="BK840"/>
  <c r="J823"/>
  <c r="BK790"/>
  <c r="J785"/>
  <c r="J783"/>
  <c r="BK778"/>
  <c r="J770"/>
  <c r="BK756"/>
  <c r="BK752"/>
  <c r="J740"/>
  <c r="J726"/>
  <c r="J722"/>
  <c r="J669"/>
  <c r="BK658"/>
  <c r="J651"/>
  <c r="BK643"/>
  <c r="BK629"/>
  <c r="BK623"/>
  <c r="BK598"/>
  <c r="BK584"/>
  <c r="BK570"/>
  <c r="J556"/>
  <c r="BK537"/>
  <c r="BK502"/>
  <c r="J488"/>
  <c r="J476"/>
  <c r="J467"/>
  <c r="BK456"/>
  <c r="BK422"/>
  <c r="J324"/>
  <c r="BK295"/>
  <c r="BK217"/>
  <c r="BK698"/>
  <c r="BK696"/>
  <c r="BK607"/>
  <c r="BK581"/>
  <c r="J550"/>
  <c r="BK535"/>
  <c r="J504"/>
  <c r="BK495"/>
  <c r="J472"/>
  <c r="J461"/>
  <c r="BK444"/>
  <c r="BK426"/>
  <c r="J380"/>
  <c r="J372"/>
  <c r="J337"/>
  <c r="J292"/>
  <c r="J226"/>
  <c r="J192"/>
  <c r="F34"/>
  <c r="J579"/>
  <c r="BK556"/>
  <c r="BK337"/>
  <c r="BK167"/>
  <c r="BK695"/>
  <c r="BK660"/>
  <c r="BK652"/>
  <c r="J647"/>
  <c r="J644"/>
  <c r="J640"/>
  <c r="J633"/>
  <c r="BK619"/>
  <c r="J598"/>
  <c r="J580"/>
  <c r="J524"/>
  <c r="J493"/>
  <c r="BK486"/>
  <c r="BK459"/>
  <c r="BK441"/>
  <c r="BK320"/>
  <c r="BK292"/>
  <c r="J691"/>
  <c r="J685"/>
  <c r="J674"/>
  <c r="BK646"/>
  <c r="J613"/>
  <c r="BK562"/>
  <c r="BK531"/>
  <c r="BK469"/>
  <c r="J321"/>
  <c r="J624"/>
  <c r="J602"/>
  <c r="BK589"/>
  <c r="J562"/>
  <c r="J530"/>
  <c r="J519"/>
  <c r="BK492"/>
  <c r="J470"/>
  <c r="BK448"/>
  <c r="J384"/>
  <c r="J299"/>
  <c r="J186"/>
  <c r="BK608"/>
  <c r="J593"/>
  <c r="J551"/>
  <c r="BK527"/>
  <c r="BK472"/>
  <c r="BK442"/>
  <c r="BK380"/>
  <c r="BK203"/>
  <c r="J512"/>
  <c r="BK299"/>
  <c r="J856"/>
  <c r="BK843"/>
  <c r="BK787"/>
  <c r="BK779"/>
  <c r="BK758"/>
  <c r="BK751"/>
  <c r="J739"/>
  <c r="J670"/>
  <c r="J656"/>
  <c r="BK639"/>
  <c r="BK622"/>
  <c r="J587"/>
  <c r="J565"/>
  <c r="J506"/>
  <c r="BK477"/>
  <c r="J458"/>
  <c r="J347"/>
  <c r="J261"/>
  <c r="BK703"/>
  <c r="BK614"/>
  <c r="BK591"/>
  <c r="J547"/>
  <c r="BK522"/>
  <c r="BK470"/>
  <c r="J447"/>
  <c r="BK415"/>
  <c r="BK341"/>
  <c r="BK278"/>
  <c r="J858"/>
  <c r="BK856"/>
  <c r="BK722"/>
  <c r="BK721"/>
  <c r="J721"/>
  <c r="BK719"/>
  <c r="J719"/>
  <c r="BK717"/>
  <c r="J717"/>
  <c r="BK715"/>
  <c r="J715"/>
  <c r="J705"/>
  <c r="J703"/>
  <c r="J701"/>
  <c r="J575"/>
  <c r="BK561"/>
  <c r="J555"/>
  <c r="BK550"/>
  <c r="BK549"/>
  <c r="BK544"/>
  <c r="J543"/>
  <c r="BK542"/>
  <c r="BK541"/>
  <c r="J529"/>
  <c r="J514"/>
  <c r="J505"/>
  <c r="BK504"/>
  <c r="J501"/>
  <c r="F35"/>
  <c l="1" r="R160"/>
  <c r="T214"/>
  <c r="P421"/>
  <c r="BK440"/>
  <c r="J440"/>
  <c r="J105"/>
  <c r="R457"/>
  <c r="T480"/>
  <c r="BK517"/>
  <c r="J517"/>
  <c r="J111"/>
  <c r="BK552"/>
  <c r="J552"/>
  <c r="J113"/>
  <c r="T573"/>
  <c r="T585"/>
  <c r="T606"/>
  <c r="P628"/>
  <c r="T641"/>
  <c r="T694"/>
  <c r="BK214"/>
  <c r="J214"/>
  <c r="J99"/>
  <c r="P322"/>
  <c r="P430"/>
  <c r="R440"/>
  <c r="T457"/>
  <c r="T491"/>
  <c r="R513"/>
  <c r="BK538"/>
  <c r="J538"/>
  <c r="J112"/>
  <c r="P552"/>
  <c r="R573"/>
  <c r="P577"/>
  <c r="P585"/>
  <c r="R592"/>
  <c r="P606"/>
  <c r="R620"/>
  <c r="R628"/>
  <c r="R634"/>
  <c r="R641"/>
  <c r="T653"/>
  <c r="BK723"/>
  <c r="J723"/>
  <c r="J129"/>
  <c r="BK786"/>
  <c r="J786"/>
  <c r="J131"/>
  <c r="P160"/>
  <c r="T160"/>
  <c r="BK322"/>
  <c r="J322"/>
  <c r="J100"/>
  <c r="BK421"/>
  <c r="J421"/>
  <c r="J101"/>
  <c r="BK430"/>
  <c r="P440"/>
  <c r="P457"/>
  <c r="P480"/>
  <c r="BK491"/>
  <c r="J491"/>
  <c r="J108"/>
  <c r="BK513"/>
  <c r="J513"/>
  <c r="J109"/>
  <c r="T513"/>
  <c r="T517"/>
  <c r="T552"/>
  <c r="BK577"/>
  <c r="J577"/>
  <c r="J116"/>
  <c r="BK585"/>
  <c r="J585"/>
  <c r="J117"/>
  <c r="BK592"/>
  <c r="J592"/>
  <c r="J118"/>
  <c r="BK601"/>
  <c r="J601"/>
  <c r="J119"/>
  <c r="R601"/>
  <c r="R606"/>
  <c r="P620"/>
  <c r="BK634"/>
  <c r="J634"/>
  <c r="J124"/>
  <c r="T634"/>
  <c r="BK653"/>
  <c r="J653"/>
  <c r="J126"/>
  <c r="R694"/>
  <c r="T723"/>
  <c r="P771"/>
  <c r="P786"/>
  <c r="BK160"/>
  <c r="J160"/>
  <c r="J98"/>
  <c r="P214"/>
  <c r="R322"/>
  <c r="R421"/>
  <c r="T430"/>
  <c r="BK457"/>
  <c r="J457"/>
  <c r="J106"/>
  <c r="BK480"/>
  <c r="J480"/>
  <c r="J107"/>
  <c r="R491"/>
  <c r="R517"/>
  <c r="R538"/>
  <c r="T538"/>
  <c r="BK573"/>
  <c r="J573"/>
  <c r="J115"/>
  <c r="T577"/>
  <c r="P592"/>
  <c r="P601"/>
  <c r="BK606"/>
  <c r="J606"/>
  <c r="J121"/>
  <c r="BK620"/>
  <c r="J620"/>
  <c r="J122"/>
  <c r="BK628"/>
  <c r="J628"/>
  <c r="J123"/>
  <c r="T628"/>
  <c r="BK641"/>
  <c r="J641"/>
  <c r="J125"/>
  <c r="R653"/>
  <c r="BK694"/>
  <c r="J694"/>
  <c r="J128"/>
  <c r="P723"/>
  <c r="BK771"/>
  <c r="J771"/>
  <c r="J130"/>
  <c r="T771"/>
  <c r="R786"/>
  <c r="BK842"/>
  <c r="J842"/>
  <c r="J132"/>
  <c r="T842"/>
  <c r="R214"/>
  <c r="T322"/>
  <c r="T421"/>
  <c r="R430"/>
  <c r="T440"/>
  <c r="R480"/>
  <c r="P491"/>
  <c r="P513"/>
  <c r="P517"/>
  <c r="P516"/>
  <c r="P538"/>
  <c r="R552"/>
  <c r="P573"/>
  <c r="P572"/>
  <c r="R577"/>
  <c r="R585"/>
  <c r="T592"/>
  <c r="T601"/>
  <c r="T620"/>
  <c r="P634"/>
  <c r="P641"/>
  <c r="P653"/>
  <c r="P694"/>
  <c r="R723"/>
  <c r="R771"/>
  <c r="T786"/>
  <c r="P842"/>
  <c r="R842"/>
  <c r="BK427"/>
  <c r="J427"/>
  <c r="J102"/>
  <c r="BK855"/>
  <c r="J855"/>
  <c r="J135"/>
  <c r="BK861"/>
  <c r="J861"/>
  <c r="J137"/>
  <c r="BK863"/>
  <c r="J863"/>
  <c r="J138"/>
  <c r="BK604"/>
  <c r="J604"/>
  <c r="J120"/>
  <c r="BK690"/>
  <c r="J690"/>
  <c r="J127"/>
  <c r="BK853"/>
  <c r="BK852"/>
  <c r="J852"/>
  <c r="J133"/>
  <c r="BK857"/>
  <c r="J857"/>
  <c r="J136"/>
  <c r="F155"/>
  <c r="BE195"/>
  <c r="BE437"/>
  <c r="BE444"/>
  <c r="BE490"/>
  <c r="BE495"/>
  <c r="BE497"/>
  <c r="BE499"/>
  <c r="BE509"/>
  <c r="BE537"/>
  <c r="BE542"/>
  <c r="BE583"/>
  <c r="BE589"/>
  <c r="BE591"/>
  <c r="BE608"/>
  <c r="BE609"/>
  <c r="BE616"/>
  <c r="BE635"/>
  <c r="BE642"/>
  <c r="BE662"/>
  <c r="BE670"/>
  <c r="BE671"/>
  <c r="BE695"/>
  <c r="BE173"/>
  <c r="BE217"/>
  <c r="BE324"/>
  <c r="BE380"/>
  <c r="BE445"/>
  <c r="BE454"/>
  <c r="BE461"/>
  <c r="BE464"/>
  <c r="BE466"/>
  <c r="BE467"/>
  <c r="BE469"/>
  <c r="BE470"/>
  <c r="BE487"/>
  <c r="BE570"/>
  <c r="BE574"/>
  <c r="BE580"/>
  <c r="BE511"/>
  <c r="BE515"/>
  <c r="BE518"/>
  <c r="BE520"/>
  <c r="BE521"/>
  <c r="BE526"/>
  <c r="BE533"/>
  <c r="BE534"/>
  <c r="BE545"/>
  <c r="BE557"/>
  <c r="BE558"/>
  <c r="BE559"/>
  <c r="BE576"/>
  <c r="BE587"/>
  <c r="BE603"/>
  <c r="BE698"/>
  <c r="BE701"/>
  <c r="BE703"/>
  <c r="BE715"/>
  <c r="BE717"/>
  <c r="BE719"/>
  <c r="BE724"/>
  <c r="BE779"/>
  <c r="BE856"/>
  <c i="1" r="AW95"/>
  <c i="2" r="E148"/>
  <c r="BE164"/>
  <c r="BE190"/>
  <c r="BE215"/>
  <c r="BE229"/>
  <c r="BE271"/>
  <c r="BE295"/>
  <c r="BE323"/>
  <c r="BE330"/>
  <c r="BE344"/>
  <c r="BE372"/>
  <c r="BE423"/>
  <c r="BE431"/>
  <c r="BE436"/>
  <c r="BE441"/>
  <c r="BE443"/>
  <c r="BE462"/>
  <c r="BE481"/>
  <c r="BE483"/>
  <c r="BE486"/>
  <c r="BE493"/>
  <c r="BE496"/>
  <c r="BE500"/>
  <c r="BE506"/>
  <c r="BE519"/>
  <c r="BE536"/>
  <c r="BE549"/>
  <c r="BE584"/>
  <c r="BE602"/>
  <c r="BE611"/>
  <c r="BE613"/>
  <c r="BE696"/>
  <c r="BE697"/>
  <c r="BE203"/>
  <c r="BE281"/>
  <c r="BE376"/>
  <c r="BE424"/>
  <c r="BE428"/>
  <c r="BE439"/>
  <c r="BE442"/>
  <c r="BE446"/>
  <c r="BE450"/>
  <c r="BE463"/>
  <c r="BE492"/>
  <c r="BE501"/>
  <c r="BE503"/>
  <c r="BE531"/>
  <c r="BE532"/>
  <c r="BE555"/>
  <c r="BE560"/>
  <c r="BE575"/>
  <c r="BE582"/>
  <c r="BE593"/>
  <c r="BE595"/>
  <c r="BE607"/>
  <c r="BE618"/>
  <c r="BE626"/>
  <c r="BE632"/>
  <c r="BE639"/>
  <c r="BE640"/>
  <c r="BE643"/>
  <c r="BE644"/>
  <c r="BE645"/>
  <c r="BE646"/>
  <c r="BE647"/>
  <c r="BE648"/>
  <c r="BE651"/>
  <c r="BE654"/>
  <c r="BE656"/>
  <c r="BE657"/>
  <c r="BE667"/>
  <c r="BE674"/>
  <c r="BE721"/>
  <c r="BE722"/>
  <c r="BE726"/>
  <c r="BE737"/>
  <c r="BE739"/>
  <c r="BE740"/>
  <c r="BE748"/>
  <c r="BE750"/>
  <c r="BE751"/>
  <c r="BE752"/>
  <c r="BE754"/>
  <c r="BE756"/>
  <c r="BE758"/>
  <c r="BE768"/>
  <c r="BE770"/>
  <c r="BE772"/>
  <c r="BE778"/>
  <c r="BE780"/>
  <c r="BE783"/>
  <c r="BE784"/>
  <c r="BE785"/>
  <c r="BE787"/>
  <c r="BE790"/>
  <c r="BE791"/>
  <c r="BE823"/>
  <c r="BE840"/>
  <c r="BE843"/>
  <c r="BE847"/>
  <c r="BE848"/>
  <c r="BE851"/>
  <c r="BE854"/>
  <c r="BE858"/>
  <c r="BE862"/>
  <c r="BE864"/>
  <c r="J89"/>
  <c r="BE186"/>
  <c r="BE246"/>
  <c r="BE289"/>
  <c r="BE321"/>
  <c r="BE384"/>
  <c r="BE434"/>
  <c r="BE448"/>
  <c r="BE459"/>
  <c r="BE460"/>
  <c r="BE465"/>
  <c r="BE472"/>
  <c r="BE473"/>
  <c r="BE479"/>
  <c r="BE488"/>
  <c r="BE494"/>
  <c r="BE502"/>
  <c r="BE528"/>
  <c r="BE529"/>
  <c r="BE530"/>
  <c r="BE562"/>
  <c r="BE563"/>
  <c r="BE581"/>
  <c r="BE590"/>
  <c r="BE596"/>
  <c i="1" r="BD95"/>
  <c i="2" r="BE167"/>
  <c r="BE181"/>
  <c r="BE184"/>
  <c r="BE206"/>
  <c r="BE259"/>
  <c r="BE261"/>
  <c r="BE318"/>
  <c r="BE341"/>
  <c r="BE350"/>
  <c r="BE364"/>
  <c r="BE368"/>
  <c r="BE422"/>
  <c r="BE426"/>
  <c r="BE453"/>
  <c r="BE458"/>
  <c r="BE471"/>
  <c r="BE475"/>
  <c r="BE476"/>
  <c r="BE482"/>
  <c r="BE522"/>
  <c r="BE535"/>
  <c r="BE544"/>
  <c r="BE550"/>
  <c r="BE561"/>
  <c r="BE568"/>
  <c r="BE569"/>
  <c r="BE571"/>
  <c r="BE594"/>
  <c r="BE599"/>
  <c r="BE610"/>
  <c r="BE615"/>
  <c r="BE619"/>
  <c r="BE621"/>
  <c r="BE622"/>
  <c r="BE624"/>
  <c r="BE627"/>
  <c r="BE629"/>
  <c r="BE633"/>
  <c r="BE637"/>
  <c i="1" r="BA95"/>
  <c i="2" r="BE192"/>
  <c r="BE226"/>
  <c r="BE264"/>
  <c r="BE285"/>
  <c r="BE317"/>
  <c r="BE319"/>
  <c r="BE320"/>
  <c r="BE347"/>
  <c r="BE386"/>
  <c r="BE389"/>
  <c r="BE415"/>
  <c r="BE447"/>
  <c r="BE456"/>
  <c r="BE489"/>
  <c r="BE498"/>
  <c r="BE512"/>
  <c r="BE514"/>
  <c r="BE523"/>
  <c r="BE524"/>
  <c r="BE525"/>
  <c r="BE527"/>
  <c r="BE539"/>
  <c r="BE543"/>
  <c r="BE546"/>
  <c r="BE551"/>
  <c r="BE553"/>
  <c r="BE554"/>
  <c r="BE564"/>
  <c r="BE566"/>
  <c r="BE579"/>
  <c r="BE598"/>
  <c r="BE600"/>
  <c r="BE605"/>
  <c r="BE612"/>
  <c r="BE614"/>
  <c r="BE617"/>
  <c r="BE623"/>
  <c r="BE625"/>
  <c r="BE705"/>
  <c r="BE161"/>
  <c r="BE278"/>
  <c r="BE292"/>
  <c r="BE299"/>
  <c r="BE337"/>
  <c r="BE474"/>
  <c r="BE477"/>
  <c r="BE504"/>
  <c r="BE505"/>
  <c r="BE510"/>
  <c r="BE540"/>
  <c r="BE541"/>
  <c r="BE547"/>
  <c r="BE548"/>
  <c r="BE556"/>
  <c r="BE565"/>
  <c r="BE567"/>
  <c r="BE578"/>
  <c r="BE586"/>
  <c r="BE588"/>
  <c r="BE597"/>
  <c r="BE650"/>
  <c r="BE652"/>
  <c r="BE658"/>
  <c r="BE660"/>
  <c r="BE669"/>
  <c r="BE676"/>
  <c r="BE677"/>
  <c r="BE680"/>
  <c r="BE682"/>
  <c r="BE685"/>
  <c r="BE687"/>
  <c r="BE688"/>
  <c r="BE689"/>
  <c r="BE691"/>
  <c i="1" r="BB95"/>
  <c i="2" r="F36"/>
  <c i="1" r="BA94"/>
  <c r="AW94"/>
  <c r="AK30"/>
  <c r="BD94"/>
  <c r="W33"/>
  <c r="BB94"/>
  <c r="AX94"/>
  <c i="2" l="1" r="R516"/>
  <c r="R429"/>
  <c r="P159"/>
  <c r="R572"/>
  <c r="P429"/>
  <c r="T159"/>
  <c r="T572"/>
  <c r="T429"/>
  <c r="T516"/>
  <c r="R159"/>
  <c i="1" r="BC95"/>
  <c i="2" r="BK572"/>
  <c r="J572"/>
  <c r="J114"/>
  <c r="BK159"/>
  <c r="J159"/>
  <c r="J97"/>
  <c r="BK516"/>
  <c r="J516"/>
  <c r="J110"/>
  <c r="J430"/>
  <c r="J104"/>
  <c r="J853"/>
  <c r="J134"/>
  <c i="1" r="BC94"/>
  <c r="AY94"/>
  <c r="W31"/>
  <c r="W30"/>
  <c i="2" r="J33"/>
  <c i="1" r="AV95"/>
  <c r="AT95"/>
  <c i="2" r="F33"/>
  <c i="1" r="AZ95"/>
  <c r="AZ94"/>
  <c r="W29"/>
  <c i="2" l="1" r="R158"/>
  <c r="T158"/>
  <c r="P158"/>
  <c i="1" r="AU95"/>
  <c i="2" r="BK429"/>
  <c r="J429"/>
  <c r="J103"/>
  <c r="BK158"/>
  <c r="J158"/>
  <c r="J96"/>
  <c i="1" r="AU94"/>
  <c r="AV94"/>
  <c r="AK29"/>
  <c r="W32"/>
  <c l="1" r="AT94"/>
  <c i="2" r="J30"/>
  <c i="1" r="AG95"/>
  <c r="AG94"/>
  <c r="AK26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<sst xmlns="http://schemas.openxmlformats.org/spreadsheetml/2006/main">
  <si>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</si>
  <si>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</si>
  <si>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</si>
  <si>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</si>
  <si>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</si>
  <si>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{aa826d06-0fb0-4b0a-9487-5f739f34af2e}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</si>
  <si>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</si>
  <si>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</si>
  <si>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</si>
  <si>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</si>
  <si>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</si>
  <si>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</si>
  <si>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</si>
  <si>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</si>
  <si>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2024540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</si>
  <si>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</si>
  <si>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</si>
  <si>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bytového prostoru ve 2.np budovy pro potřeby městské knihovny</t>
  </si>
  <si>
    <t>KSO:</t>
  </si>
  <si>
    <t>CC-CZ:</t>
  </si>
  <si>
    <t>Místo:</t>
  </si>
  <si>
    <t>Mnichovo Hradiště</t>
  </si>
  <si>
    <t>Datum:</t>
  </si>
  <si>
    <t>27. 11. 2024</t>
  </si>
  <si>
    <t>Zadavatel:</t>
  </si>
  <si>
    <t>IČ:</t>
  </si>
  <si>
    <t>Město Mnichovo Hradiště</t>
  </si>
  <si>
    <t>DIČ:</t>
  </si>
  <si>
    <t>Uchazeč:</t>
  </si>
  <si>
    <t>Vyplň údaj</t>
  </si>
  <si>
    <t>Projektant:</t>
  </si>
  <si>
    <t>ANITAS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</si>
  <si>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</si>
  <si>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</si>
  <si>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</si>
  <si>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</si>
  <si>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</si>
  <si>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</si>
  <si>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</si>
  <si>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</si>
  <si>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</si>
  <si>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</si>
  <si>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</si>
  <si>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</si>
  <si>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</si>
  <si>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</si>
  <si>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</si>
  <si>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</si>
  <si>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</si>
  <si>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</si>
  <si>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</si>
  <si>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</si>
  <si>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</si>
  <si>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</si>
  <si>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</si>
  <si>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</si>
  <si>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</si>
  <si>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</si>
  <si>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</si>
  <si>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</si>
  <si>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</si>
  <si>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</si>
  <si>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</si>
  <si>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</si>
  <si>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</si>
  <si>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</si>
  <si>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</si>
  <si>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</si>
  <si>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</si>
  <si>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</si>
  <si>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</si>
  <si>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</si>
  <si>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</si>
  <si>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</si>
  <si>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</si>
  <si>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</si>
  <si>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</si>
  <si>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</si>
  <si>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</si>
  <si>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</si>
  <si>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</si>
  <si>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</t>
  </si>
  <si>
    <t>STA</t>
  </si>
  <si>
    <t>1</t>
  </si>
  <si>
    <t>{55cda520-ef10-46a8-9c9e-a5d737072c99}</t>
  </si>
  <si>
    <t>2</t>
  </si>
  <si>
    <t>KRYCÍ LIST SOUPISU PRACÍ</t>
  </si>
  <si>
    <t>Objekt:</t>
  </si>
  <si>
    <t>SO 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</si>
  <si>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</si>
  <si>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</si>
  <si>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</si>
  <si>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</si>
  <si>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</si>
  <si>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</si>
  <si>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</si>
  <si>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</si>
  <si>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</si>
  <si>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</si>
  <si>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</si>
  <si>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</si>
  <si>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</si>
  <si>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</si>
  <si>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</si>
  <si>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</si>
  <si>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</si>
  <si>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</si>
  <si>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730 - Ústřední vytápění </t>
  </si>
  <si>
    <t xml:space="preserve">      730.1 - Část strojovna vytápění</t>
  </si>
  <si>
    <t xml:space="preserve">      730.2 - Část teplovodní rozvody</t>
  </si>
  <si>
    <t xml:space="preserve">      730.3 - Ostatní položky pro vytápění a vzduchotechniku</t>
  </si>
  <si>
    <t xml:space="preserve">    741 - Elektroinstalace (D+M)</t>
  </si>
  <si>
    <t xml:space="preserve">      741.1 - Svítidla</t>
  </si>
  <si>
    <t xml:space="preserve">      741.2 - Přístroje</t>
  </si>
  <si>
    <t xml:space="preserve">      741.3 - Kabely, vodiče</t>
  </si>
  <si>
    <t xml:space="preserve">      741.4 - Elektroinstalační materiál</t>
  </si>
  <si>
    <t xml:space="preserve">      741.5 - Rozvaděče</t>
  </si>
  <si>
    <t xml:space="preserve">      741.6 - Slaboproudé instalace</t>
  </si>
  <si>
    <t xml:space="preserve">      741.7 - Ostatní</t>
  </si>
  <si>
    <t xml:space="preserve">    751 - Vzduchotechnika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</si>
  <si>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</si>
  <si>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</si>
  <si>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</si>
  <si>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</si>
  <si>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</si>
  <si>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</si>
  <si>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</si>
  <si>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</si>
  <si>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</si>
  <si>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</si>
  <si>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</si>
  <si>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</si>
  <si>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</si>
  <si>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</si>
  <si>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</si>
  <si>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</si>
  <si>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</si>
  <si>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</si>
  <si>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</si>
  <si>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</si>
  <si>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</si>
  <si>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</si>
  <si>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</si>
  <si>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</si>
  <si>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</si>
  <si>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</si>
  <si>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</si>
  <si>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</si>
  <si>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</si>
  <si>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</si>
  <si>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</si>
  <si>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</si>
  <si>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</si>
  <si>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</si>
  <si>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</si>
  <si>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310236261</t>
  </si>
  <si>
    <t>Zazdívka otvorů pl přes 0,0225 do 0,09 m2 ve zdivu nadzákladovém cihlami pálenými tl přes 450 do 600 mm</t>
  </si>
  <si>
    <t>kus</t>
  </si>
  <si>
    <t>4</t>
  </si>
  <si>
    <t>1492157147</t>
  </si>
  <si>
    <t>VV</t>
  </si>
  <si>
    <t>"otvory po "wafkách""</t>
  </si>
  <si>
    <t>317142422</t>
  </si>
  <si>
    <t>Překlad nenosný pórobetonový š 100 mm v do 250 mm na tenkovrstvou maltu dl přes 1000 do 1250 mm</t>
  </si>
  <si>
    <t>1289181592</t>
  </si>
  <si>
    <t>"P1"</t>
  </si>
  <si>
    <t>317234410</t>
  </si>
  <si>
    <t>Vyzdívka mezi nosníky z cihel pálených na MC</t>
  </si>
  <si>
    <t>m3</t>
  </si>
  <si>
    <t>1325911103</t>
  </si>
  <si>
    <t>"P3 - IPE 160, dl. 2100 mm (2 ks)"</t>
  </si>
  <si>
    <t>2,1*0,28*0,16</t>
  </si>
  <si>
    <t>"P4 - IPE 180, dl. 2350 mm (3 ks)"</t>
  </si>
  <si>
    <t>2,35*0,48*0,18</t>
  </si>
  <si>
    <t>Součet</t>
  </si>
  <si>
    <t>317944323</t>
  </si>
  <si>
    <t>Válcované nosníky č.14 až 22 dodatečně osazované do připravených otvorů</t>
  </si>
  <si>
    <t>t</t>
  </si>
  <si>
    <t>-1059635496</t>
  </si>
  <si>
    <t>"P2 - IPE 160, dl. 1950 mm (1 ks)"</t>
  </si>
  <si>
    <t>1,95*15,8/1000</t>
  </si>
  <si>
    <t>2*2,1*15,8/1000</t>
  </si>
  <si>
    <t>3*2,35*18,8/1000</t>
  </si>
  <si>
    <t>5</t>
  </si>
  <si>
    <t>340237211</t>
  </si>
  <si>
    <t>Zazdívka otvorů v příčkách nebo stěnách pl přes 0,09 do 0,25 m2 cihlami plnými tl do 100 mm</t>
  </si>
  <si>
    <t>-1139157188</t>
  </si>
  <si>
    <t>"zmenšení dveřních otvorů (650/600x1970 mm)"</t>
  </si>
  <si>
    <t>6</t>
  </si>
  <si>
    <t>340271045</t>
  </si>
  <si>
    <t>Zazdívka otvorů v příčkách nebo stěnách pl přes 1 do 4 m2 tvárnicemi pórobetonovými tl 150 mm</t>
  </si>
  <si>
    <t>m2</t>
  </si>
  <si>
    <t>-1089433316</t>
  </si>
  <si>
    <t>0,705*2,1</t>
  </si>
  <si>
    <t>7</t>
  </si>
  <si>
    <t>342272225</t>
  </si>
  <si>
    <t>Příčka z pórobetonových hladkých tvárnic na tenkovrstvou maltu tl 100 mm</t>
  </si>
  <si>
    <t>1626138072</t>
  </si>
  <si>
    <t>(3,41+0,64+2*1,75)*2,95</t>
  </si>
  <si>
    <t>-(2*0,8+0,9)*2,02</t>
  </si>
  <si>
    <t>8</t>
  </si>
  <si>
    <t>342291121</t>
  </si>
  <si>
    <t>Ukotvení příček k cihelným konstrukcím plochými kotvami</t>
  </si>
  <si>
    <t>m</t>
  </si>
  <si>
    <t>204935198</t>
  </si>
  <si>
    <t>4*2,95</t>
  </si>
  <si>
    <t>9</t>
  </si>
  <si>
    <t>342291141</t>
  </si>
  <si>
    <t>Ukotvení příček expanzní cementovou maltou tl příčky do 100 mm</t>
  </si>
  <si>
    <t>-1087382187</t>
  </si>
  <si>
    <t>"ke stropu"</t>
  </si>
  <si>
    <t>3,41+0,64+2*1,75</t>
  </si>
  <si>
    <t>10</t>
  </si>
  <si>
    <t>346244381</t>
  </si>
  <si>
    <t>Plentování jednostranné v do 200 mm válcovaných nosníků cihlami</t>
  </si>
  <si>
    <t>1295912060</t>
  </si>
  <si>
    <t>1,95*2*0,16</t>
  </si>
  <si>
    <t>2*2,1*0,16</t>
  </si>
  <si>
    <t>2*2,35*0,18</t>
  </si>
  <si>
    <t>11</t>
  </si>
  <si>
    <t>346272256</t>
  </si>
  <si>
    <t>Přizdívka z pórobetonových tvárnic tl 150 mm</t>
  </si>
  <si>
    <t>-908554608</t>
  </si>
  <si>
    <t>"předstěna"</t>
  </si>
  <si>
    <t>(0,9+1,31+0,9)*1,5</t>
  </si>
  <si>
    <t>346481111</t>
  </si>
  <si>
    <t>Zaplentování rýh, potrubí, výklenků nebo nik ve stěnách rabicovým pletivem</t>
  </si>
  <si>
    <t>-446823982</t>
  </si>
  <si>
    <t>1,95*2*(0,1+0,16)</t>
  </si>
  <si>
    <t>2,1*2*(0,28+0,16)</t>
  </si>
  <si>
    <t>2,35*2*(0,48+0,18)</t>
  </si>
  <si>
    <t>Úpravy povrchů, podlahy a osazování výplní</t>
  </si>
  <si>
    <t>13</t>
  </si>
  <si>
    <t>612131102</t>
  </si>
  <si>
    <t>Cementový postřik vnitřních stěn nanášený síťovitě ručně</t>
  </si>
  <si>
    <t>2067447318</t>
  </si>
  <si>
    <t>33,67+166,523+37,777</t>
  </si>
  <si>
    <t>14</t>
  </si>
  <si>
    <t>612311131</t>
  </si>
  <si>
    <t>Vápenný štuk vnitřních stěn tloušťky do 3 mm</t>
  </si>
  <si>
    <t>-468952035</t>
  </si>
  <si>
    <t>"pruh pod stropem (uvažováno s přesahem)"</t>
  </si>
  <si>
    <t>"2.02"</t>
  </si>
  <si>
    <t>2*(6,01+0,64+5)*0,1</t>
  </si>
  <si>
    <t>"2.08"</t>
  </si>
  <si>
    <t>2*(9,23+5,13)*0,1</t>
  </si>
  <si>
    <t>2*(5,03+5,13)*0,1</t>
  </si>
  <si>
    <t>15</t>
  </si>
  <si>
    <t>612321111</t>
  </si>
  <si>
    <t>Vápenocementová omítka hrubá jednovrstvá zatřená vnitřních stěn nanášená ručně</t>
  </si>
  <si>
    <t>1773832336</t>
  </si>
  <si>
    <t>"pod obklady"</t>
  </si>
  <si>
    <t>18,811+14,806</t>
  </si>
  <si>
    <t>16</t>
  </si>
  <si>
    <t>612321121</t>
  </si>
  <si>
    <t>Vápenocementová omítka hladká jednovrstvá vnitřních stěn nanášená ručně</t>
  </si>
  <si>
    <t>-2119092338</t>
  </si>
  <si>
    <t>2*(6,01+0,64+5)*2,85</t>
  </si>
  <si>
    <t>-1,95*2,25</t>
  </si>
  <si>
    <t>-1,52*2,1</t>
  </si>
  <si>
    <t>-1,8*2</t>
  </si>
  <si>
    <t>-(0,8+2*0,6)*1,97</t>
  </si>
  <si>
    <t>2*(9,23+5,13)*2,85</t>
  </si>
  <si>
    <t>-1,92*2,25</t>
  </si>
  <si>
    <t>-1,675*2,25</t>
  </si>
  <si>
    <t>-2*2,45*2</t>
  </si>
  <si>
    <t>"2.09"</t>
  </si>
  <si>
    <t>2*(5,03+5,13)*2,95</t>
  </si>
  <si>
    <t>-2,45*2</t>
  </si>
  <si>
    <t>17</t>
  </si>
  <si>
    <t>612321141</t>
  </si>
  <si>
    <t>Vápenocementová omítka štuková dvouvrstvá vnitřních stěn nanášená ručně</t>
  </si>
  <si>
    <t>1330434353</t>
  </si>
  <si>
    <t>"2.03"</t>
  </si>
  <si>
    <t>2*(0,88+1,85)*(2,85-1,5)</t>
  </si>
  <si>
    <t>(0,64+3,41)*0,1</t>
  </si>
  <si>
    <t>"2.04"</t>
  </si>
  <si>
    <t>2*(0,92+1,85)*2,85</t>
  </si>
  <si>
    <t>"2.05"</t>
  </si>
  <si>
    <t>2*(1,75+1,31)*(2,85-2)</t>
  </si>
  <si>
    <t>"2.06"</t>
  </si>
  <si>
    <t>2*(1,75+0,9)*(2,85-2)</t>
  </si>
  <si>
    <t>"2.07"</t>
  </si>
  <si>
    <t>18</t>
  </si>
  <si>
    <t>612321191</t>
  </si>
  <si>
    <t>Příplatek k vápenocementové omítce vnitřních stěn za každých dalších 5 mm tloušťky ručně</t>
  </si>
  <si>
    <t>1957272002</t>
  </si>
  <si>
    <t>(33,67+166,523+37,777)*2</t>
  </si>
  <si>
    <t>19</t>
  </si>
  <si>
    <t>612325223</t>
  </si>
  <si>
    <t>Vápenocementová štuková omítka malých ploch přes 0,25 do 1 m2 na stěnách</t>
  </si>
  <si>
    <t>-1083697893</t>
  </si>
  <si>
    <t>"čela nadpraží IPE 160(180) - 2.01"</t>
  </si>
  <si>
    <t>20</t>
  </si>
  <si>
    <t>612325302</t>
  </si>
  <si>
    <t>Vápenocementová štuková omítka ostění nebo nadpraží</t>
  </si>
  <si>
    <t>-161339385</t>
  </si>
  <si>
    <t>(1,8+2*2)*0,3</t>
  </si>
  <si>
    <t>3*(2,45+2*2)*0,3</t>
  </si>
  <si>
    <t>(1+2*2)*0,3</t>
  </si>
  <si>
    <t>(1,95+2*2,25)*0,48</t>
  </si>
  <si>
    <t>(1,675+2*2,25)*0,28</t>
  </si>
  <si>
    <t>619991005</t>
  </si>
  <si>
    <t>Zakrytí vnitřních ploch před znečištěním fólií včetně pozdějšího odkrytí stěn nebo svislých ploch</t>
  </si>
  <si>
    <t>1641000751</t>
  </si>
  <si>
    <t>"stávající okna, dveře"</t>
  </si>
  <si>
    <t>1*2,8</t>
  </si>
  <si>
    <t>2*0,55*1,2</t>
  </si>
  <si>
    <t>1,8*2</t>
  </si>
  <si>
    <t>3*2,45*2</t>
  </si>
  <si>
    <t>22</t>
  </si>
  <si>
    <t>619995001</t>
  </si>
  <si>
    <t>Začištění omítek kolem oken, dveří, podlah nebo obkladů</t>
  </si>
  <si>
    <t>646217796</t>
  </si>
  <si>
    <t>"vstupní dveře ze strany chodby"</t>
  </si>
  <si>
    <t>2*(1,52+2,1)</t>
  </si>
  <si>
    <t>23</t>
  </si>
  <si>
    <t>631362021</t>
  </si>
  <si>
    <t>Výztuž mazanin svařovanými sítěmi Kari</t>
  </si>
  <si>
    <t>-1635069380</t>
  </si>
  <si>
    <t>"skladba S01 - podlaha 2.02-2.09"</t>
  </si>
  <si>
    <t>"5/150x150 mm"</t>
  </si>
  <si>
    <t>115,01*1,3*2,105/1000</t>
  </si>
  <si>
    <t>24</t>
  </si>
  <si>
    <t>632450133</t>
  </si>
  <si>
    <t>Vyrovnávací cementový potěr tl přes 30 do 40 mm ze suchých směsí provedený v ploše</t>
  </si>
  <si>
    <t>972195458</t>
  </si>
  <si>
    <t>"skladba S03 - terasa"</t>
  </si>
  <si>
    <t xml:space="preserve">"spádová vrstva 10-70 mm (t.j. průměrná tl.  40 mm)"</t>
  </si>
  <si>
    <t>34,81</t>
  </si>
  <si>
    <t>25</t>
  </si>
  <si>
    <t>632451214</t>
  </si>
  <si>
    <t>Potěr cementový samonivelační litý C20 tl přes 45 do 50 mm</t>
  </si>
  <si>
    <t>72576740</t>
  </si>
  <si>
    <t>31,36+1,63+1,7+2,29+1,58+1,58+49,07+25,8</t>
  </si>
  <si>
    <t>26</t>
  </si>
  <si>
    <t>632451291</t>
  </si>
  <si>
    <t>Příplatek k cementovému samonivelačnímu litému potěru C20 ZKD 5 mm tl přes 50 mm</t>
  </si>
  <si>
    <t>1687621574</t>
  </si>
  <si>
    <t>"celková tl. 60 mm"</t>
  </si>
  <si>
    <t>115,01*2</t>
  </si>
  <si>
    <t>27</t>
  </si>
  <si>
    <t>632902221</t>
  </si>
  <si>
    <t>Příprava zatvrdlého povrchu betonových mazanin pro cementový potěr spojovacím můstkem</t>
  </si>
  <si>
    <t>1178507575</t>
  </si>
  <si>
    <t>"pod spádovou vrstvu"</t>
  </si>
  <si>
    <t>28</t>
  </si>
  <si>
    <t>634112123</t>
  </si>
  <si>
    <t>Obvodová dilatace podlahovým páskem z pěnového PE s fólií mezi stěnou a mazaninou nebo potěrem v 80 mm</t>
  </si>
  <si>
    <t>-1984647160</t>
  </si>
  <si>
    <t>2*(6,01+0,64+5)</t>
  </si>
  <si>
    <t>2*(0,88+1,85)</t>
  </si>
  <si>
    <t>2*(0,92+1,85)</t>
  </si>
  <si>
    <t>2*(1,75+1,31)</t>
  </si>
  <si>
    <t>2*(0,9+1,31)</t>
  </si>
  <si>
    <t>2*(9,23+5,13)</t>
  </si>
  <si>
    <t>2*(5,03+5,13)</t>
  </si>
  <si>
    <t>29</t>
  </si>
  <si>
    <t>642942611</t>
  </si>
  <si>
    <t>Osazování zárubní nebo rámů dveřních kovových do 2,5 m2 na montážní pěnu</t>
  </si>
  <si>
    <t>1167046218</t>
  </si>
  <si>
    <t>30</t>
  </si>
  <si>
    <t>M</t>
  </si>
  <si>
    <t>55331481-R</t>
  </si>
  <si>
    <t>zárubeň jednokřídlá ocelová se stínovou drážkou tl stěny 75-100mm rozměru 700/1970, 2100mm</t>
  </si>
  <si>
    <t>-585101111</t>
  </si>
  <si>
    <t>31</t>
  </si>
  <si>
    <t>55331482-R</t>
  </si>
  <si>
    <t xml:space="preserve">zárubeň jednokřídlá ocelová  se stínovou drážkou tl stěny 75-100mm rozměru 800/1970, 2100mm</t>
  </si>
  <si>
    <t>1411579888</t>
  </si>
  <si>
    <t>32</t>
  </si>
  <si>
    <t>642944121</t>
  </si>
  <si>
    <t>Osazování ocelových zárubní dodatečné pl do 2,5 m2</t>
  </si>
  <si>
    <t>-1726643796</t>
  </si>
  <si>
    <t>33</t>
  </si>
  <si>
    <t>55331430-R</t>
  </si>
  <si>
    <t>zárubeň jednokřídlá ocelová se stínovou drážkou tl stěny 75-100mm rozměru 600/1970, 2100mm</t>
  </si>
  <si>
    <t>-1466075180</t>
  </si>
  <si>
    <t>Ostatní konstrukce a práce, bourání</t>
  </si>
  <si>
    <t>34</t>
  </si>
  <si>
    <t>949101111</t>
  </si>
  <si>
    <t>Lešení pomocné pro objekty pozemních staveb s lešeňovou podlahou v do 1,9 m zatížení do 150 kg/m2</t>
  </si>
  <si>
    <t>2060390228</t>
  </si>
  <si>
    <t>35</t>
  </si>
  <si>
    <t>952901111</t>
  </si>
  <si>
    <t>Vyčištění budov bytové a občanské výstavby při výšce podlaží do 4 m</t>
  </si>
  <si>
    <t>1749020326</t>
  </si>
  <si>
    <t>"2.01-2.09"</t>
  </si>
  <si>
    <t>121,2</t>
  </si>
  <si>
    <t>"ostatní dotčené plochy (chodba, schodiště)"</t>
  </si>
  <si>
    <t>100</t>
  </si>
  <si>
    <t>36</t>
  </si>
  <si>
    <t>962031132</t>
  </si>
  <si>
    <t>Bourání příček nebo přizdívek z cihel pálených tl do 100 mm</t>
  </si>
  <si>
    <t>-1697183954</t>
  </si>
  <si>
    <t>(5+5,13)*2,95</t>
  </si>
  <si>
    <t>-(0,8+0,85)*1,97</t>
  </si>
  <si>
    <t>(5+0,64)*2,95</t>
  </si>
  <si>
    <t>-0,9*2,2</t>
  </si>
  <si>
    <t>-0,7*1,97</t>
  </si>
  <si>
    <t>37</t>
  </si>
  <si>
    <t>965042141</t>
  </si>
  <si>
    <t>Bourání podkladů pod dlažby nebo mazanin betonových nebo z litého asfaltu tl do 100 mm pl přes 4 m2</t>
  </si>
  <si>
    <t>-1225983750</t>
  </si>
  <si>
    <t>"2.03-2.10"</t>
  </si>
  <si>
    <t>"předpoklad prům. tl. 80 mm"</t>
  </si>
  <si>
    <t>(1,63+5+19,75+1,7+25,65+21,87+25,8+37,84)*0,08</t>
  </si>
  <si>
    <t>38</t>
  </si>
  <si>
    <t>965043341</t>
  </si>
  <si>
    <t>Bourání podkladů pod dlažby betonových s potěrem nebo teracem tl do 100 mm pl přes 4 m2</t>
  </si>
  <si>
    <t>-1768717011</t>
  </si>
  <si>
    <t>11,2*0,1</t>
  </si>
  <si>
    <t>39</t>
  </si>
  <si>
    <t>965081223</t>
  </si>
  <si>
    <t>Bourání podlah z dlaždic keramických nebo xylolitových tl přes 10 mm plochy přes 1 m2</t>
  </si>
  <si>
    <t>-417965870</t>
  </si>
  <si>
    <t>"2.03, 2.04, 2.05, 2.06"</t>
  </si>
  <si>
    <t>1,63+5+19,75+1,7</t>
  </si>
  <si>
    <t>40</t>
  </si>
  <si>
    <t>965081313</t>
  </si>
  <si>
    <t>Bourání podlah z dlaždic betonových, teracových nebo čedičových tl do 20 mm plochy přes 1 m2</t>
  </si>
  <si>
    <t>13003212</t>
  </si>
  <si>
    <t>"2.10"</t>
  </si>
  <si>
    <t>37,84</t>
  </si>
  <si>
    <t>41</t>
  </si>
  <si>
    <t>965081611</t>
  </si>
  <si>
    <t>Odsekání soklíků rovných</t>
  </si>
  <si>
    <t>-218659991</t>
  </si>
  <si>
    <t>-0,6</t>
  </si>
  <si>
    <t>"2.05</t>
  </si>
  <si>
    <t>2*(3,96+5)</t>
  </si>
  <si>
    <t>-(0,65+0,7+0,8)</t>
  </si>
  <si>
    <t>"2.06</t>
  </si>
  <si>
    <t>-0,65</t>
  </si>
  <si>
    <t>2*(6,6-0,42)+6,7-0,42</t>
  </si>
  <si>
    <t>-0,8</t>
  </si>
  <si>
    <t>42</t>
  </si>
  <si>
    <t>967031132</t>
  </si>
  <si>
    <t>Přisekání rovných ostění v cihelném zdivu na MV nebo MVC</t>
  </si>
  <si>
    <t>-427531612</t>
  </si>
  <si>
    <t>2*0,48*2,25</t>
  </si>
  <si>
    <t>2*0,28*2,25</t>
  </si>
  <si>
    <t>43</t>
  </si>
  <si>
    <t>968062455</t>
  </si>
  <si>
    <t>Vybourání dřevěných dveřních zárubní pl do 2 m2</t>
  </si>
  <si>
    <t>-628872132</t>
  </si>
  <si>
    <t>0,9*2,2</t>
  </si>
  <si>
    <t>(0,65+0,65+0,85+0,7+0,85+0,7+0,8+0,85)*1,97</t>
  </si>
  <si>
    <t>44</t>
  </si>
  <si>
    <t>971033621</t>
  </si>
  <si>
    <t>Vybourání otvorů ve zdivu cihelném pl do 4 m2 na MVC nebo MV tl do 100 mm</t>
  </si>
  <si>
    <t>-1423623132</t>
  </si>
  <si>
    <t>1,52*2,1</t>
  </si>
  <si>
    <t>45</t>
  </si>
  <si>
    <t>971033641</t>
  </si>
  <si>
    <t>Vybourání otvorů ve zdivu cihelném pl do 4 m2 na MVC nebo MV tl do 300 mm</t>
  </si>
  <si>
    <t>-1608687052</t>
  </si>
  <si>
    <t>1,675*2,25*0,28</t>
  </si>
  <si>
    <t>-0,85*1,97*0,28</t>
  </si>
  <si>
    <t>46</t>
  </si>
  <si>
    <t>971033651</t>
  </si>
  <si>
    <t>Vybourání otvorů ve zdivu cihelném pl do 4 m2 na MVC nebo MV tl do 600 mm</t>
  </si>
  <si>
    <t>-145678447</t>
  </si>
  <si>
    <t>1,95*2,25*0,48</t>
  </si>
  <si>
    <t>-0,85*1,97*0,48</t>
  </si>
  <si>
    <t>47</t>
  </si>
  <si>
    <t>974031666</t>
  </si>
  <si>
    <t>Vysekání rýh ve zdivu cihelném pro vtahování nosníků hl do 150 mm v do 250 mm</t>
  </si>
  <si>
    <t>1129805892</t>
  </si>
  <si>
    <t>1,95+2*2,1+3*2,35</t>
  </si>
  <si>
    <t>48</t>
  </si>
  <si>
    <t>977151113</t>
  </si>
  <si>
    <t>Jádrové vrty diamantovými korunkami do stavebních materiálů D přes 40 do 50 mm</t>
  </si>
  <si>
    <t>-1974535667</t>
  </si>
  <si>
    <t>"pro požární vodovod 2x strop, 2x stěna"</t>
  </si>
  <si>
    <t>2*0,25+2*0,6</t>
  </si>
  <si>
    <t>49</t>
  </si>
  <si>
    <t>978013191</t>
  </si>
  <si>
    <t>Otlučení (osekání) vnitřní vápenné nebo vápenocementové omítky stěn v rozsahu přes 50 do 100 %</t>
  </si>
  <si>
    <t>-1908684794</t>
  </si>
  <si>
    <t>"otlučení omítek (značení dle legendy nového stavu)"</t>
  </si>
  <si>
    <t>"2.02, 2.05-2.07"</t>
  </si>
  <si>
    <t>2*(6,01+0,1+1,75+5)*2,95</t>
  </si>
  <si>
    <t>-1,8*2+(1,8+2*2)*0,3</t>
  </si>
  <si>
    <t>2*(0,88+1,85)*2,95</t>
  </si>
  <si>
    <t>-0,6*1,97</t>
  </si>
  <si>
    <t>-0,55*1,2+(0,55+2*1,2)*0,3</t>
  </si>
  <si>
    <t>2*(0,92+1,85)*2,95</t>
  </si>
  <si>
    <t>2*(9,23+5,13)*2,95</t>
  </si>
  <si>
    <t>-2*2,45*2+2*(2,45+2*2)*0,3</t>
  </si>
  <si>
    <t>-2,45*2+(2,45+2*2)*0,3</t>
  </si>
  <si>
    <t>50</t>
  </si>
  <si>
    <t>978059541</t>
  </si>
  <si>
    <t>Odsekání a odebrání obkladů stěn z vnitřních obkládaček plochy přes 1 m2</t>
  </si>
  <si>
    <t>-84485644</t>
  </si>
  <si>
    <t>(3,31+1,51)*2</t>
  </si>
  <si>
    <t>997</t>
  </si>
  <si>
    <t>Přesun sutě</t>
  </si>
  <si>
    <t>51</t>
  </si>
  <si>
    <t>997013211</t>
  </si>
  <si>
    <t>Vnitrostaveništní doprava suti a vybouraných hmot pro budovy v do 6 m ručně</t>
  </si>
  <si>
    <t>1665786151</t>
  </si>
  <si>
    <t>52</t>
  </si>
  <si>
    <t>997013501</t>
  </si>
  <si>
    <t>Odvoz suti a vybouraných hmot na skládku nebo meziskládku do 1 km se složením</t>
  </si>
  <si>
    <t>149517579</t>
  </si>
  <si>
    <t>53</t>
  </si>
  <si>
    <t>997013509</t>
  </si>
  <si>
    <t>Příplatek k odvozu suti a vybouraných hmot na skládku ZKD 1 km přes 1 km</t>
  </si>
  <si>
    <t>-606978183</t>
  </si>
  <si>
    <t>57,39*19 'Přepočtené koeficientem množství</t>
  </si>
  <si>
    <t>54</t>
  </si>
  <si>
    <t>997013631</t>
  </si>
  <si>
    <t>Poplatek za uložení na skládce (skládkovné) stavebního odpadu směsného kód odpadu 17 09 04</t>
  </si>
  <si>
    <t>-2019505128</t>
  </si>
  <si>
    <t>998</t>
  </si>
  <si>
    <t>Přesun hmot</t>
  </si>
  <si>
    <t>55</t>
  </si>
  <si>
    <t>998018001</t>
  </si>
  <si>
    <t>Přesun hmot pro budovy ruční pro budovy v do 6 m</t>
  </si>
  <si>
    <t>-1067468758</t>
  </si>
  <si>
    <t>PSV</t>
  </si>
  <si>
    <t>Práce a dodávky PSV</t>
  </si>
  <si>
    <t>713</t>
  </si>
  <si>
    <t>Izolace tepelné</t>
  </si>
  <si>
    <t>56</t>
  </si>
  <si>
    <t>713121111</t>
  </si>
  <si>
    <t>Montáž izolace tepelné podlah volně kladenými rohožemi, pásy, dílci, deskami 1 vrstva</t>
  </si>
  <si>
    <t>-2015554600</t>
  </si>
  <si>
    <t>"2.02-2.09"</t>
  </si>
  <si>
    <t>57</t>
  </si>
  <si>
    <t>63141430</t>
  </si>
  <si>
    <t>deska tepelně izolační minerální plovoucích podlah λ=0,033-0,035 tl 20mm</t>
  </si>
  <si>
    <t>-1477630106</t>
  </si>
  <si>
    <t>115,01*1,05 'Přepočtené koeficientem množství</t>
  </si>
  <si>
    <t>58</t>
  </si>
  <si>
    <t>713191133</t>
  </si>
  <si>
    <t>Montáž izolace tepelné podlah, stropů vrchem nebo střech překrytí fólií s přelepeným spojem</t>
  </si>
  <si>
    <t>-958433487</t>
  </si>
  <si>
    <t>59</t>
  </si>
  <si>
    <t>28329042</t>
  </si>
  <si>
    <t>fólie PE separační či ochranná tl 0,2mm</t>
  </si>
  <si>
    <t>-530894562</t>
  </si>
  <si>
    <t>115,01*1,1655 'Přepočtené koeficientem množství</t>
  </si>
  <si>
    <t>60</t>
  </si>
  <si>
    <t>998713121</t>
  </si>
  <si>
    <t>Přesun hmot tonážní pro izolace tepelné ruční v objektech v do 6 m</t>
  </si>
  <si>
    <t>-330134527</t>
  </si>
  <si>
    <t>721</t>
  </si>
  <si>
    <t>Zdravotechnika - vnitřní kanalizace</t>
  </si>
  <si>
    <t>61</t>
  </si>
  <si>
    <t>721140915</t>
  </si>
  <si>
    <t>Potrubí litinové propojení potrubí DN 100</t>
  </si>
  <si>
    <t>886736854</t>
  </si>
  <si>
    <t>62</t>
  </si>
  <si>
    <t>721174041</t>
  </si>
  <si>
    <t>Potrubí kanalizační z PP připojovací DN 32</t>
  </si>
  <si>
    <t>1872501365</t>
  </si>
  <si>
    <t>63</t>
  </si>
  <si>
    <t>721174042</t>
  </si>
  <si>
    <t>Potrubí kanalizační z PP připojovací DN 40</t>
  </si>
  <si>
    <t>-2128334455</t>
  </si>
  <si>
    <t>64</t>
  </si>
  <si>
    <t>721174045</t>
  </si>
  <si>
    <t>Potrubí kanalizační z PP připojovací DN 110</t>
  </si>
  <si>
    <t>-1809704071</t>
  </si>
  <si>
    <t>65</t>
  </si>
  <si>
    <t>721174062</t>
  </si>
  <si>
    <t>Potrubí kanalizační z PP větrací DN 75</t>
  </si>
  <si>
    <t>-447831783</t>
  </si>
  <si>
    <t>66</t>
  </si>
  <si>
    <t>721194103</t>
  </si>
  <si>
    <t>Vyvedení a upevnění odpadních výpustek DN 32</t>
  </si>
  <si>
    <t>-1226267964</t>
  </si>
  <si>
    <t>67</t>
  </si>
  <si>
    <t>721194104</t>
  </si>
  <si>
    <t>Vyvedení a upevnění odpadních výpustek DN 40</t>
  </si>
  <si>
    <t>1700025449</t>
  </si>
  <si>
    <t>68</t>
  </si>
  <si>
    <t>721194109</t>
  </si>
  <si>
    <t>Vyvedení a upevnění odpadních výpustek DN 110</t>
  </si>
  <si>
    <t>-1523075803</t>
  </si>
  <si>
    <t>1+1</t>
  </si>
  <si>
    <t>69</t>
  </si>
  <si>
    <t>721226511</t>
  </si>
  <si>
    <t>Zápachová uzávěrka podomítková pro pračku a myčku DN 40</t>
  </si>
  <si>
    <t>-504875994</t>
  </si>
  <si>
    <t>"pro odvod kondenzátu od kotle"</t>
  </si>
  <si>
    <t>70</t>
  </si>
  <si>
    <t>721274125</t>
  </si>
  <si>
    <t>Přivzdušňovací ventil vnitřní odpadních potrubí DN 75</t>
  </si>
  <si>
    <t>706496405</t>
  </si>
  <si>
    <t>71</t>
  </si>
  <si>
    <t>721290111</t>
  </si>
  <si>
    <t>Zkouška těsnosti potrubí kanalizace vodou DN do 125</t>
  </si>
  <si>
    <t>-605528531</t>
  </si>
  <si>
    <t>1+1+3+0,5</t>
  </si>
  <si>
    <t>72</t>
  </si>
  <si>
    <t>998721121</t>
  </si>
  <si>
    <t>Přesun hmot tonážní pro vnitřní kanalizaci ruční v objektech v do 6 m</t>
  </si>
  <si>
    <t>-630678496</t>
  </si>
  <si>
    <t>722</t>
  </si>
  <si>
    <t>Zdravotechnika - vnitřní vodovod</t>
  </si>
  <si>
    <t>73</t>
  </si>
  <si>
    <t>722130233</t>
  </si>
  <si>
    <t>Potrubí vodovodní ocelové závitové pozinkované svařované běžné DN 25</t>
  </si>
  <si>
    <t>-2045400162</t>
  </si>
  <si>
    <t>74</t>
  </si>
  <si>
    <t>722131912</t>
  </si>
  <si>
    <t>Potrubí pozinkované závitové vsazení odbočky do potrubí DN 20</t>
  </si>
  <si>
    <t>soubor</t>
  </si>
  <si>
    <t>-979291793</t>
  </si>
  <si>
    <t>75</t>
  </si>
  <si>
    <t>722131913</t>
  </si>
  <si>
    <t>Potrubí pozinkované závitové vsazení odbočky do potrubí DN 25</t>
  </si>
  <si>
    <t>-1772898219</t>
  </si>
  <si>
    <t>76</t>
  </si>
  <si>
    <t>722174002</t>
  </si>
  <si>
    <t>Potrubí vodovodní plastové PPR svar polyfúze PN 16 D 20x2,8 mm</t>
  </si>
  <si>
    <t>480845755</t>
  </si>
  <si>
    <t>77</t>
  </si>
  <si>
    <t>722174003</t>
  </si>
  <si>
    <t>Potrubí vodovodní plastové PPR svar polyfúze PN 16 D 25x3,5 mm</t>
  </si>
  <si>
    <t>-1839649931</t>
  </si>
  <si>
    <t>78</t>
  </si>
  <si>
    <t>722179191</t>
  </si>
  <si>
    <t>Příplatek k rozvodu vody z plastů za malý rozsah prací na zakázce do 20 m</t>
  </si>
  <si>
    <t>-767092665</t>
  </si>
  <si>
    <t>79</t>
  </si>
  <si>
    <t>722181113</t>
  </si>
  <si>
    <t>Ochrana vodovodního potrubí plstěnými pásy DN do 25 mm</t>
  </si>
  <si>
    <t>-1049104718</t>
  </si>
  <si>
    <t>80</t>
  </si>
  <si>
    <t>722181231</t>
  </si>
  <si>
    <t>Ochrana vodovodního potrubí přilepenými termoizolačními trubicemi z PE tl přes 9 do 13 mm DN do 22 mm</t>
  </si>
  <si>
    <t>1876996522</t>
  </si>
  <si>
    <t>81</t>
  </si>
  <si>
    <t>722181232</t>
  </si>
  <si>
    <t>Ochrana vodovodního potrubí přilepenými termoizolačními trubicemi z PE tl přes 9 do 13 mm DN přes 22 do 45 mm</t>
  </si>
  <si>
    <t>1745288663</t>
  </si>
  <si>
    <t>82</t>
  </si>
  <si>
    <t>722190401</t>
  </si>
  <si>
    <t>Vyvedení a upevnění výpustku DN do 25</t>
  </si>
  <si>
    <t>1141641632</t>
  </si>
  <si>
    <t>2+1+1+1+1</t>
  </si>
  <si>
    <t>83</t>
  </si>
  <si>
    <t>722190901</t>
  </si>
  <si>
    <t>Uzavření nebo otevření vodovodního potrubí při opravách</t>
  </si>
  <si>
    <t>-1108712266</t>
  </si>
  <si>
    <t>84</t>
  </si>
  <si>
    <t>722220121</t>
  </si>
  <si>
    <t>Nástěnka pro baterii G 1/2" s jedním závitem</t>
  </si>
  <si>
    <t>pár</t>
  </si>
  <si>
    <t>1299221840</t>
  </si>
  <si>
    <t>85</t>
  </si>
  <si>
    <t>722232062</t>
  </si>
  <si>
    <t>Kohout kulový přímý G 3/4" PN 42 do 185°C vnitřní závit s vypouštěním</t>
  </si>
  <si>
    <t>1377505365</t>
  </si>
  <si>
    <t>86</t>
  </si>
  <si>
    <t>722232503</t>
  </si>
  <si>
    <t>Potrubní oddělovač G 1" PN 10 do 65°C vnější závit</t>
  </si>
  <si>
    <t>-1320140666</t>
  </si>
  <si>
    <t>87</t>
  </si>
  <si>
    <t>722250133</t>
  </si>
  <si>
    <t>Hydrantový systém s tvarově stálou hadicí D 25 x 30 m celoplechový</t>
  </si>
  <si>
    <t>-1213777369</t>
  </si>
  <si>
    <t>88</t>
  </si>
  <si>
    <t>722270101</t>
  </si>
  <si>
    <t>Sestava vodoměrová závitová G 3/4"</t>
  </si>
  <si>
    <t>995499244</t>
  </si>
  <si>
    <t>89</t>
  </si>
  <si>
    <t>722290226</t>
  </si>
  <si>
    <t>Zkouška těsnosti vodovodního potrubí závitového DN do 50</t>
  </si>
  <si>
    <t>-2098967894</t>
  </si>
  <si>
    <t>90</t>
  </si>
  <si>
    <t>722290234</t>
  </si>
  <si>
    <t>Proplach a dezinfekce vodovodního potrubí DN do 80</t>
  </si>
  <si>
    <t>895454886</t>
  </si>
  <si>
    <t>91</t>
  </si>
  <si>
    <t>722290246</t>
  </si>
  <si>
    <t>Zkouška těsnosti vodovodního potrubí plastového DN do 40</t>
  </si>
  <si>
    <t>-602198918</t>
  </si>
  <si>
    <t>9,5+4</t>
  </si>
  <si>
    <t>92</t>
  </si>
  <si>
    <t>998722121</t>
  </si>
  <si>
    <t>Přesun hmot tonážní pro vnitřní vodovod ruční v objektech v do 6 m</t>
  </si>
  <si>
    <t>1007792224</t>
  </si>
  <si>
    <t>723</t>
  </si>
  <si>
    <t>Zdravotechnika - vnitřní plynovod</t>
  </si>
  <si>
    <t>93</t>
  </si>
  <si>
    <t>723181013</t>
  </si>
  <si>
    <t>Potrubí měděné polotvrdé spojované lisováním D 22x1 mm</t>
  </si>
  <si>
    <t>1772053236</t>
  </si>
  <si>
    <t>94</t>
  </si>
  <si>
    <t>42390525</t>
  </si>
  <si>
    <t>objímka ocelová dvojdílná DN 25</t>
  </si>
  <si>
    <t>-1305895424</t>
  </si>
  <si>
    <t>95</t>
  </si>
  <si>
    <t>723190901</t>
  </si>
  <si>
    <t>Uzavření,otevření plynovodního potrubí při opravě</t>
  </si>
  <si>
    <t>-271801529</t>
  </si>
  <si>
    <t>"uzavření, otevření"</t>
  </si>
  <si>
    <t>96</t>
  </si>
  <si>
    <t>723190907</t>
  </si>
  <si>
    <t>Odvzdušnění nebo napuštění plynovodního potrubí</t>
  </si>
  <si>
    <t>-1802796795</t>
  </si>
  <si>
    <t>97</t>
  </si>
  <si>
    <t>723190909</t>
  </si>
  <si>
    <t>Zkouška těsnosti potrubí plynovodního</t>
  </si>
  <si>
    <t>-1002782760</t>
  </si>
  <si>
    <t>98</t>
  </si>
  <si>
    <t>723190913-R</t>
  </si>
  <si>
    <t>Vsazení odbočky na potrubí plynovodní Cu DN 20 (D+M)</t>
  </si>
  <si>
    <t>-1904081325</t>
  </si>
  <si>
    <t>99</t>
  </si>
  <si>
    <t>723231163</t>
  </si>
  <si>
    <t>Kohout kulový přímý G 3/4" PN 42 do 185°C plnoprůtokový vnitřní závit těžká řada</t>
  </si>
  <si>
    <t>1406178701</t>
  </si>
  <si>
    <t>998723121</t>
  </si>
  <si>
    <t>Přesun hmot tonážní pro vnitřní plynovod ruční v objektech v do 6 m</t>
  </si>
  <si>
    <t>1869895161</t>
  </si>
  <si>
    <t>725</t>
  </si>
  <si>
    <t>Zdravotechnika - zařizovací předměty</t>
  </si>
  <si>
    <t>101</t>
  </si>
  <si>
    <t>725110814</t>
  </si>
  <si>
    <t>Demontáž klozetu Kombi</t>
  </si>
  <si>
    <t>1388009692</t>
  </si>
  <si>
    <t>102</t>
  </si>
  <si>
    <t>725112022</t>
  </si>
  <si>
    <t>Klozet keramický závěsný na nosné stěny odpad vodorovný</t>
  </si>
  <si>
    <t>1644875116</t>
  </si>
  <si>
    <t>103</t>
  </si>
  <si>
    <t>725210821</t>
  </si>
  <si>
    <t>Demontáž umyvadel bez výtokových armatur</t>
  </si>
  <si>
    <t>712444072</t>
  </si>
  <si>
    <t>104</t>
  </si>
  <si>
    <t>725211616</t>
  </si>
  <si>
    <t>Umyvadlo keramické bílé šířky 550 mm s krytem na sifon připevněné na stěnu šrouby</t>
  </si>
  <si>
    <t>1962125688</t>
  </si>
  <si>
    <t>105</t>
  </si>
  <si>
    <t>725220842</t>
  </si>
  <si>
    <t>Demontáž van ocelových volně stojících</t>
  </si>
  <si>
    <t>1021548438</t>
  </si>
  <si>
    <t>106</t>
  </si>
  <si>
    <t>725310821</t>
  </si>
  <si>
    <t>Demontáž dřez jednoduchý na ocelové konzole bez výtokových armatur</t>
  </si>
  <si>
    <t>1971301478</t>
  </si>
  <si>
    <t>107</t>
  </si>
  <si>
    <t>725331111</t>
  </si>
  <si>
    <t>Výlevka bez výtokových armatur keramická se sklopnou plastovou mřížkou stojící výšky 425 mm</t>
  </si>
  <si>
    <t>557590297</t>
  </si>
  <si>
    <t>108</t>
  </si>
  <si>
    <t>725530823</t>
  </si>
  <si>
    <t>Demontáž ohřívač elektrický tlakový přes 50 do 200 l</t>
  </si>
  <si>
    <t>-1254965312</t>
  </si>
  <si>
    <t>109</t>
  </si>
  <si>
    <t>725530831</t>
  </si>
  <si>
    <t>Demontáž ohřívač elektrický průtokový</t>
  </si>
  <si>
    <t>-919967651</t>
  </si>
  <si>
    <t>110</t>
  </si>
  <si>
    <t>725531101</t>
  </si>
  <si>
    <t>Elektrický ohřívač zásobníkový přepadový beztlakový 5 l / 2 kW</t>
  </si>
  <si>
    <t>-1788708109</t>
  </si>
  <si>
    <t>111</t>
  </si>
  <si>
    <t>725650805</t>
  </si>
  <si>
    <t>Demontáž plynových otopných těles podokenních</t>
  </si>
  <si>
    <t>519517294</t>
  </si>
  <si>
    <t>112</t>
  </si>
  <si>
    <t>725813111</t>
  </si>
  <si>
    <t>Ventil rohový bez připojovací trubičky nebo flexi hadičky G 1/2"</t>
  </si>
  <si>
    <t>1962412490</t>
  </si>
  <si>
    <t>113</t>
  </si>
  <si>
    <t>725820801</t>
  </si>
  <si>
    <t>Demontáž baterie nástěnné do G 3 / 4</t>
  </si>
  <si>
    <t>-1011288393</t>
  </si>
  <si>
    <t>114</t>
  </si>
  <si>
    <t>725820803</t>
  </si>
  <si>
    <t>Demontáž baterie stojánkové do tří otvorů</t>
  </si>
  <si>
    <t>-761904338</t>
  </si>
  <si>
    <t>115</t>
  </si>
  <si>
    <t>725821312</t>
  </si>
  <si>
    <t>Baterie dřezová nástěnná páková s otáčivým kulatým ústím a délkou ramínka 300 mm</t>
  </si>
  <si>
    <t>-918424695</t>
  </si>
  <si>
    <t>"pro výlevku"</t>
  </si>
  <si>
    <t>116</t>
  </si>
  <si>
    <t>725822613</t>
  </si>
  <si>
    <t>Baterie umyvadlová stojánková páková s výpustí</t>
  </si>
  <si>
    <t>1588823854</t>
  </si>
  <si>
    <t>117</t>
  </si>
  <si>
    <t>55190004</t>
  </si>
  <si>
    <t>flexi hadice ohebná k baterii D 8x12mm F 3/8"xM10 500mm</t>
  </si>
  <si>
    <t>-1016732303</t>
  </si>
  <si>
    <t>118</t>
  </si>
  <si>
    <t>725980123</t>
  </si>
  <si>
    <t>Dvířka 30/30</t>
  </si>
  <si>
    <t>-1255189759</t>
  </si>
  <si>
    <t>119</t>
  </si>
  <si>
    <t>998725121</t>
  </si>
  <si>
    <t>Přesun hmot tonážní pro zařizovací předměty ruční v objektech v do 6 m</t>
  </si>
  <si>
    <t>1037120811</t>
  </si>
  <si>
    <t>726</t>
  </si>
  <si>
    <t>Zdravotechnika - předstěnové instalace</t>
  </si>
  <si>
    <t>120</t>
  </si>
  <si>
    <t>726111031</t>
  </si>
  <si>
    <t>Instalační předstěna pro klozet s ovládáním zepředu v 1080 mm závěsný do masivní zděné kce</t>
  </si>
  <si>
    <t>-1438363848</t>
  </si>
  <si>
    <t>121</t>
  </si>
  <si>
    <t>998726131</t>
  </si>
  <si>
    <t>Přesun hmot tonážní pro instalační prefabrikáty ruční v objektech v do 6 m</t>
  </si>
  <si>
    <t>-1878210000</t>
  </si>
  <si>
    <t>730</t>
  </si>
  <si>
    <t xml:space="preserve">Ústřední vytápění </t>
  </si>
  <si>
    <t>730.1</t>
  </si>
  <si>
    <t>Část strojovna vytápění</t>
  </si>
  <si>
    <t>122</t>
  </si>
  <si>
    <t>K001</t>
  </si>
  <si>
    <t xml:space="preserve">Plynový závěsný kondenzační kotel, výkon cca 10-12 kW, systémová  regulace + prostorový termostat týdenní programovatený součást dodávky PK , propoj. kabeláž, integrované pojistné prvky,  ekvitermní regulace, ek.řída 6</t>
  </si>
  <si>
    <t>sada</t>
  </si>
  <si>
    <t>187158299</t>
  </si>
  <si>
    <t>123</t>
  </si>
  <si>
    <t>K002</t>
  </si>
  <si>
    <t>Systémové odkouření nad střechu délka cca 7 m</t>
  </si>
  <si>
    <t>-612584316</t>
  </si>
  <si>
    <t>124</t>
  </si>
  <si>
    <t>K003</t>
  </si>
  <si>
    <t>Zaregulování a kontrola pojistných a bezpečnostních prvků plynového kotle, uvedení do provozu</t>
  </si>
  <si>
    <t>456104850</t>
  </si>
  <si>
    <t>125</t>
  </si>
  <si>
    <t>K004</t>
  </si>
  <si>
    <t>Nastavení a vyregulování systému systému MaR a hořáku plynového kotle, kabeláž pro napojení čidla, instalace a nastavení systému MaR, prostorový termostat</t>
  </si>
  <si>
    <t>-1144524452</t>
  </si>
  <si>
    <t>126</t>
  </si>
  <si>
    <t>K005</t>
  </si>
  <si>
    <t>Pomocná expanzní nádoba objem 12 litrů vč. pomocných armatur</t>
  </si>
  <si>
    <t>ks</t>
  </si>
  <si>
    <t>1124738319</t>
  </si>
  <si>
    <t>127</t>
  </si>
  <si>
    <t>K006</t>
  </si>
  <si>
    <t>Kulový kohout DN 25</t>
  </si>
  <si>
    <t>1194115470</t>
  </si>
  <si>
    <t>128</t>
  </si>
  <si>
    <t>K007</t>
  </si>
  <si>
    <t>Filtr DN20</t>
  </si>
  <si>
    <t>-1786634173</t>
  </si>
  <si>
    <t>129</t>
  </si>
  <si>
    <t>K008</t>
  </si>
  <si>
    <t>Zpětná klapka DN 20</t>
  </si>
  <si>
    <t>-324997367</t>
  </si>
  <si>
    <t>130</t>
  </si>
  <si>
    <t>K009</t>
  </si>
  <si>
    <t>Zpětná klapka DN 25</t>
  </si>
  <si>
    <t>1783978873</t>
  </si>
  <si>
    <t>131</t>
  </si>
  <si>
    <t>K010</t>
  </si>
  <si>
    <t>Manometr</t>
  </si>
  <si>
    <t>-508864970</t>
  </si>
  <si>
    <t>132</t>
  </si>
  <si>
    <t>K011</t>
  </si>
  <si>
    <t>Teploměr</t>
  </si>
  <si>
    <t>-337101403</t>
  </si>
  <si>
    <t>133</t>
  </si>
  <si>
    <t>K012</t>
  </si>
  <si>
    <t xml:space="preserve">Vypouštěcí ventil DN 10  s kulovým uzávěrem</t>
  </si>
  <si>
    <t>1885730448</t>
  </si>
  <si>
    <t>134</t>
  </si>
  <si>
    <t>K013</t>
  </si>
  <si>
    <t xml:space="preserve">Automat. Odvzduš.ventil DN 10  s kulovým uzávěrem</t>
  </si>
  <si>
    <t>617288469</t>
  </si>
  <si>
    <t>135</t>
  </si>
  <si>
    <t>K014</t>
  </si>
  <si>
    <t>Filtr DN25 odstředivý</t>
  </si>
  <si>
    <t>1256630621</t>
  </si>
  <si>
    <t>136</t>
  </si>
  <si>
    <t>K015</t>
  </si>
  <si>
    <t>Napouštěcí ventil</t>
  </si>
  <si>
    <t>232779636</t>
  </si>
  <si>
    <t>137</t>
  </si>
  <si>
    <t>K016</t>
  </si>
  <si>
    <t>Měděné potrubí 28x1 včetně tvarovek</t>
  </si>
  <si>
    <t>bm</t>
  </si>
  <si>
    <t>-785781501</t>
  </si>
  <si>
    <t>138</t>
  </si>
  <si>
    <t>K017</t>
  </si>
  <si>
    <t>Měděné potrubí 22x1 včetně tvarovek</t>
  </si>
  <si>
    <t>-979003176</t>
  </si>
  <si>
    <t>139</t>
  </si>
  <si>
    <t>K018</t>
  </si>
  <si>
    <t>Návleková izolace DN 20 (22x1) tl.20 mm</t>
  </si>
  <si>
    <t>1377876472</t>
  </si>
  <si>
    <t>140</t>
  </si>
  <si>
    <t>K019</t>
  </si>
  <si>
    <t>Návleková izolace DN 25 (28x1) tl.20 mm</t>
  </si>
  <si>
    <t>-523263495</t>
  </si>
  <si>
    <t>141</t>
  </si>
  <si>
    <t>K020</t>
  </si>
  <si>
    <t>Oprava izolací a doizolovaní armatur</t>
  </si>
  <si>
    <t>-912670292</t>
  </si>
  <si>
    <t>730.2</t>
  </si>
  <si>
    <t>Část teplovodní rozvody</t>
  </si>
  <si>
    <t>142</t>
  </si>
  <si>
    <t>K021</t>
  </si>
  <si>
    <t xml:space="preserve">Deskové otopné těleso v provedení  VK 21/6040, čelní deska hladká, spodní rohové připojení</t>
  </si>
  <si>
    <t>2130364590</t>
  </si>
  <si>
    <t>143</t>
  </si>
  <si>
    <t>K022</t>
  </si>
  <si>
    <t xml:space="preserve">Deskové otopné těleso v provedení  VK 22/5180, čelní deska hladká, spodní rohové připojení</t>
  </si>
  <si>
    <t>740219603</t>
  </si>
  <si>
    <t>144</t>
  </si>
  <si>
    <t>K023</t>
  </si>
  <si>
    <t xml:space="preserve">Deskové otopné těleso v provedení  VK 22/5200, čelní deska hladká, spodní rohové připojení</t>
  </si>
  <si>
    <t>-1500774656</t>
  </si>
  <si>
    <t>145</t>
  </si>
  <si>
    <t>K024</t>
  </si>
  <si>
    <t>Sada šroubení ,,H,, s regulací, uzavíráním a vypouštěním pro otopná tělesa, spodní rohové připojení</t>
  </si>
  <si>
    <t>-1987390829</t>
  </si>
  <si>
    <t>146</t>
  </si>
  <si>
    <t>K025</t>
  </si>
  <si>
    <t>Termostatická hlavice pro desková otopná tělesa, pojistka proti neodborné manipulaci</t>
  </si>
  <si>
    <t>-1481887815</t>
  </si>
  <si>
    <t>147</t>
  </si>
  <si>
    <t>-209521316</t>
  </si>
  <si>
    <t>148</t>
  </si>
  <si>
    <t>-538973224</t>
  </si>
  <si>
    <t>149</t>
  </si>
  <si>
    <t>K026</t>
  </si>
  <si>
    <t>Měděné potrubí 18x1 včetně tvarovek</t>
  </si>
  <si>
    <t>-1137922528</t>
  </si>
  <si>
    <t>150</t>
  </si>
  <si>
    <t>K027</t>
  </si>
  <si>
    <t>Měděné potrubí 15x1 včetně tvarovek</t>
  </si>
  <si>
    <t>67921919</t>
  </si>
  <si>
    <t>151</t>
  </si>
  <si>
    <t>K028</t>
  </si>
  <si>
    <t>Návleková izolace pr.15 tl.13 mm</t>
  </si>
  <si>
    <t>1777969263</t>
  </si>
  <si>
    <t>152</t>
  </si>
  <si>
    <t>K029</t>
  </si>
  <si>
    <t>Návleková izolace pr.18 tl.20 mm</t>
  </si>
  <si>
    <t>1973303528</t>
  </si>
  <si>
    <t>153</t>
  </si>
  <si>
    <t>-596234762</t>
  </si>
  <si>
    <t>154</t>
  </si>
  <si>
    <t>-373145845</t>
  </si>
  <si>
    <t>730.3</t>
  </si>
  <si>
    <t>Ostatní položky pro vytápění a vzduchotechniku</t>
  </si>
  <si>
    <t>155</t>
  </si>
  <si>
    <t>K030</t>
  </si>
  <si>
    <t xml:space="preserve">Kontrola stavební připravenosti za účasti dodavatelů UT zařízení před zahájením objednávek zařízení  a montáží</t>
  </si>
  <si>
    <t>871922050</t>
  </si>
  <si>
    <t>156</t>
  </si>
  <si>
    <t>K031</t>
  </si>
  <si>
    <t>Koordinace dodávek UT zařízení s ohledem na finál výběrové řízení komponentů v návaznosti na ostatní navazující profese</t>
  </si>
  <si>
    <t>-56252037</t>
  </si>
  <si>
    <t>157</t>
  </si>
  <si>
    <t>K032</t>
  </si>
  <si>
    <t>Dílčí úpravy komponentů UT s ohledem na finál výběrové řízení komponentů v návaznosti na ostatní navazující profese</t>
  </si>
  <si>
    <t>341892070</t>
  </si>
  <si>
    <t>158</t>
  </si>
  <si>
    <t>K033</t>
  </si>
  <si>
    <t>Odborný dohled dodavatelů zařízení UT při montáži a uvedení do provozu</t>
  </si>
  <si>
    <t>-1923391148</t>
  </si>
  <si>
    <t>159</t>
  </si>
  <si>
    <t>K034</t>
  </si>
  <si>
    <t>Průchodky a chráničky potrubí (přes stavební konstrukce a dilatace)</t>
  </si>
  <si>
    <t>-1127257381</t>
  </si>
  <si>
    <t>160</t>
  </si>
  <si>
    <t>K035</t>
  </si>
  <si>
    <t>Pomocné konstrukce</t>
  </si>
  <si>
    <t>-1889524901</t>
  </si>
  <si>
    <t>161</t>
  </si>
  <si>
    <t>K036</t>
  </si>
  <si>
    <t>Drobný a pomocný materiál</t>
  </si>
  <si>
    <t>1805810799</t>
  </si>
  <si>
    <t>162</t>
  </si>
  <si>
    <t>K037</t>
  </si>
  <si>
    <t>Topná zkouška, zaregulování armatur</t>
  </si>
  <si>
    <t>-419034640</t>
  </si>
  <si>
    <t>163</t>
  </si>
  <si>
    <t>K038</t>
  </si>
  <si>
    <t>Označení tras instalací popisem</t>
  </si>
  <si>
    <t>-1706591672</t>
  </si>
  <si>
    <t>164</t>
  </si>
  <si>
    <t>K039</t>
  </si>
  <si>
    <t>Lešení a plošiny</t>
  </si>
  <si>
    <t>-942339971</t>
  </si>
  <si>
    <t>165</t>
  </si>
  <si>
    <t>K040</t>
  </si>
  <si>
    <t>-1894653203</t>
  </si>
  <si>
    <t>166</t>
  </si>
  <si>
    <t>K041</t>
  </si>
  <si>
    <t>Vyregulování a uvedení do provozu</t>
  </si>
  <si>
    <t>-1370005255</t>
  </si>
  <si>
    <t>167</t>
  </si>
  <si>
    <t>K042</t>
  </si>
  <si>
    <t>Provozní a tlakové zkoušky</t>
  </si>
  <si>
    <t>-2012743480</t>
  </si>
  <si>
    <t>168</t>
  </si>
  <si>
    <t>K043</t>
  </si>
  <si>
    <t>Zaškolení obsluhy</t>
  </si>
  <si>
    <t>-337129101</t>
  </si>
  <si>
    <t>169</t>
  </si>
  <si>
    <t>K044</t>
  </si>
  <si>
    <t>Revize</t>
  </si>
  <si>
    <t>1283590631</t>
  </si>
  <si>
    <t>170</t>
  </si>
  <si>
    <t>K045</t>
  </si>
  <si>
    <t>Drobné stavební přípomoce</t>
  </si>
  <si>
    <t>-793051848</t>
  </si>
  <si>
    <t>171</t>
  </si>
  <si>
    <t>K046</t>
  </si>
  <si>
    <t>Úklid pracoviště</t>
  </si>
  <si>
    <t>-1683235031</t>
  </si>
  <si>
    <t>172</t>
  </si>
  <si>
    <t>K047</t>
  </si>
  <si>
    <t>Doprava</t>
  </si>
  <si>
    <t>1303152962</t>
  </si>
  <si>
    <t>173</t>
  </si>
  <si>
    <t>K048</t>
  </si>
  <si>
    <t>Úprava projektové dokumentace na komponenty vzešlé z výběrového řízení, dokumentace skutečné provedení</t>
  </si>
  <si>
    <t>770584013</t>
  </si>
  <si>
    <t>741</t>
  </si>
  <si>
    <t>Elektroinstalace (D+M)</t>
  </si>
  <si>
    <t>741.1</t>
  </si>
  <si>
    <t>Svítidla</t>
  </si>
  <si>
    <t>174</t>
  </si>
  <si>
    <t>1.1</t>
  </si>
  <si>
    <t>Svítidlo typ A - Přisazené LED svítidlo z hliníkového profilu, opálový kryt, 1200mm, 1 x LED, 33W, 4200lm, Ra80, 4000K, IP20</t>
  </si>
  <si>
    <t>938697330</t>
  </si>
  <si>
    <t>175</t>
  </si>
  <si>
    <t>1.2</t>
  </si>
  <si>
    <t>Svítidlo typ B - Kruhové přisazené LED svítidlo, mikroprizmatický kryt, Ø 190mm, 1 x LED, 13W, 1450lm, Ra80, 4000K, IP20</t>
  </si>
  <si>
    <t>-1502435567</t>
  </si>
  <si>
    <t>176</t>
  </si>
  <si>
    <t>1.3</t>
  </si>
  <si>
    <t>Svítidlo typ NO - LED nouzové svítidlo LOVATO II, přisazené, univerzální optika, 3W, 350lm, IP41</t>
  </si>
  <si>
    <t>-1192322749</t>
  </si>
  <si>
    <t>741.2</t>
  </si>
  <si>
    <t>Přístroje</t>
  </si>
  <si>
    <t>177</t>
  </si>
  <si>
    <t>2.1</t>
  </si>
  <si>
    <t>Přístroj spínače jednopólového; řazení: 1, 1So; 10 AX, 250 V AC; bezšroubové svorky (pro vodiče 1-2,5 mm2); pro montáž do podkladů třídy reakce na oheň B, C, D, E, F, kompletní včetně rámečku a klapátka</t>
  </si>
  <si>
    <t>-1984773757</t>
  </si>
  <si>
    <t>178</t>
  </si>
  <si>
    <t>2.2</t>
  </si>
  <si>
    <t>Zásuvka jednonásobná s ochranným kolíkem, s clonkami; IP 40; 16 A, 250 V AC; upevnění šrouby; bezšroubové svorky (pro vodiče 1,5-2,5 mm²); design: Tango®; řazení: 2P+PE; barva: bílá; vč. příslušenství a krytu</t>
  </si>
  <si>
    <t>-2055247727</t>
  </si>
  <si>
    <t>179</t>
  </si>
  <si>
    <t>2.3</t>
  </si>
  <si>
    <t>Svorkovnice pětipólová s krytem; s odlehčovací sponou; pro pohyblivý přívod 5x 1-2,5 mm² Cu; pro pevný přívod 5x 1-5-4 mm² Cu; 16 A, 400 V AC</t>
  </si>
  <si>
    <t>-2026346630</t>
  </si>
  <si>
    <t>180</t>
  </si>
  <si>
    <t>2.4</t>
  </si>
  <si>
    <t>Datová zásuvka dvojitá RJ45 UTP cat.6, 1ks tělo zásuvky, 1ks nosná maska pro 2 keystone, 2ks keystone RJ45 bílý UTP cat.6</t>
  </si>
  <si>
    <t>-1489809461</t>
  </si>
  <si>
    <t>181</t>
  </si>
  <si>
    <t>2.5</t>
  </si>
  <si>
    <t>Datová zásuvka dvojitá RJ45 UTP cat.6, 1ks tělo zásuvky, 1ks nosná maska pro 1 keystone, 1ks keystone RJ45 bílý UTP cat.6</t>
  </si>
  <si>
    <t>116947050</t>
  </si>
  <si>
    <t>182</t>
  </si>
  <si>
    <t>2.6</t>
  </si>
  <si>
    <t>Časové relé multifunkční - SMR-K; 3-vodičové připojení, funguje bez připojení „NULY“; výstupní kontakt: 1x statický bezkontaktní výstup (triak) 0.7 A; výstupní výkon: 10 - 160 VA</t>
  </si>
  <si>
    <t>-1479922266</t>
  </si>
  <si>
    <t>183</t>
  </si>
  <si>
    <t>2.7</t>
  </si>
  <si>
    <t>Hlásič kouře Busch-Rauchalarm® ProfessionalLINE; autonomní</t>
  </si>
  <si>
    <t>1361017761</t>
  </si>
  <si>
    <t>741.3</t>
  </si>
  <si>
    <t>Kabely, vodiče</t>
  </si>
  <si>
    <t>184</t>
  </si>
  <si>
    <t>3.1</t>
  </si>
  <si>
    <t>Silový kabel CXKH-R-J 3x1,5</t>
  </si>
  <si>
    <t>-1871545488</t>
  </si>
  <si>
    <t>185</t>
  </si>
  <si>
    <t>3.2</t>
  </si>
  <si>
    <t>Silový kabel CXKH-R-J 5x1,5</t>
  </si>
  <si>
    <t>-1325108389</t>
  </si>
  <si>
    <t>186</t>
  </si>
  <si>
    <t>3.3</t>
  </si>
  <si>
    <t>Silový kabel CXKH-R-J 3x2,5</t>
  </si>
  <si>
    <t>-1170335879</t>
  </si>
  <si>
    <t>187</t>
  </si>
  <si>
    <t>3.4</t>
  </si>
  <si>
    <t>Silový kabel CXKH-R-J 5x10</t>
  </si>
  <si>
    <t>392952149</t>
  </si>
  <si>
    <t>188</t>
  </si>
  <si>
    <t>3.5</t>
  </si>
  <si>
    <t>Vodič CXKH-R 1x4 zžl</t>
  </si>
  <si>
    <t>2120579305</t>
  </si>
  <si>
    <t>189</t>
  </si>
  <si>
    <t>3.6</t>
  </si>
  <si>
    <t>Vodič CXKH-R 1x16 zžl</t>
  </si>
  <si>
    <t>-1760663939</t>
  </si>
  <si>
    <t>741.4</t>
  </si>
  <si>
    <t>Elektroinstalační materiál</t>
  </si>
  <si>
    <t>190</t>
  </si>
  <si>
    <t>4.1</t>
  </si>
  <si>
    <t>Elektroinstalační krabice; odbočná hranatá; 75x75x36mm</t>
  </si>
  <si>
    <t>500812383</t>
  </si>
  <si>
    <t>191</t>
  </si>
  <si>
    <t>4.2</t>
  </si>
  <si>
    <t>Elektroinstalační krabice; pod omítku, přístrojová; např. KP 68/D KA</t>
  </si>
  <si>
    <t>346287436</t>
  </si>
  <si>
    <t>192</t>
  </si>
  <si>
    <t>4.3</t>
  </si>
  <si>
    <t>Ohebná elektroinstalační trubka, vnitřní průměr 25mm, ref. KOPOS</t>
  </si>
  <si>
    <t>-258207070</t>
  </si>
  <si>
    <t>193</t>
  </si>
  <si>
    <t>4.4</t>
  </si>
  <si>
    <t>Ohebná elektroinstalační trubka, vnitřní průměr 18mm, ref. KOPOS</t>
  </si>
  <si>
    <t>-734824017</t>
  </si>
  <si>
    <t>194</t>
  </si>
  <si>
    <t>4.5</t>
  </si>
  <si>
    <t>Ohebná dvouplášťová korugovaná chránička, vnitřní průměr 32mm; ref. KOPOS</t>
  </si>
  <si>
    <t>-112218018</t>
  </si>
  <si>
    <t>195</t>
  </si>
  <si>
    <t>4.6</t>
  </si>
  <si>
    <t>Ohebná elektroinstalační trubka, vnitřní průměr 110mm, ref. KOPOS</t>
  </si>
  <si>
    <t>-696540958</t>
  </si>
  <si>
    <t>196</t>
  </si>
  <si>
    <t>4.7</t>
  </si>
  <si>
    <t>Wago svorky 2-5 vodičů</t>
  </si>
  <si>
    <t>kpl</t>
  </si>
  <si>
    <t>986825657</t>
  </si>
  <si>
    <t>197</t>
  </si>
  <si>
    <t>4.8</t>
  </si>
  <si>
    <t>Drobný materiál (šroubky, stahovací pásky, aj.)</t>
  </si>
  <si>
    <t>-1234428636</t>
  </si>
  <si>
    <t>741.5</t>
  </si>
  <si>
    <t>Rozvaděče</t>
  </si>
  <si>
    <t>198</t>
  </si>
  <si>
    <t>5.1</t>
  </si>
  <si>
    <t>Rozvaděč R-K; včetně pomocného materiálu, viz výkres č. 301</t>
  </si>
  <si>
    <t>-695787976</t>
  </si>
  <si>
    <t>199</t>
  </si>
  <si>
    <t>5.2</t>
  </si>
  <si>
    <t>Rozvaděč R?; včetně pomocného materiálu; doplnění jističe B25/3</t>
  </si>
  <si>
    <t>848162550</t>
  </si>
  <si>
    <t>741.6</t>
  </si>
  <si>
    <t>Slaboproudé instalace</t>
  </si>
  <si>
    <t>200</t>
  </si>
  <si>
    <t>6.1</t>
  </si>
  <si>
    <t>LAN - strukturovaná kabeláž, (aktivní prvky, napojení PROVIDER - místní poskytovatel, datový rozvaděč, switche, ventilace, aj.)</t>
  </si>
  <si>
    <t>1976724341</t>
  </si>
  <si>
    <t>741.7</t>
  </si>
  <si>
    <t>Ostatní</t>
  </si>
  <si>
    <t>201</t>
  </si>
  <si>
    <t>7.1</t>
  </si>
  <si>
    <t>Stavební přípomoce (drážky, výsek niky pro rozvaděč, apod.)</t>
  </si>
  <si>
    <t>636250441</t>
  </si>
  <si>
    <t>202</t>
  </si>
  <si>
    <t>7.2</t>
  </si>
  <si>
    <t>Požární ucpávky</t>
  </si>
  <si>
    <t>-143600971</t>
  </si>
  <si>
    <t>203</t>
  </si>
  <si>
    <t>7.3</t>
  </si>
  <si>
    <t>Ukončení kabelů</t>
  </si>
  <si>
    <t>-2046310105</t>
  </si>
  <si>
    <t>204</t>
  </si>
  <si>
    <t>7.4</t>
  </si>
  <si>
    <t>Bezpečnostní tabulky</t>
  </si>
  <si>
    <t>11535455</t>
  </si>
  <si>
    <t>205</t>
  </si>
  <si>
    <t>7.5</t>
  </si>
  <si>
    <t>Koordinace s dodavatelem stavby</t>
  </si>
  <si>
    <t>-1955281791</t>
  </si>
  <si>
    <t>206</t>
  </si>
  <si>
    <t>7.6</t>
  </si>
  <si>
    <t>Koordinace s distributorem el. energie (smlouva, osazení elektroměru)</t>
  </si>
  <si>
    <t>-691165371</t>
  </si>
  <si>
    <t>207</t>
  </si>
  <si>
    <t>7.7</t>
  </si>
  <si>
    <t>Lešení, žebříky, apod.</t>
  </si>
  <si>
    <t>426207048</t>
  </si>
  <si>
    <t>208</t>
  </si>
  <si>
    <t>7.8</t>
  </si>
  <si>
    <t>Zařízení staveniště pro profesi elektro</t>
  </si>
  <si>
    <t>370227131</t>
  </si>
  <si>
    <t>209</t>
  </si>
  <si>
    <t>7.9</t>
  </si>
  <si>
    <t>Uvedení do provozu</t>
  </si>
  <si>
    <t>613652469</t>
  </si>
  <si>
    <t>210</t>
  </si>
  <si>
    <t>7.10</t>
  </si>
  <si>
    <t>Výrobní a dílenská dokumentace</t>
  </si>
  <si>
    <t>-231088047</t>
  </si>
  <si>
    <t>211</t>
  </si>
  <si>
    <t>7.11</t>
  </si>
  <si>
    <t>Dokumentace skutečného stavu</t>
  </si>
  <si>
    <t>-2113992368</t>
  </si>
  <si>
    <t>212</t>
  </si>
  <si>
    <t>7.12</t>
  </si>
  <si>
    <t>Výchozí revize</t>
  </si>
  <si>
    <t>-1417389025</t>
  </si>
  <si>
    <t>213</t>
  </si>
  <si>
    <t>7.13</t>
  </si>
  <si>
    <t>Recyklační poplatky za elektroodpad + demontáže stávajících rozvodů</t>
  </si>
  <si>
    <t>-1905428007</t>
  </si>
  <si>
    <t>751</t>
  </si>
  <si>
    <t>Vzduchotechnika</t>
  </si>
  <si>
    <t>214</t>
  </si>
  <si>
    <t>K049</t>
  </si>
  <si>
    <t xml:space="preserve">Potrubní ventilátor pr.125,  výkon 130 m3/hod, Pex 100 Pa,  nastavitelný doběhový spínač chodu</t>
  </si>
  <si>
    <t>-629960304</t>
  </si>
  <si>
    <t>215</t>
  </si>
  <si>
    <t>K050</t>
  </si>
  <si>
    <t>Pružná manžeta (objímka) pr.125 (dle tipu ventilátoru)</t>
  </si>
  <si>
    <t>680259099</t>
  </si>
  <si>
    <t>216</t>
  </si>
  <si>
    <t>K051</t>
  </si>
  <si>
    <t>Zpětná klapka těsná pr.125</t>
  </si>
  <si>
    <t>184372401</t>
  </si>
  <si>
    <t>217</t>
  </si>
  <si>
    <t>K052</t>
  </si>
  <si>
    <t>Spiro potrubí včetně tvarovek pr. 125 (včetně průchodek)</t>
  </si>
  <si>
    <t>1194175082</t>
  </si>
  <si>
    <t>218</t>
  </si>
  <si>
    <t>K053</t>
  </si>
  <si>
    <t>Oplechování a utěsnění prostupu</t>
  </si>
  <si>
    <t>1670854679</t>
  </si>
  <si>
    <t>219</t>
  </si>
  <si>
    <t>K054</t>
  </si>
  <si>
    <t xml:space="preserve">Vyústka (ventil)  s regulací pr.125, průchodka</t>
  </si>
  <si>
    <t>1654354724</t>
  </si>
  <si>
    <t>220</t>
  </si>
  <si>
    <t>K055</t>
  </si>
  <si>
    <t xml:space="preserve">Tepelná  izolace vnitřní s parozábranou tl.20 mm (kaučuková)</t>
  </si>
  <si>
    <t>-1952656629</t>
  </si>
  <si>
    <t>763</t>
  </si>
  <si>
    <t>Konstrukce suché výstavby</t>
  </si>
  <si>
    <t>221</t>
  </si>
  <si>
    <t>763131411</t>
  </si>
  <si>
    <t>SDK podhled desky 1xA 12,5 bez izolace dvouvrstvá spodní kce profil CD+UD</t>
  </si>
  <si>
    <t>-1096310170</t>
  </si>
  <si>
    <t>222</t>
  </si>
  <si>
    <t>763131714</t>
  </si>
  <si>
    <t>SDK podhled základní penetrační nátěr</t>
  </si>
  <si>
    <t>-1338646362</t>
  </si>
  <si>
    <t>223</t>
  </si>
  <si>
    <t>998763331</t>
  </si>
  <si>
    <t>Přesun hmot tonážní pro konstrukce montované z desek ruční v objektech v do 6 m</t>
  </si>
  <si>
    <t>827520919</t>
  </si>
  <si>
    <t>764</t>
  </si>
  <si>
    <t>Konstrukce klempířské</t>
  </si>
  <si>
    <t>224</t>
  </si>
  <si>
    <t>764002841</t>
  </si>
  <si>
    <t>Demontáž oplechování horních ploch zdí a nadezdívek do suti</t>
  </si>
  <si>
    <t>-448098917</t>
  </si>
  <si>
    <t>6,7+4,68</t>
  </si>
  <si>
    <t>225</t>
  </si>
  <si>
    <t>764215606</t>
  </si>
  <si>
    <t>Oplechování horních ploch a atik bez rohů z Pz plechu s povrch úpravou celoplošně lepené rš 500 mm</t>
  </si>
  <si>
    <t>-771520112</t>
  </si>
  <si>
    <t>226</t>
  </si>
  <si>
    <t>764215646</t>
  </si>
  <si>
    <t>Příplatek za zvýšenou pracnost při oplechování rohů nadezdívek(atik)z Pz s povrch úprav rš přes 400 mm</t>
  </si>
  <si>
    <t>-949138958</t>
  </si>
  <si>
    <t>227</t>
  </si>
  <si>
    <t>998764121</t>
  </si>
  <si>
    <t>Přesun hmot tonážní pro konstrukce klempířské ruční v objektech v do 6 m</t>
  </si>
  <si>
    <t>1333110541</t>
  </si>
  <si>
    <t>766</t>
  </si>
  <si>
    <t>Konstrukce truhlářské</t>
  </si>
  <si>
    <t>228</t>
  </si>
  <si>
    <t>766622910-R</t>
  </si>
  <si>
    <t>Repase oken a dveří</t>
  </si>
  <si>
    <t>1998847642</t>
  </si>
  <si>
    <t>229</t>
  </si>
  <si>
    <t>766660001</t>
  </si>
  <si>
    <t>Montáž dveřních křídel otvíravých jednokřídlových š do 0,8 m do ocelové zárubně</t>
  </si>
  <si>
    <t>2105620390</t>
  </si>
  <si>
    <t>230</t>
  </si>
  <si>
    <t>61162000-R</t>
  </si>
  <si>
    <t>dveře jednokřídlé plné hladké 600x1970+ okopný plech, ozn. 02</t>
  </si>
  <si>
    <t>-1152657444</t>
  </si>
  <si>
    <t>231</t>
  </si>
  <si>
    <t>61162001-R</t>
  </si>
  <si>
    <t xml:space="preserve">dveře jednokřídlé plné hladké  700x1970 + okopný plech + větrací mřížka (elox), ozn. 03</t>
  </si>
  <si>
    <t>885360137</t>
  </si>
  <si>
    <t>232</t>
  </si>
  <si>
    <t>61162002-R</t>
  </si>
  <si>
    <t xml:space="preserve">dveře jednokřídlé plné hladké  800x1970 + okopný plech + větrací mřížka (elox), ozn. 04</t>
  </si>
  <si>
    <t>-1300184237</t>
  </si>
  <si>
    <t>233</t>
  </si>
  <si>
    <t>766660451</t>
  </si>
  <si>
    <t>Montáž vchodových dveří včetně rámu dvoukřídlových bez nadsvětlíku do zdiva</t>
  </si>
  <si>
    <t>2027975103</t>
  </si>
  <si>
    <t>234</t>
  </si>
  <si>
    <t>61140508-R</t>
  </si>
  <si>
    <t>dveře dvoukřídlé vstupní 1520x2100 mm + kování + okopný plech, ozn. 01</t>
  </si>
  <si>
    <t>1982233823</t>
  </si>
  <si>
    <t>235</t>
  </si>
  <si>
    <t>766660729</t>
  </si>
  <si>
    <t>Montáž dveřního interiérového kování - štítku s klikou</t>
  </si>
  <si>
    <t>820791842</t>
  </si>
  <si>
    <t>236</t>
  </si>
  <si>
    <t>54914123-R</t>
  </si>
  <si>
    <t>kování dvoudílné - bílý kov, broušená nerez</t>
  </si>
  <si>
    <t>609250262</t>
  </si>
  <si>
    <t>237</t>
  </si>
  <si>
    <t>998766121</t>
  </si>
  <si>
    <t>Přesun hmot tonážní pro kce truhlářské ruční v objektech v do 6 m</t>
  </si>
  <si>
    <t>541207583</t>
  </si>
  <si>
    <t>771</t>
  </si>
  <si>
    <t>Podlahy z dlaždic</t>
  </si>
  <si>
    <t>238</t>
  </si>
  <si>
    <t>771121011</t>
  </si>
  <si>
    <t>Nátěr penetrační na podlahu</t>
  </si>
  <si>
    <t>-181565652</t>
  </si>
  <si>
    <t>3,21+3,87+34,81</t>
  </si>
  <si>
    <t>239</t>
  </si>
  <si>
    <t>771121025</t>
  </si>
  <si>
    <t>Broušení stávajícího podkladu před litím stěrky před pokládkou dlažby</t>
  </si>
  <si>
    <t>-144645134</t>
  </si>
  <si>
    <t>240</t>
  </si>
  <si>
    <t>771151012</t>
  </si>
  <si>
    <t>Samonivelační stěrka podlah pevnosti 20 MPa tl přes 3 do 5 mm</t>
  </si>
  <si>
    <t>1435321691</t>
  </si>
  <si>
    <t>241</t>
  </si>
  <si>
    <t>771161023</t>
  </si>
  <si>
    <t>Montáž profilu ukončujícího pro balkony a terasy</t>
  </si>
  <si>
    <t>449231281</t>
  </si>
  <si>
    <t>6,7-0,42</t>
  </si>
  <si>
    <t>242</t>
  </si>
  <si>
    <t>59054296</t>
  </si>
  <si>
    <t>profil ukončovací s okapničkou děrovaná hrana s drenáží barevný lak Al dl 2,5m v 10mm</t>
  </si>
  <si>
    <t>378996115</t>
  </si>
  <si>
    <t>6,28*1,1 'Přepočtené koeficientem množství</t>
  </si>
  <si>
    <t>243</t>
  </si>
  <si>
    <t>771474412</t>
  </si>
  <si>
    <t>Montáž soklů z dlaždic keramických rovných lepených disperzním lepidlem v přes 65 do 90 mm</t>
  </si>
  <si>
    <t>1129261257</t>
  </si>
  <si>
    <t>"terasa"</t>
  </si>
  <si>
    <t>244</t>
  </si>
  <si>
    <t>59761195</t>
  </si>
  <si>
    <t>sokl keramický mrazuvzdorný s požlábkem povrch hladký/matný tl do 10mm výšky přes 65 do 90mm</t>
  </si>
  <si>
    <t>-1251705736</t>
  </si>
  <si>
    <t>17,84*1,1 'Přepočtené koeficientem množství</t>
  </si>
  <si>
    <t>245</t>
  </si>
  <si>
    <t>59761193</t>
  </si>
  <si>
    <t>sokl keramický mrazuvzdorný s požlábkem vnější roh povrch hladký/matný tl do 10mm výšky přes 65 do 90mm</t>
  </si>
  <si>
    <t>-1715054547</t>
  </si>
  <si>
    <t>246</t>
  </si>
  <si>
    <t>59761194</t>
  </si>
  <si>
    <t>sokl keramický mrazuvzdorný s požlábkem vnitřní roh povrch hladký/matný tl do 10mm výšky přes 65 do 90mm</t>
  </si>
  <si>
    <t>1193947268</t>
  </si>
  <si>
    <t>247</t>
  </si>
  <si>
    <t>771574419</t>
  </si>
  <si>
    <t>Montáž podlah keramických hladkých lepených cementovým flexibilním lepidlem přes 22 do 25 ks/m2</t>
  </si>
  <si>
    <t>-280507253</t>
  </si>
  <si>
    <t>"2.03, 2.07"</t>
  </si>
  <si>
    <t>1,63+1,58</t>
  </si>
  <si>
    <t>248</t>
  </si>
  <si>
    <t>59761171</t>
  </si>
  <si>
    <t>dlažba keramická slinutá mrazuvzdorná R10/A povrch hladký/matný tl do 10mm přes 22 do 25ks/m2</t>
  </si>
  <si>
    <t>-660833771</t>
  </si>
  <si>
    <t>3,21*1,1 'Přepočtené koeficientem množství</t>
  </si>
  <si>
    <t>249</t>
  </si>
  <si>
    <t>771577211</t>
  </si>
  <si>
    <t>Příplatek k montáži podlah keramických lepených cementovým flexibilním lepidlem za plochu do 5 m2</t>
  </si>
  <si>
    <t>-884368987</t>
  </si>
  <si>
    <t>250</t>
  </si>
  <si>
    <t>771575474</t>
  </si>
  <si>
    <t>Montáž podlah keramických pro mechanické zatížení lepených disperzním lepidlem přes 9 do 12 ks/m2</t>
  </si>
  <si>
    <t>1411544668</t>
  </si>
  <si>
    <t>251</t>
  </si>
  <si>
    <t>59761127</t>
  </si>
  <si>
    <t>dlažba keramická slinutá mrazuvzdorná R10/B povrch hladký/matný tl do 10mm přes 9 do 12ks/m2</t>
  </si>
  <si>
    <t>-331085744</t>
  </si>
  <si>
    <t>34,81*1,1 'Přepočtené koeficientem množství</t>
  </si>
  <si>
    <t>252</t>
  </si>
  <si>
    <t>771584411</t>
  </si>
  <si>
    <t>Montáž podlah z keramické mozaiky lepené cementovým flexibilním lepidlem základní prvek do 200 ks/m2</t>
  </si>
  <si>
    <t>149876622</t>
  </si>
  <si>
    <t>"2.05, 2.06"</t>
  </si>
  <si>
    <t>2,29+1,58</t>
  </si>
  <si>
    <t>253</t>
  </si>
  <si>
    <t>59761213</t>
  </si>
  <si>
    <t>mozaika keramická nemrazuvzdorná lepená na síti R10/A povrch hladký/matný tl do 10mm základní prvek do 200ks/m2</t>
  </si>
  <si>
    <t>1347931181</t>
  </si>
  <si>
    <t>3,87*1,1 'Přepočtené koeficientem množství</t>
  </si>
  <si>
    <t>254</t>
  </si>
  <si>
    <t>771589191</t>
  </si>
  <si>
    <t>Příplatek k montáž podlah z keramické mozaiky za plochu do 5 m2</t>
  </si>
  <si>
    <t>731906052</t>
  </si>
  <si>
    <t>255</t>
  </si>
  <si>
    <t>771591112-R</t>
  </si>
  <si>
    <t>D+M dvojnásobná hydroizolační stěrka pro venkovní prostředí vč. systémových prvků</t>
  </si>
  <si>
    <t>-153311953</t>
  </si>
  <si>
    <t>256</t>
  </si>
  <si>
    <t>998771121</t>
  </si>
  <si>
    <t>Přesun hmot tonážní pro podlahy z dlaždic ruční v objektech v do 6 m</t>
  </si>
  <si>
    <t>425426841</t>
  </si>
  <si>
    <t>775</t>
  </si>
  <si>
    <t>Podlahy skládané</t>
  </si>
  <si>
    <t>257</t>
  </si>
  <si>
    <t>775511800</t>
  </si>
  <si>
    <t>Demontáž podlah vlysových lepených s lištami lepenými do suti</t>
  </si>
  <si>
    <t>1323326709</t>
  </si>
  <si>
    <t>"2.07-2.09"</t>
  </si>
  <si>
    <t>25,65+21,87+25,8</t>
  </si>
  <si>
    <t>776</t>
  </si>
  <si>
    <t>Podlahy povlakové</t>
  </si>
  <si>
    <t>258</t>
  </si>
  <si>
    <t>776111112</t>
  </si>
  <si>
    <t>Broušení betonového podkladu povlakových podlah</t>
  </si>
  <si>
    <t>1122365121</t>
  </si>
  <si>
    <t>259</t>
  </si>
  <si>
    <t>776121112</t>
  </si>
  <si>
    <t>Vodou ředitelná penetrace savého podkladu povlakových podlah</t>
  </si>
  <si>
    <t>-863261299</t>
  </si>
  <si>
    <t>260</t>
  </si>
  <si>
    <t>776141112</t>
  </si>
  <si>
    <t>Stěrka podlahová nivelační pro vyrovnání podkladu povlakových podlah pevnosti 20 MPa tl přes 3 do 5 mm</t>
  </si>
  <si>
    <t>303820844</t>
  </si>
  <si>
    <t>261</t>
  </si>
  <si>
    <t>776251111</t>
  </si>
  <si>
    <t>Lepení pásů z přírodního linolea (marmolea) standardním lepidlem</t>
  </si>
  <si>
    <t>1805055747</t>
  </si>
  <si>
    <t>"2.02, 2.04, 2.08, 2.09"</t>
  </si>
  <si>
    <t>31,36+1,7+49,07+25,8</t>
  </si>
  <si>
    <t>262</t>
  </si>
  <si>
    <t>60756112</t>
  </si>
  <si>
    <t>linoleum přírodní tl 3,2mm, hořlavost Cfl-s1, smykové tření µ &gt;=0,3, třída zátěže 34/43</t>
  </si>
  <si>
    <t>949831835</t>
  </si>
  <si>
    <t>107,93*1,1 'Přepočtené koeficientem množství</t>
  </si>
  <si>
    <t>263</t>
  </si>
  <si>
    <t>776251411</t>
  </si>
  <si>
    <t>Spoj podlah z přírodního linolea (marmolea) svařováním za tepla</t>
  </si>
  <si>
    <t>-1575190058</t>
  </si>
  <si>
    <t>107,930/1,5</t>
  </si>
  <si>
    <t>264</t>
  </si>
  <si>
    <t>776421111</t>
  </si>
  <si>
    <t>Montáž obvodových lišt lepením</t>
  </si>
  <si>
    <t>-53924134</t>
  </si>
  <si>
    <t>265</t>
  </si>
  <si>
    <t>28411001</t>
  </si>
  <si>
    <t>lišta soklová PVC 9,7x58mm</t>
  </si>
  <si>
    <t>1313561050</t>
  </si>
  <si>
    <t>77,88*1,02 'Přepočtené koeficientem množství</t>
  </si>
  <si>
    <t>266</t>
  </si>
  <si>
    <t>776421312</t>
  </si>
  <si>
    <t>Montáž přechodových šroubovaných lišt</t>
  </si>
  <si>
    <t>1802917100</t>
  </si>
  <si>
    <t>1,52+2*0,6+0,8</t>
  </si>
  <si>
    <t>267</t>
  </si>
  <si>
    <t>55343124</t>
  </si>
  <si>
    <t>profil přechodový Al vrtaný 30mm bronz</t>
  </si>
  <si>
    <t>668231782</t>
  </si>
  <si>
    <t>3,52*1,02 'Přepočtené koeficientem množství</t>
  </si>
  <si>
    <t>268</t>
  </si>
  <si>
    <t>776991221</t>
  </si>
  <si>
    <t>Základní čištění nově položených podlahovin včetně jednosložkového jednovrstvého polymerního nátěru</t>
  </si>
  <si>
    <t>-28734291</t>
  </si>
  <si>
    <t>269</t>
  </si>
  <si>
    <t>998776121</t>
  </si>
  <si>
    <t>Přesun hmot tonážní pro podlahy povlakové ruční v objektech v do 6 m</t>
  </si>
  <si>
    <t>1745292674</t>
  </si>
  <si>
    <t>781</t>
  </si>
  <si>
    <t>Dokončovací práce - obklady</t>
  </si>
  <si>
    <t>270</t>
  </si>
  <si>
    <t>781121011</t>
  </si>
  <si>
    <t>Nátěr penetrační na stěnu</t>
  </si>
  <si>
    <t>678079704</t>
  </si>
  <si>
    <t>271</t>
  </si>
  <si>
    <t>781472219</t>
  </si>
  <si>
    <t>Montáž obkladů keramických hladkých lepených cementovým flexibilním lepidlem přes 22 do 25 ks/m2</t>
  </si>
  <si>
    <t>25773720</t>
  </si>
  <si>
    <t>2*(0,88+1,85)*1,5</t>
  </si>
  <si>
    <t>-0,6*1,5</t>
  </si>
  <si>
    <t>2*(1,75+0,9)*0,5</t>
  </si>
  <si>
    <t>-0,7*0,5</t>
  </si>
  <si>
    <t>2*(1,75+0,9)*2</t>
  </si>
  <si>
    <t>272</t>
  </si>
  <si>
    <t>59761714</t>
  </si>
  <si>
    <t>obklad keramický nemrazuvzdorný povrch hladký/matný tl do 10mm přes 22 do 25ks/m2</t>
  </si>
  <si>
    <t>-231205825</t>
  </si>
  <si>
    <t>18,811*1,1 'Přepočtené koeficientem množství</t>
  </si>
  <si>
    <t>273</t>
  </si>
  <si>
    <t>781472291</t>
  </si>
  <si>
    <t>Příplatek k montáži obkladů keramických lepených cementovým flexibilním lepidlem za plochu do 10 m2</t>
  </si>
  <si>
    <t>-583272695</t>
  </si>
  <si>
    <t>274</t>
  </si>
  <si>
    <t>781484411</t>
  </si>
  <si>
    <t>Montáž obkladů stěn z keramické mozaiky nebo dekoru na síti lepených cementovým flexibilním lepidlem základní prvek do 100 ks/m2</t>
  </si>
  <si>
    <t>-464892499</t>
  </si>
  <si>
    <t>2*(1,75+1,31)*2</t>
  </si>
  <si>
    <t>-(2*0,7+0,8)*1,97</t>
  </si>
  <si>
    <t>2*(1,75+0,9)*1,5</t>
  </si>
  <si>
    <t>-0,7*1,5</t>
  </si>
  <si>
    <t>275</t>
  </si>
  <si>
    <t>59761757</t>
  </si>
  <si>
    <t>dekor keramický lepený na síti mrazuvzdorný povrch R9/A reliéfní/matný základní prvek přes 50 do 100ks/m2 tl do 10mm přes 4 do 6ks/m2</t>
  </si>
  <si>
    <t>-1926569955</t>
  </si>
  <si>
    <t>14,806*1,1 'Přepočtené koeficientem množství</t>
  </si>
  <si>
    <t>276</t>
  </si>
  <si>
    <t>781485791</t>
  </si>
  <si>
    <t>Příplatek k montáž obkladů stěn z keramické mozaiky nebo dekoru za plochu do 10 m2</t>
  </si>
  <si>
    <t>-1842053962</t>
  </si>
  <si>
    <t>277</t>
  </si>
  <si>
    <t>781491021</t>
  </si>
  <si>
    <t>Montáž zrcadel plochy do 1 m2 lepených silikonovým tmelem na keramický obklad</t>
  </si>
  <si>
    <t>-1062685814</t>
  </si>
  <si>
    <t>278</t>
  </si>
  <si>
    <t>63465126</t>
  </si>
  <si>
    <t>zrcadlo nemontované čiré tl 5mm max rozměr 3210x2250mm</t>
  </si>
  <si>
    <t>1442325184</t>
  </si>
  <si>
    <t>0,5*1,1 'Přepočtené koeficientem množství</t>
  </si>
  <si>
    <t>279</t>
  </si>
  <si>
    <t>781492211</t>
  </si>
  <si>
    <t>Montáž profilů rohových lepených flexibilním cementovým lepidlem</t>
  </si>
  <si>
    <t>-2069112103</t>
  </si>
  <si>
    <t>1,31+2*0,9</t>
  </si>
  <si>
    <t>280</t>
  </si>
  <si>
    <t>19416014-R</t>
  </si>
  <si>
    <t>lišta rohová nerezová 8mm</t>
  </si>
  <si>
    <t>976121432</t>
  </si>
  <si>
    <t>3,11*1,05 'Přepočtené koeficientem množství</t>
  </si>
  <si>
    <t>281</t>
  </si>
  <si>
    <t>781492251</t>
  </si>
  <si>
    <t>Montáž profilů ukončovacích lepených flexibilním cementovým lepidlem</t>
  </si>
  <si>
    <t>-317666577</t>
  </si>
  <si>
    <t>2*(0,88+1,85)-0,6</t>
  </si>
  <si>
    <t>2*(1,75+1,31)-(2*0,7+0,8)</t>
  </si>
  <si>
    <t>2*(1,75+0,9)-0,7</t>
  </si>
  <si>
    <t>282</t>
  </si>
  <si>
    <t>19416014</t>
  </si>
  <si>
    <t>lišta ukončovací nerezová 8mm</t>
  </si>
  <si>
    <t>1229964073</t>
  </si>
  <si>
    <t>17,98*1,05 'Přepočtené koeficientem množství</t>
  </si>
  <si>
    <t>283</t>
  </si>
  <si>
    <t>998781311</t>
  </si>
  <si>
    <t>Přesun hmot procentní pro obklady keramické ruční v objektech v do 6 m</t>
  </si>
  <si>
    <t>%</t>
  </si>
  <si>
    <t>-1850859095</t>
  </si>
  <si>
    <t>783</t>
  </si>
  <si>
    <t>Dokončovací práce - nátěry</t>
  </si>
  <si>
    <t>284</t>
  </si>
  <si>
    <t>783301313</t>
  </si>
  <si>
    <t>Odmaštění zámečnických konstrukcí ředidlovým odmašťovačem</t>
  </si>
  <si>
    <t>-11721167</t>
  </si>
  <si>
    <t>"zárubně"</t>
  </si>
  <si>
    <t>2*(0,6+2*1,97)*(0,1+2*0,05)</t>
  </si>
  <si>
    <t>2*(0,7+2*1,97)*(0,1+2*0,05)</t>
  </si>
  <si>
    <t>(0,8+2*1,97)*(0,1+2*0,05)</t>
  </si>
  <si>
    <t>285</t>
  </si>
  <si>
    <t>783315101</t>
  </si>
  <si>
    <t>Mezinátěr jednonásobný syntetický standardní zámečnických konstrukcí</t>
  </si>
  <si>
    <t>647583235</t>
  </si>
  <si>
    <t>286</t>
  </si>
  <si>
    <t>783317101</t>
  </si>
  <si>
    <t>Krycí jednonásobný syntetický standardní nátěr zámečnických konstrukcí</t>
  </si>
  <si>
    <t>-1696853748</t>
  </si>
  <si>
    <t>287</t>
  </si>
  <si>
    <t>783601715</t>
  </si>
  <si>
    <t>Odmaštění ředidlovým odmašťovačem potrubí DN do 50 mm</t>
  </si>
  <si>
    <t>742775771</t>
  </si>
  <si>
    <t>"plynovodní Cu potrubí"</t>
  </si>
  <si>
    <t>288</t>
  </si>
  <si>
    <t>783614551</t>
  </si>
  <si>
    <t>Základní jednonásobný syntetický nátěr potrubí DN do 50 mm</t>
  </si>
  <si>
    <t>-2126613056</t>
  </si>
  <si>
    <t>289</t>
  </si>
  <si>
    <t>783615551</t>
  </si>
  <si>
    <t>Mezinátěr jednonásobný syntetický nátěr potrubí DN do 50 mm</t>
  </si>
  <si>
    <t>-1788692117</t>
  </si>
  <si>
    <t>290</t>
  </si>
  <si>
    <t>783617611</t>
  </si>
  <si>
    <t>Krycí dvojnásobný syntetický nátěr potrubí DN do 50 mm</t>
  </si>
  <si>
    <t>422419037</t>
  </si>
  <si>
    <t>784</t>
  </si>
  <si>
    <t>Dokončovací práce - malby a tapety</t>
  </si>
  <si>
    <t>291</t>
  </si>
  <si>
    <t>784161501</t>
  </si>
  <si>
    <t>Celoplošné vyhlazení podkladu disperzní stěrkou v místnostech v do 3,80 m</t>
  </si>
  <si>
    <t>1574719610</t>
  </si>
  <si>
    <t>"pod tapety"</t>
  </si>
  <si>
    <t>154,33</t>
  </si>
  <si>
    <t>292</t>
  </si>
  <si>
    <t>784181101</t>
  </si>
  <si>
    <t>Základní akrylátová jednonásobná bezbarvá penetrace podkladu v místnostech v do 3,80 m</t>
  </si>
  <si>
    <t>-1822444940</t>
  </si>
  <si>
    <t>293</t>
  </si>
  <si>
    <t>784221101</t>
  </si>
  <si>
    <t>Dvojnásobné bílé malby ze směsí za sucha dobře otěruvzdorných v místnostech do 3,80 m</t>
  </si>
  <si>
    <t>-642918596</t>
  </si>
  <si>
    <t>"stropy 2.02-2.09"</t>
  </si>
  <si>
    <t>Mezisoučet</t>
  </si>
  <si>
    <t>"stěny"</t>
  </si>
  <si>
    <t>"2.01"</t>
  </si>
  <si>
    <t>1,52*(2,9-2,1)</t>
  </si>
  <si>
    <t>(1+2*2,2)*0,3</t>
  </si>
  <si>
    <t>2*(2,45+2*2,2)*0,3</t>
  </si>
  <si>
    <t>(2,45+2*2)*0,3</t>
  </si>
  <si>
    <t>294</t>
  </si>
  <si>
    <t>784511031</t>
  </si>
  <si>
    <t>Lepení vliesových hladkých tapet na stěny v do 3,00 m</t>
  </si>
  <si>
    <t>-1485533648</t>
  </si>
  <si>
    <t>2*(6,01+0,64+5)*2,8</t>
  </si>
  <si>
    <t>-(2*0,6+2*0,8)*1,97</t>
  </si>
  <si>
    <t>2*(9,23+5,13)*2,8</t>
  </si>
  <si>
    <t>-2*2,45*3</t>
  </si>
  <si>
    <t>2*(5,03+5,13)*2,8</t>
  </si>
  <si>
    <t>295</t>
  </si>
  <si>
    <t>62468005</t>
  </si>
  <si>
    <t>tapeta vliesová hladká</t>
  </si>
  <si>
    <t>1040265059</t>
  </si>
  <si>
    <t>154,33*1,05 'Přepočtené koeficientem množství</t>
  </si>
  <si>
    <t>HZS</t>
  </si>
  <si>
    <t>Hodinové zúčtovací sazby</t>
  </si>
  <si>
    <t>296</t>
  </si>
  <si>
    <t>HZS1292</t>
  </si>
  <si>
    <t>Hodinová zúčtovací sazba stavební dělník</t>
  </si>
  <si>
    <t>hod</t>
  </si>
  <si>
    <t>512</t>
  </si>
  <si>
    <t>-1975997761</t>
  </si>
  <si>
    <t>"stavební přípomoce pro řemesla ZTI, UT"</t>
  </si>
  <si>
    <t>"sekání, záhozy rýh, ostatní nespecifikované demontáže apod."</t>
  </si>
  <si>
    <t>297</t>
  </si>
  <si>
    <t>00012920-R</t>
  </si>
  <si>
    <t>materiál do předchozí položky HZS</t>
  </si>
  <si>
    <t>Kč</t>
  </si>
  <si>
    <t>771271525</t>
  </si>
  <si>
    <t>298</t>
  </si>
  <si>
    <t>HZS2231</t>
  </si>
  <si>
    <t>Hodinová zúčtovací sazba elektrikář</t>
  </si>
  <si>
    <t>-1002432787</t>
  </si>
  <si>
    <t>"demontáž a zpětná montáž uzemnění oplechování"</t>
  </si>
  <si>
    <t>299</t>
  </si>
  <si>
    <t>00022310-R</t>
  </si>
  <si>
    <t>-1559687318</t>
  </si>
  <si>
    <t>VRN</t>
  </si>
  <si>
    <t>Vedlejší rozpočtové náklady</t>
  </si>
  <si>
    <t>VRN1</t>
  </si>
  <si>
    <t>Průzkumné, geodetické a projektové práce</t>
  </si>
  <si>
    <t>300</t>
  </si>
  <si>
    <t>013254000</t>
  </si>
  <si>
    <t>Dokumentace skutečného provedení stavby</t>
  </si>
  <si>
    <t>1024</t>
  </si>
  <si>
    <t>1404158284</t>
  </si>
  <si>
    <t>VRN3</t>
  </si>
  <si>
    <t>Zařízení staveniště</t>
  </si>
  <si>
    <t>301</t>
  </si>
  <si>
    <t>030001000</t>
  </si>
  <si>
    <t>-1520256417</t>
  </si>
  <si>
    <t>VRN4</t>
  </si>
  <si>
    <t>Inženýrská činnost</t>
  </si>
  <si>
    <t>302</t>
  </si>
  <si>
    <t>043002000</t>
  </si>
  <si>
    <t>Zkoušky a ostatní měření</t>
  </si>
  <si>
    <t>424765071</t>
  </si>
  <si>
    <t>"revize, zkoušky, atesty jinde samostatně neuvedené"</t>
  </si>
  <si>
    <t>VRN6</t>
  </si>
  <si>
    <t>Územní vlivy</t>
  </si>
  <si>
    <t>303</t>
  </si>
  <si>
    <t>060001000</t>
  </si>
  <si>
    <t>-1728064432</t>
  </si>
  <si>
    <t>VRN7</t>
  </si>
  <si>
    <t>Provozní vlivy</t>
  </si>
  <si>
    <t>304</t>
  </si>
  <si>
    <t>070001000</t>
  </si>
  <si>
    <t>-532188864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</si>
</sst>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48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49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50</v>
      </c>
      <c r="AI60" s="43"/>
      <c r="AJ60" s="43"/>
      <c r="AK60" s="43"/>
      <c r="AL60" s="43"/>
      <c r="AM60" s="65" t="s">
        <v>51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52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53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50</v>
      </c>
      <c r="AI75" s="43"/>
      <c r="AJ75" s="43"/>
      <c r="AK75" s="43"/>
      <c r="AL75" s="43"/>
      <c r="AM75" s="65" t="s">
        <v>51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54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2024540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Stavební úpravy bytového prostoru ve 2.np budovy pro potřeby městské knihovny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Mnichovo Hradiště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27. 11. 2024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Mnichovo Hradiště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ANITAS s.r.o.</v>
      </c>
      <c r="AN89" s="72"/>
      <c r="AO89" s="72"/>
      <c r="AP89" s="72"/>
      <c r="AQ89" s="41"/>
      <c r="AR89" s="45"/>
      <c r="AS89" s="82" t="s">
        <v>55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ANITAS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56</v>
      </c>
      <c r="D92" s="95"/>
      <c r="E92" s="95"/>
      <c r="F92" s="95"/>
      <c r="G92" s="95"/>
      <c r="H92" s="96"/>
      <c r="I92" s="97" t="s">
        <v>57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58</v>
      </c>
      <c r="AH92" s="95"/>
      <c r="AI92" s="95"/>
      <c r="AJ92" s="95"/>
      <c r="AK92" s="95"/>
      <c r="AL92" s="95"/>
      <c r="AM92" s="95"/>
      <c r="AN92" s="97" t="s">
        <v>59</v>
      </c>
      <c r="AO92" s="95"/>
      <c r="AP92" s="99"/>
      <c r="AQ92" s="100" t="s">
        <v>60</v>
      </c>
      <c r="AR92" s="45"/>
      <c r="AS92" s="101" t="s">
        <v>61</v>
      </c>
      <c r="AT92" s="102" t="s">
        <v>62</v>
      </c>
      <c r="AU92" s="102" t="s">
        <v>63</v>
      </c>
      <c r="AV92" s="102" t="s">
        <v>64</v>
      </c>
      <c r="AW92" s="102" t="s">
        <v>65</v>
      </c>
      <c r="AX92" s="102" t="s">
        <v>66</v>
      </c>
      <c r="AY92" s="102" t="s">
        <v>67</v>
      </c>
      <c r="AZ92" s="102" t="s">
        <v>68</v>
      </c>
      <c r="BA92" s="102" t="s">
        <v>69</v>
      </c>
      <c r="BB92" s="102" t="s">
        <v>70</v>
      </c>
      <c r="BC92" s="102" t="s">
        <v>71</v>
      </c>
      <c r="BD92" s="103" t="s">
        <v>72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73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74</v>
      </c>
      <c r="BT94" s="118" t="s">
        <v>75</v>
      </c>
      <c r="BU94" s="119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16.5" customHeight="1">
      <c r="A95" s="120" t="s">
        <v>79</v>
      </c>
      <c r="B95" s="121"/>
      <c r="C95" s="122"/>
      <c r="D95" s="123" t="s">
        <v>80</v>
      </c>
      <c r="E95" s="123"/>
      <c r="F95" s="123"/>
      <c r="G95" s="123"/>
      <c r="H95" s="123"/>
      <c r="I95" s="124"/>
      <c r="J95" s="123" t="s">
        <v>81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01 - Stavební úpravy'!J30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82</v>
      </c>
      <c r="AR95" s="127"/>
      <c r="AS95" s="128">
        <v>0</v>
      </c>
      <c r="AT95" s="129">
        <f>ROUND(SUM(AV95:AW95),2)</f>
        <v>0</v>
      </c>
      <c r="AU95" s="130">
        <f>'SO 01 - Stavební úpravy'!P158</f>
        <v>0</v>
      </c>
      <c r="AV95" s="129">
        <f>'SO 01 - Stavební úpravy'!J33</f>
        <v>0</v>
      </c>
      <c r="AW95" s="129">
        <f>'SO 01 - Stavební úpravy'!J34</f>
        <v>0</v>
      </c>
      <c r="AX95" s="129">
        <f>'SO 01 - Stavební úpravy'!J35</f>
        <v>0</v>
      </c>
      <c r="AY95" s="129">
        <f>'SO 01 - Stavební úpravy'!J36</f>
        <v>0</v>
      </c>
      <c r="AZ95" s="129">
        <f>'SO 01 - Stavební úpravy'!F33</f>
        <v>0</v>
      </c>
      <c r="BA95" s="129">
        <f>'SO 01 - Stavební úpravy'!F34</f>
        <v>0</v>
      </c>
      <c r="BB95" s="129">
        <f>'SO 01 - Stavební úpravy'!F35</f>
        <v>0</v>
      </c>
      <c r="BC95" s="129">
        <f>'SO 01 - Stavební úpravy'!F36</f>
        <v>0</v>
      </c>
      <c r="BD95" s="131">
        <f>'SO 01 - Stavební úpravy'!F37</f>
        <v>0</v>
      </c>
      <c r="BE95" s="7"/>
      <c r="BT95" s="132" t="s">
        <v>83</v>
      </c>
      <c r="BV95" s="132" t="s">
        <v>77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YYiR8vJn1uYDzOiUmQih0GNwajrbNZ9vKJX7UYazuxuc/V//A5cMZe+8YW/Qr3RRi1KabXTMOdiK6foQgugR0Q==" hashValue="1XNyRqx+3fpn4MjbM7vegIcz2OL9hhSiF4sFWVWjDw9Mow8I4ITQfruE6dNOvqkueGBnZbXpg2ZcJ7oppCgdU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Stavební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85</v>
      </c>
    </row>
    <row r="4" s="1" customFormat="1" ht="24.96" customHeight="1">
      <c r="B4" s="21"/>
      <c r="D4" s="135" t="s">
        <v>86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26.25" customHeight="1">
      <c r="B7" s="21"/>
      <c r="E7" s="138" t="str">
        <f>'Rekapitulace stavby'!K6</f>
        <v>Stavební úpravy bytového prostoru ve 2.np budovy pro potřeby městské knihovny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27. 11. 2024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31</v>
      </c>
      <c r="F21" s="39"/>
      <c r="G21" s="39"/>
      <c r="H21" s="39"/>
      <c r="I21" s="137" t="s">
        <v>27</v>
      </c>
      <c r="J21" s="140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33</v>
      </c>
      <c r="E23" s="39"/>
      <c r="F23" s="39"/>
      <c r="G23" s="39"/>
      <c r="H23" s="39"/>
      <c r="I23" s="137" t="s">
        <v>25</v>
      </c>
      <c r="J23" s="140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31</v>
      </c>
      <c r="F24" s="39"/>
      <c r="G24" s="39"/>
      <c r="H24" s="39"/>
      <c r="I24" s="137" t="s">
        <v>27</v>
      </c>
      <c r="J24" s="140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35</v>
      </c>
      <c r="E30" s="39"/>
      <c r="F30" s="39"/>
      <c r="G30" s="39"/>
      <c r="H30" s="39"/>
      <c r="I30" s="39"/>
      <c r="J30" s="148">
        <f>ROUND(J158,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37</v>
      </c>
      <c r="G32" s="39"/>
      <c r="H32" s="39"/>
      <c r="I32" s="149" t="s">
        <v>36</v>
      </c>
      <c r="J32" s="149" t="s">
        <v>38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39</v>
      </c>
      <c r="E33" s="137" t="s">
        <v>40</v>
      </c>
      <c r="F33" s="151">
        <f>ROUND((SUM(BE158:BE864)),  2)</f>
        <v>0</v>
      </c>
      <c r="G33" s="39"/>
      <c r="H33" s="39"/>
      <c r="I33" s="152">
        <v>0.20999999999999999</v>
      </c>
      <c r="J33" s="151">
        <f>ROUND(((SUM(BE158:BE864))*I33),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41</v>
      </c>
      <c r="F34" s="151">
        <f>ROUND((SUM(BF158:BF864)),  2)</f>
        <v>0</v>
      </c>
      <c r="G34" s="39"/>
      <c r="H34" s="39"/>
      <c r="I34" s="152">
        <v>0.12</v>
      </c>
      <c r="J34" s="151">
        <f>ROUND(((SUM(BF158:BF864))*I34),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42</v>
      </c>
      <c r="F35" s="151">
        <f>ROUND((SUM(BG158:BG864)),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43</v>
      </c>
      <c r="F36" s="151">
        <f>ROUND((SUM(BH158:BH864)),  2)</f>
        <v>0</v>
      </c>
      <c r="G36" s="39"/>
      <c r="H36" s="39"/>
      <c r="I36" s="152">
        <v>0.12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44</v>
      </c>
      <c r="F37" s="151">
        <f>ROUND((SUM(BI158:BI864)),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1" t="str">
        <f>E7</f>
        <v>Stavební úpravy bytového prostoru ve 2.np budovy pro potřeby městské knihovny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Stavební úpravy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Mnichovo Hradiště</v>
      </c>
      <c r="G89" s="41"/>
      <c r="H89" s="41"/>
      <c r="I89" s="33" t="s">
        <v>22</v>
      </c>
      <c r="J89" s="80" t="str">
        <f>IF(J12="","",J12)</f>
        <v>27. 11. 2024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Mnichovo Hradiště</v>
      </c>
      <c r="G91" s="41"/>
      <c r="H91" s="41"/>
      <c r="I91" s="33" t="s">
        <v>30</v>
      </c>
      <c r="J91" s="37" t="str">
        <f>E21</f>
        <v>ANITAS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ANITAS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90</v>
      </c>
      <c r="D94" s="173"/>
      <c r="E94" s="173"/>
      <c r="F94" s="173"/>
      <c r="G94" s="173"/>
      <c r="H94" s="173"/>
      <c r="I94" s="173"/>
      <c r="J94" s="174" t="s">
        <v>91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92</v>
      </c>
      <c r="D96" s="41"/>
      <c r="E96" s="41"/>
      <c r="F96" s="41"/>
      <c r="G96" s="41"/>
      <c r="H96" s="41"/>
      <c r="I96" s="41"/>
      <c r="J96" s="111">
        <f>J158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93</v>
      </c>
    </row>
    <row r="97" s="9" customFormat="1" ht="24.96" customHeight="1">
      <c r="A97" s="9"/>
      <c r="B97" s="176"/>
      <c r="C97" s="177"/>
      <c r="D97" s="178" t="s">
        <v>94</v>
      </c>
      <c r="E97" s="179"/>
      <c r="F97" s="179"/>
      <c r="G97" s="179"/>
      <c r="H97" s="179"/>
      <c r="I97" s="179"/>
      <c r="J97" s="180">
        <f>J159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95</v>
      </c>
      <c r="E98" s="185"/>
      <c r="F98" s="185"/>
      <c r="G98" s="185"/>
      <c r="H98" s="185"/>
      <c r="I98" s="185"/>
      <c r="J98" s="186">
        <f>J160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96</v>
      </c>
      <c r="E99" s="185"/>
      <c r="F99" s="185"/>
      <c r="G99" s="185"/>
      <c r="H99" s="185"/>
      <c r="I99" s="185"/>
      <c r="J99" s="186">
        <f>J214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97</v>
      </c>
      <c r="E100" s="185"/>
      <c r="F100" s="185"/>
      <c r="G100" s="185"/>
      <c r="H100" s="185"/>
      <c r="I100" s="185"/>
      <c r="J100" s="186">
        <f>J322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98</v>
      </c>
      <c r="E101" s="185"/>
      <c r="F101" s="185"/>
      <c r="G101" s="185"/>
      <c r="H101" s="185"/>
      <c r="I101" s="185"/>
      <c r="J101" s="186">
        <f>J421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99</v>
      </c>
      <c r="E102" s="185"/>
      <c r="F102" s="185"/>
      <c r="G102" s="185"/>
      <c r="H102" s="185"/>
      <c r="I102" s="185"/>
      <c r="J102" s="186">
        <f>J427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100</v>
      </c>
      <c r="E103" s="179"/>
      <c r="F103" s="179"/>
      <c r="G103" s="179"/>
      <c r="H103" s="179"/>
      <c r="I103" s="179"/>
      <c r="J103" s="180">
        <f>J429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101</v>
      </c>
      <c r="E104" s="185"/>
      <c r="F104" s="185"/>
      <c r="G104" s="185"/>
      <c r="H104" s="185"/>
      <c r="I104" s="185"/>
      <c r="J104" s="186">
        <f>J430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102</v>
      </c>
      <c r="E105" s="185"/>
      <c r="F105" s="185"/>
      <c r="G105" s="185"/>
      <c r="H105" s="185"/>
      <c r="I105" s="185"/>
      <c r="J105" s="186">
        <f>J440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103</v>
      </c>
      <c r="E106" s="185"/>
      <c r="F106" s="185"/>
      <c r="G106" s="185"/>
      <c r="H106" s="185"/>
      <c r="I106" s="185"/>
      <c r="J106" s="186">
        <f>J457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104</v>
      </c>
      <c r="E107" s="185"/>
      <c r="F107" s="185"/>
      <c r="G107" s="185"/>
      <c r="H107" s="185"/>
      <c r="I107" s="185"/>
      <c r="J107" s="186">
        <f>J480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105</v>
      </c>
      <c r="E108" s="185"/>
      <c r="F108" s="185"/>
      <c r="G108" s="185"/>
      <c r="H108" s="185"/>
      <c r="I108" s="185"/>
      <c r="J108" s="186">
        <f>J491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106</v>
      </c>
      <c r="E109" s="185"/>
      <c r="F109" s="185"/>
      <c r="G109" s="185"/>
      <c r="H109" s="185"/>
      <c r="I109" s="185"/>
      <c r="J109" s="186">
        <f>J513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107</v>
      </c>
      <c r="E110" s="185"/>
      <c r="F110" s="185"/>
      <c r="G110" s="185"/>
      <c r="H110" s="185"/>
      <c r="I110" s="185"/>
      <c r="J110" s="186">
        <f>J516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4.88" customHeight="1">
      <c r="A111" s="10"/>
      <c r="B111" s="182"/>
      <c r="C111" s="183"/>
      <c r="D111" s="184" t="s">
        <v>108</v>
      </c>
      <c r="E111" s="185"/>
      <c r="F111" s="185"/>
      <c r="G111" s="185"/>
      <c r="H111" s="185"/>
      <c r="I111" s="185"/>
      <c r="J111" s="186">
        <f>J517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4.88" customHeight="1">
      <c r="A112" s="10"/>
      <c r="B112" s="182"/>
      <c r="C112" s="183"/>
      <c r="D112" s="184" t="s">
        <v>109</v>
      </c>
      <c r="E112" s="185"/>
      <c r="F112" s="185"/>
      <c r="G112" s="185"/>
      <c r="H112" s="185"/>
      <c r="I112" s="185"/>
      <c r="J112" s="186">
        <f>J538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4.88" customHeight="1">
      <c r="A113" s="10"/>
      <c r="B113" s="182"/>
      <c r="C113" s="183"/>
      <c r="D113" s="184" t="s">
        <v>110</v>
      </c>
      <c r="E113" s="185"/>
      <c r="F113" s="185"/>
      <c r="G113" s="185"/>
      <c r="H113" s="185"/>
      <c r="I113" s="185"/>
      <c r="J113" s="186">
        <f>J552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111</v>
      </c>
      <c r="E114" s="185"/>
      <c r="F114" s="185"/>
      <c r="G114" s="185"/>
      <c r="H114" s="185"/>
      <c r="I114" s="185"/>
      <c r="J114" s="186">
        <f>J572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4.88" customHeight="1">
      <c r="A115" s="10"/>
      <c r="B115" s="182"/>
      <c r="C115" s="183"/>
      <c r="D115" s="184" t="s">
        <v>112</v>
      </c>
      <c r="E115" s="185"/>
      <c r="F115" s="185"/>
      <c r="G115" s="185"/>
      <c r="H115" s="185"/>
      <c r="I115" s="185"/>
      <c r="J115" s="186">
        <f>J573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4.88" customHeight="1">
      <c r="A116" s="10"/>
      <c r="B116" s="182"/>
      <c r="C116" s="183"/>
      <c r="D116" s="184" t="s">
        <v>113</v>
      </c>
      <c r="E116" s="185"/>
      <c r="F116" s="185"/>
      <c r="G116" s="185"/>
      <c r="H116" s="185"/>
      <c r="I116" s="185"/>
      <c r="J116" s="186">
        <f>J577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4.88" customHeight="1">
      <c r="A117" s="10"/>
      <c r="B117" s="182"/>
      <c r="C117" s="183"/>
      <c r="D117" s="184" t="s">
        <v>114</v>
      </c>
      <c r="E117" s="185"/>
      <c r="F117" s="185"/>
      <c r="G117" s="185"/>
      <c r="H117" s="185"/>
      <c r="I117" s="185"/>
      <c r="J117" s="186">
        <f>J585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4.88" customHeight="1">
      <c r="A118" s="10"/>
      <c r="B118" s="182"/>
      <c r="C118" s="183"/>
      <c r="D118" s="184" t="s">
        <v>115</v>
      </c>
      <c r="E118" s="185"/>
      <c r="F118" s="185"/>
      <c r="G118" s="185"/>
      <c r="H118" s="185"/>
      <c r="I118" s="185"/>
      <c r="J118" s="186">
        <f>J592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182"/>
      <c r="C119" s="183"/>
      <c r="D119" s="184" t="s">
        <v>116</v>
      </c>
      <c r="E119" s="185"/>
      <c r="F119" s="185"/>
      <c r="G119" s="185"/>
      <c r="H119" s="185"/>
      <c r="I119" s="185"/>
      <c r="J119" s="186">
        <f>J601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4.88" customHeight="1">
      <c r="A120" s="10"/>
      <c r="B120" s="182"/>
      <c r="C120" s="183"/>
      <c r="D120" s="184" t="s">
        <v>117</v>
      </c>
      <c r="E120" s="185"/>
      <c r="F120" s="185"/>
      <c r="G120" s="185"/>
      <c r="H120" s="185"/>
      <c r="I120" s="185"/>
      <c r="J120" s="186">
        <f>J604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4.88" customHeight="1">
      <c r="A121" s="10"/>
      <c r="B121" s="182"/>
      <c r="C121" s="183"/>
      <c r="D121" s="184" t="s">
        <v>118</v>
      </c>
      <c r="E121" s="185"/>
      <c r="F121" s="185"/>
      <c r="G121" s="185"/>
      <c r="H121" s="185"/>
      <c r="I121" s="185"/>
      <c r="J121" s="186">
        <f>J606</f>
        <v>0</v>
      </c>
      <c r="K121" s="183"/>
      <c r="L121" s="18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2"/>
      <c r="C122" s="183"/>
      <c r="D122" s="184" t="s">
        <v>119</v>
      </c>
      <c r="E122" s="185"/>
      <c r="F122" s="185"/>
      <c r="G122" s="185"/>
      <c r="H122" s="185"/>
      <c r="I122" s="185"/>
      <c r="J122" s="186">
        <f>J620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2"/>
      <c r="C123" s="183"/>
      <c r="D123" s="184" t="s">
        <v>120</v>
      </c>
      <c r="E123" s="185"/>
      <c r="F123" s="185"/>
      <c r="G123" s="185"/>
      <c r="H123" s="185"/>
      <c r="I123" s="185"/>
      <c r="J123" s="186">
        <f>J628</f>
        <v>0</v>
      </c>
      <c r="K123" s="183"/>
      <c r="L123" s="18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2"/>
      <c r="C124" s="183"/>
      <c r="D124" s="184" t="s">
        <v>121</v>
      </c>
      <c r="E124" s="185"/>
      <c r="F124" s="185"/>
      <c r="G124" s="185"/>
      <c r="H124" s="185"/>
      <c r="I124" s="185"/>
      <c r="J124" s="186">
        <f>J634</f>
        <v>0</v>
      </c>
      <c r="K124" s="183"/>
      <c r="L124" s="18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2"/>
      <c r="C125" s="183"/>
      <c r="D125" s="184" t="s">
        <v>122</v>
      </c>
      <c r="E125" s="185"/>
      <c r="F125" s="185"/>
      <c r="G125" s="185"/>
      <c r="H125" s="185"/>
      <c r="I125" s="185"/>
      <c r="J125" s="186">
        <f>J641</f>
        <v>0</v>
      </c>
      <c r="K125" s="183"/>
      <c r="L125" s="18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2"/>
      <c r="C126" s="183"/>
      <c r="D126" s="184" t="s">
        <v>123</v>
      </c>
      <c r="E126" s="185"/>
      <c r="F126" s="185"/>
      <c r="G126" s="185"/>
      <c r="H126" s="185"/>
      <c r="I126" s="185"/>
      <c r="J126" s="186">
        <f>J653</f>
        <v>0</v>
      </c>
      <c r="K126" s="183"/>
      <c r="L126" s="187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2"/>
      <c r="C127" s="183"/>
      <c r="D127" s="184" t="s">
        <v>124</v>
      </c>
      <c r="E127" s="185"/>
      <c r="F127" s="185"/>
      <c r="G127" s="185"/>
      <c r="H127" s="185"/>
      <c r="I127" s="185"/>
      <c r="J127" s="186">
        <f>J690</f>
        <v>0</v>
      </c>
      <c r="K127" s="183"/>
      <c r="L127" s="18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2"/>
      <c r="C128" s="183"/>
      <c r="D128" s="184" t="s">
        <v>125</v>
      </c>
      <c r="E128" s="185"/>
      <c r="F128" s="185"/>
      <c r="G128" s="185"/>
      <c r="H128" s="185"/>
      <c r="I128" s="185"/>
      <c r="J128" s="186">
        <f>J694</f>
        <v>0</v>
      </c>
      <c r="K128" s="183"/>
      <c r="L128" s="18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2"/>
      <c r="C129" s="183"/>
      <c r="D129" s="184" t="s">
        <v>126</v>
      </c>
      <c r="E129" s="185"/>
      <c r="F129" s="185"/>
      <c r="G129" s="185"/>
      <c r="H129" s="185"/>
      <c r="I129" s="185"/>
      <c r="J129" s="186">
        <f>J723</f>
        <v>0</v>
      </c>
      <c r="K129" s="183"/>
      <c r="L129" s="187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10" customFormat="1" ht="19.92" customHeight="1">
      <c r="A130" s="10"/>
      <c r="B130" s="182"/>
      <c r="C130" s="183"/>
      <c r="D130" s="184" t="s">
        <v>127</v>
      </c>
      <c r="E130" s="185"/>
      <c r="F130" s="185"/>
      <c r="G130" s="185"/>
      <c r="H130" s="185"/>
      <c r="I130" s="185"/>
      <c r="J130" s="186">
        <f>J771</f>
        <v>0</v>
      </c>
      <c r="K130" s="183"/>
      <c r="L130" s="187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="10" customFormat="1" ht="19.92" customHeight="1">
      <c r="A131" s="10"/>
      <c r="B131" s="182"/>
      <c r="C131" s="183"/>
      <c r="D131" s="184" t="s">
        <v>128</v>
      </c>
      <c r="E131" s="185"/>
      <c r="F131" s="185"/>
      <c r="G131" s="185"/>
      <c r="H131" s="185"/>
      <c r="I131" s="185"/>
      <c r="J131" s="186">
        <f>J786</f>
        <v>0</v>
      </c>
      <c r="K131" s="183"/>
      <c r="L131" s="187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="9" customFormat="1" ht="24.96" customHeight="1">
      <c r="A132" s="9"/>
      <c r="B132" s="176"/>
      <c r="C132" s="177"/>
      <c r="D132" s="178" t="s">
        <v>129</v>
      </c>
      <c r="E132" s="179"/>
      <c r="F132" s="179"/>
      <c r="G132" s="179"/>
      <c r="H132" s="179"/>
      <c r="I132" s="179"/>
      <c r="J132" s="180">
        <f>J842</f>
        <v>0</v>
      </c>
      <c r="K132" s="177"/>
      <c r="L132" s="181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="9" customFormat="1" ht="24.96" customHeight="1">
      <c r="A133" s="9"/>
      <c r="B133" s="176"/>
      <c r="C133" s="177"/>
      <c r="D133" s="178" t="s">
        <v>130</v>
      </c>
      <c r="E133" s="179"/>
      <c r="F133" s="179"/>
      <c r="G133" s="179"/>
      <c r="H133" s="179"/>
      <c r="I133" s="179"/>
      <c r="J133" s="180">
        <f>J852</f>
        <v>0</v>
      </c>
      <c r="K133" s="177"/>
      <c r="L133" s="181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="10" customFormat="1" ht="19.92" customHeight="1">
      <c r="A134" s="10"/>
      <c r="B134" s="182"/>
      <c r="C134" s="183"/>
      <c r="D134" s="184" t="s">
        <v>131</v>
      </c>
      <c r="E134" s="185"/>
      <c r="F134" s="185"/>
      <c r="G134" s="185"/>
      <c r="H134" s="185"/>
      <c r="I134" s="185"/>
      <c r="J134" s="186">
        <f>J853</f>
        <v>0</v>
      </c>
      <c r="K134" s="183"/>
      <c r="L134" s="187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="10" customFormat="1" ht="19.92" customHeight="1">
      <c r="A135" s="10"/>
      <c r="B135" s="182"/>
      <c r="C135" s="183"/>
      <c r="D135" s="184" t="s">
        <v>132</v>
      </c>
      <c r="E135" s="185"/>
      <c r="F135" s="185"/>
      <c r="G135" s="185"/>
      <c r="H135" s="185"/>
      <c r="I135" s="185"/>
      <c r="J135" s="186">
        <f>J855</f>
        <v>0</v>
      </c>
      <c r="K135" s="183"/>
      <c r="L135" s="187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="10" customFormat="1" ht="19.92" customHeight="1">
      <c r="A136" s="10"/>
      <c r="B136" s="182"/>
      <c r="C136" s="183"/>
      <c r="D136" s="184" t="s">
        <v>133</v>
      </c>
      <c r="E136" s="185"/>
      <c r="F136" s="185"/>
      <c r="G136" s="185"/>
      <c r="H136" s="185"/>
      <c r="I136" s="185"/>
      <c r="J136" s="186">
        <f>J857</f>
        <v>0</v>
      </c>
      <c r="K136" s="183"/>
      <c r="L136" s="187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="10" customFormat="1" ht="19.92" customHeight="1">
      <c r="A137" s="10"/>
      <c r="B137" s="182"/>
      <c r="C137" s="183"/>
      <c r="D137" s="184" t="s">
        <v>134</v>
      </c>
      <c r="E137" s="185"/>
      <c r="F137" s="185"/>
      <c r="G137" s="185"/>
      <c r="H137" s="185"/>
      <c r="I137" s="185"/>
      <c r="J137" s="186">
        <f>J861</f>
        <v>0</v>
      </c>
      <c r="K137" s="183"/>
      <c r="L137" s="187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="10" customFormat="1" ht="19.92" customHeight="1">
      <c r="A138" s="10"/>
      <c r="B138" s="182"/>
      <c r="C138" s="183"/>
      <c r="D138" s="184" t="s">
        <v>135</v>
      </c>
      <c r="E138" s="185"/>
      <c r="F138" s="185"/>
      <c r="G138" s="185"/>
      <c r="H138" s="185"/>
      <c r="I138" s="185"/>
      <c r="J138" s="186">
        <f>J863</f>
        <v>0</v>
      </c>
      <c r="K138" s="183"/>
      <c r="L138" s="187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="2" customFormat="1" ht="21.84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67"/>
      <c r="C140" s="68"/>
      <c r="D140" s="68"/>
      <c r="E140" s="68"/>
      <c r="F140" s="68"/>
      <c r="G140" s="68"/>
      <c r="H140" s="68"/>
      <c r="I140" s="68"/>
      <c r="J140" s="68"/>
      <c r="K140" s="68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4" s="2" customFormat="1" ht="6.96" customHeight="1">
      <c r="A144" s="39"/>
      <c r="B144" s="69"/>
      <c r="C144" s="70"/>
      <c r="D144" s="70"/>
      <c r="E144" s="70"/>
      <c r="F144" s="70"/>
      <c r="G144" s="70"/>
      <c r="H144" s="70"/>
      <c r="I144" s="70"/>
      <c r="J144" s="70"/>
      <c r="K144" s="70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24.96" customHeight="1">
      <c r="A145" s="39"/>
      <c r="B145" s="40"/>
      <c r="C145" s="24" t="s">
        <v>136</v>
      </c>
      <c r="D145" s="41"/>
      <c r="E145" s="41"/>
      <c r="F145" s="41"/>
      <c r="G145" s="41"/>
      <c r="H145" s="41"/>
      <c r="I145" s="41"/>
      <c r="J145" s="41"/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6.96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2" customHeight="1">
      <c r="A147" s="39"/>
      <c r="B147" s="40"/>
      <c r="C147" s="33" t="s">
        <v>16</v>
      </c>
      <c r="D147" s="41"/>
      <c r="E147" s="41"/>
      <c r="F147" s="41"/>
      <c r="G147" s="41"/>
      <c r="H147" s="41"/>
      <c r="I147" s="41"/>
      <c r="J147" s="41"/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2" customFormat="1" ht="26.25" customHeight="1">
      <c r="A148" s="39"/>
      <c r="B148" s="40"/>
      <c r="C148" s="41"/>
      <c r="D148" s="41"/>
      <c r="E148" s="171" t="str">
        <f>E7</f>
        <v>Stavební úpravy bytového prostoru ve 2.np budovy pro potřeby městské knihovny</v>
      </c>
      <c r="F148" s="33"/>
      <c r="G148" s="33"/>
      <c r="H148" s="33"/>
      <c r="I148" s="41"/>
      <c r="J148" s="41"/>
      <c r="K148" s="41"/>
      <c r="L148" s="64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  <row r="149" s="2" customFormat="1" ht="12" customHeight="1">
      <c r="A149" s="39"/>
      <c r="B149" s="40"/>
      <c r="C149" s="33" t="s">
        <v>87</v>
      </c>
      <c r="D149" s="41"/>
      <c r="E149" s="41"/>
      <c r="F149" s="41"/>
      <c r="G149" s="41"/>
      <c r="H149" s="41"/>
      <c r="I149" s="41"/>
      <c r="J149" s="41"/>
      <c r="K149" s="41"/>
      <c r="L149" s="64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  <row r="150" s="2" customFormat="1" ht="16.5" customHeight="1">
      <c r="A150" s="39"/>
      <c r="B150" s="40"/>
      <c r="C150" s="41"/>
      <c r="D150" s="41"/>
      <c r="E150" s="77" t="str">
        <f>E9</f>
        <v>SO 01 - Stavební úpravy</v>
      </c>
      <c r="F150" s="41"/>
      <c r="G150" s="41"/>
      <c r="H150" s="41"/>
      <c r="I150" s="41"/>
      <c r="J150" s="41"/>
      <c r="K150" s="41"/>
      <c r="L150" s="64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  <row r="151" s="2" customFormat="1" ht="6.96" customHeight="1">
      <c r="A151" s="39"/>
      <c r="B151" s="40"/>
      <c r="C151" s="41"/>
      <c r="D151" s="41"/>
      <c r="E151" s="41"/>
      <c r="F151" s="41"/>
      <c r="G151" s="41"/>
      <c r="H151" s="41"/>
      <c r="I151" s="41"/>
      <c r="J151" s="41"/>
      <c r="K151" s="41"/>
      <c r="L151" s="64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  <row r="152" s="2" customFormat="1" ht="12" customHeight="1">
      <c r="A152" s="39"/>
      <c r="B152" s="40"/>
      <c r="C152" s="33" t="s">
        <v>20</v>
      </c>
      <c r="D152" s="41"/>
      <c r="E152" s="41"/>
      <c r="F152" s="28" t="str">
        <f>F12</f>
        <v>Mnichovo Hradiště</v>
      </c>
      <c r="G152" s="41"/>
      <c r="H152" s="41"/>
      <c r="I152" s="33" t="s">
        <v>22</v>
      </c>
      <c r="J152" s="80" t="str">
        <f>IF(J12="","",J12)</f>
        <v>27. 11. 2024</v>
      </c>
      <c r="K152" s="41"/>
      <c r="L152" s="64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  <row r="153" s="2" customFormat="1" ht="6.96" customHeight="1">
      <c r="A153" s="39"/>
      <c r="B153" s="40"/>
      <c r="C153" s="41"/>
      <c r="D153" s="41"/>
      <c r="E153" s="41"/>
      <c r="F153" s="41"/>
      <c r="G153" s="41"/>
      <c r="H153" s="41"/>
      <c r="I153" s="41"/>
      <c r="J153" s="41"/>
      <c r="K153" s="41"/>
      <c r="L153" s="64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  <row r="154" s="2" customFormat="1" ht="15.15" customHeight="1">
      <c r="A154" s="39"/>
      <c r="B154" s="40"/>
      <c r="C154" s="33" t="s">
        <v>24</v>
      </c>
      <c r="D154" s="41"/>
      <c r="E154" s="41"/>
      <c r="F154" s="28" t="str">
        <f>E15</f>
        <v>Město Mnichovo Hradiště</v>
      </c>
      <c r="G154" s="41"/>
      <c r="H154" s="41"/>
      <c r="I154" s="33" t="s">
        <v>30</v>
      </c>
      <c r="J154" s="37" t="str">
        <f>E21</f>
        <v>ANITAS s.r.o.</v>
      </c>
      <c r="K154" s="41"/>
      <c r="L154" s="64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  <row r="155" s="2" customFormat="1" ht="15.15" customHeight="1">
      <c r="A155" s="39"/>
      <c r="B155" s="40"/>
      <c r="C155" s="33" t="s">
        <v>28</v>
      </c>
      <c r="D155" s="41"/>
      <c r="E155" s="41"/>
      <c r="F155" s="28" t="str">
        <f>IF(E18="","",E18)</f>
        <v>Vyplň údaj</v>
      </c>
      <c r="G155" s="41"/>
      <c r="H155" s="41"/>
      <c r="I155" s="33" t="s">
        <v>33</v>
      </c>
      <c r="J155" s="37" t="str">
        <f>E24</f>
        <v>ANITAS s.r.o.</v>
      </c>
      <c r="K155" s="41"/>
      <c r="L155" s="64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  <row r="156" s="2" customFormat="1" ht="10.32" customHeight="1">
      <c r="A156" s="39"/>
      <c r="B156" s="40"/>
      <c r="C156" s="41"/>
      <c r="D156" s="41"/>
      <c r="E156" s="41"/>
      <c r="F156" s="41"/>
      <c r="G156" s="41"/>
      <c r="H156" s="41"/>
      <c r="I156" s="41"/>
      <c r="J156" s="41"/>
      <c r="K156" s="41"/>
      <c r="L156" s="64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  <row r="157" s="11" customFormat="1" ht="29.28" customHeight="1">
      <c r="A157" s="188"/>
      <c r="B157" s="189"/>
      <c r="C157" s="190" t="s">
        <v>137</v>
      </c>
      <c r="D157" s="191" t="s">
        <v>60</v>
      </c>
      <c r="E157" s="191" t="s">
        <v>56</v>
      </c>
      <c r="F157" s="191" t="s">
        <v>57</v>
      </c>
      <c r="G157" s="191" t="s">
        <v>138</v>
      </c>
      <c r="H157" s="191" t="s">
        <v>139</v>
      </c>
      <c r="I157" s="191" t="s">
        <v>140</v>
      </c>
      <c r="J157" s="192" t="s">
        <v>91</v>
      </c>
      <c r="K157" s="193" t="s">
        <v>141</v>
      </c>
      <c r="L157" s="194"/>
      <c r="M157" s="101" t="s">
        <v>1</v>
      </c>
      <c r="N157" s="102" t="s">
        <v>39</v>
      </c>
      <c r="O157" s="102" t="s">
        <v>142</v>
      </c>
      <c r="P157" s="102" t="s">
        <v>143</v>
      </c>
      <c r="Q157" s="102" t="s">
        <v>144</v>
      </c>
      <c r="R157" s="102" t="s">
        <v>145</v>
      </c>
      <c r="S157" s="102" t="s">
        <v>146</v>
      </c>
      <c r="T157" s="103" t="s">
        <v>147</v>
      </c>
      <c r="U157" s="188"/>
      <c r="V157" s="188"/>
      <c r="W157" s="188"/>
      <c r="X157" s="188"/>
      <c r="Y157" s="188"/>
      <c r="Z157" s="188"/>
      <c r="AA157" s="188"/>
      <c r="AB157" s="188"/>
      <c r="AC157" s="188"/>
      <c r="AD157" s="188"/>
      <c r="AE157" s="188"/>
    </row>
    <row r="158" s="2" customFormat="1" ht="22.8" customHeight="1">
      <c r="A158" s="39"/>
      <c r="B158" s="40"/>
      <c r="C158" s="108" t="s">
        <v>148</v>
      </c>
      <c r="D158" s="41"/>
      <c r="E158" s="41"/>
      <c r="F158" s="41"/>
      <c r="G158" s="41"/>
      <c r="H158" s="41"/>
      <c r="I158" s="41"/>
      <c r="J158" s="195">
        <f>BK158</f>
        <v>0</v>
      </c>
      <c r="K158" s="41"/>
      <c r="L158" s="45"/>
      <c r="M158" s="104"/>
      <c r="N158" s="196"/>
      <c r="O158" s="105"/>
      <c r="P158" s="197">
        <f>P159+P429+P842+P852</f>
        <v>0</v>
      </c>
      <c r="Q158" s="105"/>
      <c r="R158" s="197">
        <f>R159+R429+R842+R852</f>
        <v>38.126809629999997</v>
      </c>
      <c r="S158" s="105"/>
      <c r="T158" s="198">
        <f>T159+T429+T842+T852</f>
        <v>57.389825000000002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74</v>
      </c>
      <c r="AU158" s="18" t="s">
        <v>93</v>
      </c>
      <c r="BK158" s="199">
        <f>BK159+BK429+BK842+BK852</f>
        <v>0</v>
      </c>
    </row>
    <row r="159" s="12" customFormat="1" ht="25.92" customHeight="1">
      <c r="A159" s="12"/>
      <c r="B159" s="200"/>
      <c r="C159" s="201"/>
      <c r="D159" s="202" t="s">
        <v>74</v>
      </c>
      <c r="E159" s="203" t="s">
        <v>149</v>
      </c>
      <c r="F159" s="203" t="s">
        <v>150</v>
      </c>
      <c r="G159" s="201"/>
      <c r="H159" s="201"/>
      <c r="I159" s="204"/>
      <c r="J159" s="205">
        <f>BK159</f>
        <v>0</v>
      </c>
      <c r="K159" s="201"/>
      <c r="L159" s="206"/>
      <c r="M159" s="207"/>
      <c r="N159" s="208"/>
      <c r="O159" s="208"/>
      <c r="P159" s="209">
        <f>P160+P214+P322+P421+P427</f>
        <v>0</v>
      </c>
      <c r="Q159" s="208"/>
      <c r="R159" s="209">
        <f>R160+R214+R322+R421+R427</f>
        <v>31.303496280000001</v>
      </c>
      <c r="S159" s="208"/>
      <c r="T159" s="210">
        <f>T160+T214+T322+T421+T427</f>
        <v>55.082649199999999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83</v>
      </c>
      <c r="AT159" s="212" t="s">
        <v>74</v>
      </c>
      <c r="AU159" s="212" t="s">
        <v>75</v>
      </c>
      <c r="AY159" s="211" t="s">
        <v>151</v>
      </c>
      <c r="BK159" s="213">
        <f>BK160+BK214+BK322+BK421+BK427</f>
        <v>0</v>
      </c>
    </row>
    <row r="160" s="12" customFormat="1" ht="22.8" customHeight="1">
      <c r="A160" s="12"/>
      <c r="B160" s="200"/>
      <c r="C160" s="201"/>
      <c r="D160" s="202" t="s">
        <v>74</v>
      </c>
      <c r="E160" s="214" t="s">
        <v>152</v>
      </c>
      <c r="F160" s="214" t="s">
        <v>153</v>
      </c>
      <c r="G160" s="201"/>
      <c r="H160" s="201"/>
      <c r="I160" s="204"/>
      <c r="J160" s="215">
        <f>BK160</f>
        <v>0</v>
      </c>
      <c r="K160" s="201"/>
      <c r="L160" s="206"/>
      <c r="M160" s="207"/>
      <c r="N160" s="208"/>
      <c r="O160" s="208"/>
      <c r="P160" s="209">
        <f>SUM(P161:P213)</f>
        <v>0</v>
      </c>
      <c r="Q160" s="208"/>
      <c r="R160" s="209">
        <f>SUM(R161:R213)</f>
        <v>3.3596711199999993</v>
      </c>
      <c r="S160" s="208"/>
      <c r="T160" s="210">
        <f>SUM(T161:T213)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1" t="s">
        <v>83</v>
      </c>
      <c r="AT160" s="212" t="s">
        <v>74</v>
      </c>
      <c r="AU160" s="212" t="s">
        <v>83</v>
      </c>
      <c r="AY160" s="211" t="s">
        <v>151</v>
      </c>
      <c r="BK160" s="213">
        <f>SUM(BK161:BK213)</f>
        <v>0</v>
      </c>
    </row>
    <row r="161" s="2" customFormat="1" ht="37.8" customHeight="1">
      <c r="A161" s="39"/>
      <c r="B161" s="40"/>
      <c r="C161" s="216" t="s">
        <v>83</v>
      </c>
      <c r="D161" s="216" t="s">
        <v>154</v>
      </c>
      <c r="E161" s="217" t="s">
        <v>155</v>
      </c>
      <c r="F161" s="218" t="s">
        <v>156</v>
      </c>
      <c r="G161" s="219" t="s">
        <v>157</v>
      </c>
      <c r="H161" s="220">
        <v>4</v>
      </c>
      <c r="I161" s="221"/>
      <c r="J161" s="222">
        <f>ROUND(I161*H161,2)</f>
        <v>0</v>
      </c>
      <c r="K161" s="223"/>
      <c r="L161" s="45"/>
      <c r="M161" s="224" t="s">
        <v>1</v>
      </c>
      <c r="N161" s="225" t="s">
        <v>40</v>
      </c>
      <c r="O161" s="92"/>
      <c r="P161" s="226">
        <f>O161*H161</f>
        <v>0</v>
      </c>
      <c r="Q161" s="226">
        <v>0.096860000000000002</v>
      </c>
      <c r="R161" s="226">
        <f>Q161*H161</f>
        <v>0.38744000000000001</v>
      </c>
      <c r="S161" s="226">
        <v>0</v>
      </c>
      <c r="T161" s="22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8" t="s">
        <v>158</v>
      </c>
      <c r="AT161" s="228" t="s">
        <v>154</v>
      </c>
      <c r="AU161" s="228" t="s">
        <v>85</v>
      </c>
      <c r="AY161" s="18" t="s">
        <v>151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8" t="s">
        <v>83</v>
      </c>
      <c r="BK161" s="229">
        <f>ROUND(I161*H161,2)</f>
        <v>0</v>
      </c>
      <c r="BL161" s="18" t="s">
        <v>158</v>
      </c>
      <c r="BM161" s="228" t="s">
        <v>159</v>
      </c>
    </row>
    <row r="162" s="13" customFormat="1">
      <c r="A162" s="13"/>
      <c r="B162" s="230"/>
      <c r="C162" s="231"/>
      <c r="D162" s="232" t="s">
        <v>160</v>
      </c>
      <c r="E162" s="233" t="s">
        <v>1</v>
      </c>
      <c r="F162" s="234" t="s">
        <v>161</v>
      </c>
      <c r="G162" s="231"/>
      <c r="H162" s="233" t="s">
        <v>1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160</v>
      </c>
      <c r="AU162" s="240" t="s">
        <v>85</v>
      </c>
      <c r="AV162" s="13" t="s">
        <v>83</v>
      </c>
      <c r="AW162" s="13" t="s">
        <v>32</v>
      </c>
      <c r="AX162" s="13" t="s">
        <v>75</v>
      </c>
      <c r="AY162" s="240" t="s">
        <v>151</v>
      </c>
    </row>
    <row r="163" s="14" customFormat="1">
      <c r="A163" s="14"/>
      <c r="B163" s="241"/>
      <c r="C163" s="242"/>
      <c r="D163" s="232" t="s">
        <v>160</v>
      </c>
      <c r="E163" s="243" t="s">
        <v>1</v>
      </c>
      <c r="F163" s="244" t="s">
        <v>158</v>
      </c>
      <c r="G163" s="242"/>
      <c r="H163" s="245">
        <v>4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1" t="s">
        <v>160</v>
      </c>
      <c r="AU163" s="251" t="s">
        <v>85</v>
      </c>
      <c r="AV163" s="14" t="s">
        <v>85</v>
      </c>
      <c r="AW163" s="14" t="s">
        <v>32</v>
      </c>
      <c r="AX163" s="14" t="s">
        <v>83</v>
      </c>
      <c r="AY163" s="251" t="s">
        <v>151</v>
      </c>
    </row>
    <row r="164" s="2" customFormat="1" ht="33" customHeight="1">
      <c r="A164" s="39"/>
      <c r="B164" s="40"/>
      <c r="C164" s="216" t="s">
        <v>85</v>
      </c>
      <c r="D164" s="216" t="s">
        <v>154</v>
      </c>
      <c r="E164" s="217" t="s">
        <v>162</v>
      </c>
      <c r="F164" s="218" t="s">
        <v>163</v>
      </c>
      <c r="G164" s="219" t="s">
        <v>157</v>
      </c>
      <c r="H164" s="220">
        <v>3</v>
      </c>
      <c r="I164" s="221"/>
      <c r="J164" s="222">
        <f>ROUND(I164*H164,2)</f>
        <v>0</v>
      </c>
      <c r="K164" s="223"/>
      <c r="L164" s="45"/>
      <c r="M164" s="224" t="s">
        <v>1</v>
      </c>
      <c r="N164" s="225" t="s">
        <v>40</v>
      </c>
      <c r="O164" s="92"/>
      <c r="P164" s="226">
        <f>O164*H164</f>
        <v>0</v>
      </c>
      <c r="Q164" s="226">
        <v>0.026280000000000001</v>
      </c>
      <c r="R164" s="226">
        <f>Q164*H164</f>
        <v>0.078840000000000007</v>
      </c>
      <c r="S164" s="226">
        <v>0</v>
      </c>
      <c r="T164" s="22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8" t="s">
        <v>158</v>
      </c>
      <c r="AT164" s="228" t="s">
        <v>154</v>
      </c>
      <c r="AU164" s="228" t="s">
        <v>85</v>
      </c>
      <c r="AY164" s="18" t="s">
        <v>151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83</v>
      </c>
      <c r="BK164" s="229">
        <f>ROUND(I164*H164,2)</f>
        <v>0</v>
      </c>
      <c r="BL164" s="18" t="s">
        <v>158</v>
      </c>
      <c r="BM164" s="228" t="s">
        <v>164</v>
      </c>
    </row>
    <row r="165" s="13" customFormat="1">
      <c r="A165" s="13"/>
      <c r="B165" s="230"/>
      <c r="C165" s="231"/>
      <c r="D165" s="232" t="s">
        <v>160</v>
      </c>
      <c r="E165" s="233" t="s">
        <v>1</v>
      </c>
      <c r="F165" s="234" t="s">
        <v>165</v>
      </c>
      <c r="G165" s="231"/>
      <c r="H165" s="233" t="s">
        <v>1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160</v>
      </c>
      <c r="AU165" s="240" t="s">
        <v>85</v>
      </c>
      <c r="AV165" s="13" t="s">
        <v>83</v>
      </c>
      <c r="AW165" s="13" t="s">
        <v>32</v>
      </c>
      <c r="AX165" s="13" t="s">
        <v>75</v>
      </c>
      <c r="AY165" s="240" t="s">
        <v>151</v>
      </c>
    </row>
    <row r="166" s="14" customFormat="1">
      <c r="A166" s="14"/>
      <c r="B166" s="241"/>
      <c r="C166" s="242"/>
      <c r="D166" s="232" t="s">
        <v>160</v>
      </c>
      <c r="E166" s="243" t="s">
        <v>1</v>
      </c>
      <c r="F166" s="244" t="s">
        <v>152</v>
      </c>
      <c r="G166" s="242"/>
      <c r="H166" s="245">
        <v>3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160</v>
      </c>
      <c r="AU166" s="251" t="s">
        <v>85</v>
      </c>
      <c r="AV166" s="14" t="s">
        <v>85</v>
      </c>
      <c r="AW166" s="14" t="s">
        <v>32</v>
      </c>
      <c r="AX166" s="14" t="s">
        <v>83</v>
      </c>
      <c r="AY166" s="251" t="s">
        <v>151</v>
      </c>
    </row>
    <row r="167" s="2" customFormat="1" ht="16.5" customHeight="1">
      <c r="A167" s="39"/>
      <c r="B167" s="40"/>
      <c r="C167" s="216" t="s">
        <v>152</v>
      </c>
      <c r="D167" s="216" t="s">
        <v>154</v>
      </c>
      <c r="E167" s="217" t="s">
        <v>166</v>
      </c>
      <c r="F167" s="218" t="s">
        <v>167</v>
      </c>
      <c r="G167" s="219" t="s">
        <v>168</v>
      </c>
      <c r="H167" s="220">
        <v>0.29699999999999999</v>
      </c>
      <c r="I167" s="221"/>
      <c r="J167" s="222">
        <f>ROUND(I167*H167,2)</f>
        <v>0</v>
      </c>
      <c r="K167" s="223"/>
      <c r="L167" s="45"/>
      <c r="M167" s="224" t="s">
        <v>1</v>
      </c>
      <c r="N167" s="225" t="s">
        <v>40</v>
      </c>
      <c r="O167" s="92"/>
      <c r="P167" s="226">
        <f>O167*H167</f>
        <v>0</v>
      </c>
      <c r="Q167" s="226">
        <v>1.94302</v>
      </c>
      <c r="R167" s="226">
        <f>Q167*H167</f>
        <v>0.57707693999999998</v>
      </c>
      <c r="S167" s="226">
        <v>0</v>
      </c>
      <c r="T167" s="22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8" t="s">
        <v>158</v>
      </c>
      <c r="AT167" s="228" t="s">
        <v>154</v>
      </c>
      <c r="AU167" s="228" t="s">
        <v>85</v>
      </c>
      <c r="AY167" s="18" t="s">
        <v>151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8" t="s">
        <v>83</v>
      </c>
      <c r="BK167" s="229">
        <f>ROUND(I167*H167,2)</f>
        <v>0</v>
      </c>
      <c r="BL167" s="18" t="s">
        <v>158</v>
      </c>
      <c r="BM167" s="228" t="s">
        <v>169</v>
      </c>
    </row>
    <row r="168" s="13" customFormat="1">
      <c r="A168" s="13"/>
      <c r="B168" s="230"/>
      <c r="C168" s="231"/>
      <c r="D168" s="232" t="s">
        <v>160</v>
      </c>
      <c r="E168" s="233" t="s">
        <v>1</v>
      </c>
      <c r="F168" s="234" t="s">
        <v>170</v>
      </c>
      <c r="G168" s="231"/>
      <c r="H168" s="233" t="s">
        <v>1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160</v>
      </c>
      <c r="AU168" s="240" t="s">
        <v>85</v>
      </c>
      <c r="AV168" s="13" t="s">
        <v>83</v>
      </c>
      <c r="AW168" s="13" t="s">
        <v>32</v>
      </c>
      <c r="AX168" s="13" t="s">
        <v>75</v>
      </c>
      <c r="AY168" s="240" t="s">
        <v>151</v>
      </c>
    </row>
    <row r="169" s="14" customFormat="1">
      <c r="A169" s="14"/>
      <c r="B169" s="241"/>
      <c r="C169" s="242"/>
      <c r="D169" s="232" t="s">
        <v>160</v>
      </c>
      <c r="E169" s="243" t="s">
        <v>1</v>
      </c>
      <c r="F169" s="244" t="s">
        <v>171</v>
      </c>
      <c r="G169" s="242"/>
      <c r="H169" s="245">
        <v>0.094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160</v>
      </c>
      <c r="AU169" s="251" t="s">
        <v>85</v>
      </c>
      <c r="AV169" s="14" t="s">
        <v>85</v>
      </c>
      <c r="AW169" s="14" t="s">
        <v>32</v>
      </c>
      <c r="AX169" s="14" t="s">
        <v>75</v>
      </c>
      <c r="AY169" s="251" t="s">
        <v>151</v>
      </c>
    </row>
    <row r="170" s="13" customFormat="1">
      <c r="A170" s="13"/>
      <c r="B170" s="230"/>
      <c r="C170" s="231"/>
      <c r="D170" s="232" t="s">
        <v>160</v>
      </c>
      <c r="E170" s="233" t="s">
        <v>1</v>
      </c>
      <c r="F170" s="234" t="s">
        <v>172</v>
      </c>
      <c r="G170" s="231"/>
      <c r="H170" s="233" t="s">
        <v>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160</v>
      </c>
      <c r="AU170" s="240" t="s">
        <v>85</v>
      </c>
      <c r="AV170" s="13" t="s">
        <v>83</v>
      </c>
      <c r="AW170" s="13" t="s">
        <v>32</v>
      </c>
      <c r="AX170" s="13" t="s">
        <v>75</v>
      </c>
      <c r="AY170" s="240" t="s">
        <v>151</v>
      </c>
    </row>
    <row r="171" s="14" customFormat="1">
      <c r="A171" s="14"/>
      <c r="B171" s="241"/>
      <c r="C171" s="242"/>
      <c r="D171" s="232" t="s">
        <v>160</v>
      </c>
      <c r="E171" s="243" t="s">
        <v>1</v>
      </c>
      <c r="F171" s="244" t="s">
        <v>173</v>
      </c>
      <c r="G171" s="242"/>
      <c r="H171" s="245">
        <v>0.20300000000000001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160</v>
      </c>
      <c r="AU171" s="251" t="s">
        <v>85</v>
      </c>
      <c r="AV171" s="14" t="s">
        <v>85</v>
      </c>
      <c r="AW171" s="14" t="s">
        <v>32</v>
      </c>
      <c r="AX171" s="14" t="s">
        <v>75</v>
      </c>
      <c r="AY171" s="251" t="s">
        <v>151</v>
      </c>
    </row>
    <row r="172" s="15" customFormat="1">
      <c r="A172" s="15"/>
      <c r="B172" s="252"/>
      <c r="C172" s="253"/>
      <c r="D172" s="232" t="s">
        <v>160</v>
      </c>
      <c r="E172" s="254" t="s">
        <v>1</v>
      </c>
      <c r="F172" s="255" t="s">
        <v>174</v>
      </c>
      <c r="G172" s="253"/>
      <c r="H172" s="256">
        <v>0.29699999999999999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2" t="s">
        <v>160</v>
      </c>
      <c r="AU172" s="262" t="s">
        <v>85</v>
      </c>
      <c r="AV172" s="15" t="s">
        <v>158</v>
      </c>
      <c r="AW172" s="15" t="s">
        <v>32</v>
      </c>
      <c r="AX172" s="15" t="s">
        <v>83</v>
      </c>
      <c r="AY172" s="262" t="s">
        <v>151</v>
      </c>
    </row>
    <row r="173" s="2" customFormat="1" ht="24.15" customHeight="1">
      <c r="A173" s="39"/>
      <c r="B173" s="40"/>
      <c r="C173" s="216" t="s">
        <v>158</v>
      </c>
      <c r="D173" s="216" t="s">
        <v>154</v>
      </c>
      <c r="E173" s="217" t="s">
        <v>175</v>
      </c>
      <c r="F173" s="218" t="s">
        <v>176</v>
      </c>
      <c r="G173" s="219" t="s">
        <v>177</v>
      </c>
      <c r="H173" s="220">
        <v>0.23000000000000001</v>
      </c>
      <c r="I173" s="221"/>
      <c r="J173" s="222">
        <f>ROUND(I173*H173,2)</f>
        <v>0</v>
      </c>
      <c r="K173" s="223"/>
      <c r="L173" s="45"/>
      <c r="M173" s="224" t="s">
        <v>1</v>
      </c>
      <c r="N173" s="225" t="s">
        <v>40</v>
      </c>
      <c r="O173" s="92"/>
      <c r="P173" s="226">
        <f>O173*H173</f>
        <v>0</v>
      </c>
      <c r="Q173" s="226">
        <v>1.0900000000000001</v>
      </c>
      <c r="R173" s="226">
        <f>Q173*H173</f>
        <v>0.25070000000000003</v>
      </c>
      <c r="S173" s="226">
        <v>0</v>
      </c>
      <c r="T173" s="22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8" t="s">
        <v>158</v>
      </c>
      <c r="AT173" s="228" t="s">
        <v>154</v>
      </c>
      <c r="AU173" s="228" t="s">
        <v>85</v>
      </c>
      <c r="AY173" s="18" t="s">
        <v>151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8" t="s">
        <v>83</v>
      </c>
      <c r="BK173" s="229">
        <f>ROUND(I173*H173,2)</f>
        <v>0</v>
      </c>
      <c r="BL173" s="18" t="s">
        <v>158</v>
      </c>
      <c r="BM173" s="228" t="s">
        <v>178</v>
      </c>
    </row>
    <row r="174" s="13" customFormat="1">
      <c r="A174" s="13"/>
      <c r="B174" s="230"/>
      <c r="C174" s="231"/>
      <c r="D174" s="232" t="s">
        <v>160</v>
      </c>
      <c r="E174" s="233" t="s">
        <v>1</v>
      </c>
      <c r="F174" s="234" t="s">
        <v>179</v>
      </c>
      <c r="G174" s="231"/>
      <c r="H174" s="233" t="s">
        <v>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160</v>
      </c>
      <c r="AU174" s="240" t="s">
        <v>85</v>
      </c>
      <c r="AV174" s="13" t="s">
        <v>83</v>
      </c>
      <c r="AW174" s="13" t="s">
        <v>32</v>
      </c>
      <c r="AX174" s="13" t="s">
        <v>75</v>
      </c>
      <c r="AY174" s="240" t="s">
        <v>151</v>
      </c>
    </row>
    <row r="175" s="14" customFormat="1">
      <c r="A175" s="14"/>
      <c r="B175" s="241"/>
      <c r="C175" s="242"/>
      <c r="D175" s="232" t="s">
        <v>160</v>
      </c>
      <c r="E175" s="243" t="s">
        <v>1</v>
      </c>
      <c r="F175" s="244" t="s">
        <v>180</v>
      </c>
      <c r="G175" s="242"/>
      <c r="H175" s="245">
        <v>0.031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160</v>
      </c>
      <c r="AU175" s="251" t="s">
        <v>85</v>
      </c>
      <c r="AV175" s="14" t="s">
        <v>85</v>
      </c>
      <c r="AW175" s="14" t="s">
        <v>32</v>
      </c>
      <c r="AX175" s="14" t="s">
        <v>75</v>
      </c>
      <c r="AY175" s="251" t="s">
        <v>151</v>
      </c>
    </row>
    <row r="176" s="13" customFormat="1">
      <c r="A176" s="13"/>
      <c r="B176" s="230"/>
      <c r="C176" s="231"/>
      <c r="D176" s="232" t="s">
        <v>160</v>
      </c>
      <c r="E176" s="233" t="s">
        <v>1</v>
      </c>
      <c r="F176" s="234" t="s">
        <v>170</v>
      </c>
      <c r="G176" s="231"/>
      <c r="H176" s="233" t="s">
        <v>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160</v>
      </c>
      <c r="AU176" s="240" t="s">
        <v>85</v>
      </c>
      <c r="AV176" s="13" t="s">
        <v>83</v>
      </c>
      <c r="AW176" s="13" t="s">
        <v>32</v>
      </c>
      <c r="AX176" s="13" t="s">
        <v>75</v>
      </c>
      <c r="AY176" s="240" t="s">
        <v>151</v>
      </c>
    </row>
    <row r="177" s="14" customFormat="1">
      <c r="A177" s="14"/>
      <c r="B177" s="241"/>
      <c r="C177" s="242"/>
      <c r="D177" s="232" t="s">
        <v>160</v>
      </c>
      <c r="E177" s="243" t="s">
        <v>1</v>
      </c>
      <c r="F177" s="244" t="s">
        <v>181</v>
      </c>
      <c r="G177" s="242"/>
      <c r="H177" s="245">
        <v>0.066000000000000003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160</v>
      </c>
      <c r="AU177" s="251" t="s">
        <v>85</v>
      </c>
      <c r="AV177" s="14" t="s">
        <v>85</v>
      </c>
      <c r="AW177" s="14" t="s">
        <v>32</v>
      </c>
      <c r="AX177" s="14" t="s">
        <v>75</v>
      </c>
      <c r="AY177" s="251" t="s">
        <v>151</v>
      </c>
    </row>
    <row r="178" s="13" customFormat="1">
      <c r="A178" s="13"/>
      <c r="B178" s="230"/>
      <c r="C178" s="231"/>
      <c r="D178" s="232" t="s">
        <v>160</v>
      </c>
      <c r="E178" s="233" t="s">
        <v>1</v>
      </c>
      <c r="F178" s="234" t="s">
        <v>172</v>
      </c>
      <c r="G178" s="231"/>
      <c r="H178" s="233" t="s">
        <v>1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160</v>
      </c>
      <c r="AU178" s="240" t="s">
        <v>85</v>
      </c>
      <c r="AV178" s="13" t="s">
        <v>83</v>
      </c>
      <c r="AW178" s="13" t="s">
        <v>32</v>
      </c>
      <c r="AX178" s="13" t="s">
        <v>75</v>
      </c>
      <c r="AY178" s="240" t="s">
        <v>151</v>
      </c>
    </row>
    <row r="179" s="14" customFormat="1">
      <c r="A179" s="14"/>
      <c r="B179" s="241"/>
      <c r="C179" s="242"/>
      <c r="D179" s="232" t="s">
        <v>160</v>
      </c>
      <c r="E179" s="243" t="s">
        <v>1</v>
      </c>
      <c r="F179" s="244" t="s">
        <v>182</v>
      </c>
      <c r="G179" s="242"/>
      <c r="H179" s="245">
        <v>0.13300000000000001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160</v>
      </c>
      <c r="AU179" s="251" t="s">
        <v>85</v>
      </c>
      <c r="AV179" s="14" t="s">
        <v>85</v>
      </c>
      <c r="AW179" s="14" t="s">
        <v>32</v>
      </c>
      <c r="AX179" s="14" t="s">
        <v>75</v>
      </c>
      <c r="AY179" s="251" t="s">
        <v>151</v>
      </c>
    </row>
    <row r="180" s="15" customFormat="1">
      <c r="A180" s="15"/>
      <c r="B180" s="252"/>
      <c r="C180" s="253"/>
      <c r="D180" s="232" t="s">
        <v>160</v>
      </c>
      <c r="E180" s="254" t="s">
        <v>1</v>
      </c>
      <c r="F180" s="255" t="s">
        <v>174</v>
      </c>
      <c r="G180" s="253"/>
      <c r="H180" s="256">
        <v>0.23000000000000001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2" t="s">
        <v>160</v>
      </c>
      <c r="AU180" s="262" t="s">
        <v>85</v>
      </c>
      <c r="AV180" s="15" t="s">
        <v>158</v>
      </c>
      <c r="AW180" s="15" t="s">
        <v>32</v>
      </c>
      <c r="AX180" s="15" t="s">
        <v>83</v>
      </c>
      <c r="AY180" s="262" t="s">
        <v>151</v>
      </c>
    </row>
    <row r="181" s="2" customFormat="1" ht="33" customHeight="1">
      <c r="A181" s="39"/>
      <c r="B181" s="40"/>
      <c r="C181" s="216" t="s">
        <v>183</v>
      </c>
      <c r="D181" s="216" t="s">
        <v>154</v>
      </c>
      <c r="E181" s="217" t="s">
        <v>184</v>
      </c>
      <c r="F181" s="218" t="s">
        <v>185</v>
      </c>
      <c r="G181" s="219" t="s">
        <v>157</v>
      </c>
      <c r="H181" s="220">
        <v>2</v>
      </c>
      <c r="I181" s="221"/>
      <c r="J181" s="222">
        <f>ROUND(I181*H181,2)</f>
        <v>0</v>
      </c>
      <c r="K181" s="223"/>
      <c r="L181" s="45"/>
      <c r="M181" s="224" t="s">
        <v>1</v>
      </c>
      <c r="N181" s="225" t="s">
        <v>40</v>
      </c>
      <c r="O181" s="92"/>
      <c r="P181" s="226">
        <f>O181*H181</f>
        <v>0</v>
      </c>
      <c r="Q181" s="226">
        <v>0.025329999999999998</v>
      </c>
      <c r="R181" s="226">
        <f>Q181*H181</f>
        <v>0.050659999999999997</v>
      </c>
      <c r="S181" s="226">
        <v>0</v>
      </c>
      <c r="T181" s="22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8" t="s">
        <v>158</v>
      </c>
      <c r="AT181" s="228" t="s">
        <v>154</v>
      </c>
      <c r="AU181" s="228" t="s">
        <v>85</v>
      </c>
      <c r="AY181" s="18" t="s">
        <v>151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8" t="s">
        <v>83</v>
      </c>
      <c r="BK181" s="229">
        <f>ROUND(I181*H181,2)</f>
        <v>0</v>
      </c>
      <c r="BL181" s="18" t="s">
        <v>158</v>
      </c>
      <c r="BM181" s="228" t="s">
        <v>186</v>
      </c>
    </row>
    <row r="182" s="13" customFormat="1">
      <c r="A182" s="13"/>
      <c r="B182" s="230"/>
      <c r="C182" s="231"/>
      <c r="D182" s="232" t="s">
        <v>160</v>
      </c>
      <c r="E182" s="233" t="s">
        <v>1</v>
      </c>
      <c r="F182" s="234" t="s">
        <v>187</v>
      </c>
      <c r="G182" s="231"/>
      <c r="H182" s="233" t="s">
        <v>1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160</v>
      </c>
      <c r="AU182" s="240" t="s">
        <v>85</v>
      </c>
      <c r="AV182" s="13" t="s">
        <v>83</v>
      </c>
      <c r="AW182" s="13" t="s">
        <v>32</v>
      </c>
      <c r="AX182" s="13" t="s">
        <v>75</v>
      </c>
      <c r="AY182" s="240" t="s">
        <v>151</v>
      </c>
    </row>
    <row r="183" s="14" customFormat="1">
      <c r="A183" s="14"/>
      <c r="B183" s="241"/>
      <c r="C183" s="242"/>
      <c r="D183" s="232" t="s">
        <v>160</v>
      </c>
      <c r="E183" s="243" t="s">
        <v>1</v>
      </c>
      <c r="F183" s="244" t="s">
        <v>85</v>
      </c>
      <c r="G183" s="242"/>
      <c r="H183" s="245">
        <v>2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160</v>
      </c>
      <c r="AU183" s="251" t="s">
        <v>85</v>
      </c>
      <c r="AV183" s="14" t="s">
        <v>85</v>
      </c>
      <c r="AW183" s="14" t="s">
        <v>32</v>
      </c>
      <c r="AX183" s="14" t="s">
        <v>83</v>
      </c>
      <c r="AY183" s="251" t="s">
        <v>151</v>
      </c>
    </row>
    <row r="184" s="2" customFormat="1" ht="33" customHeight="1">
      <c r="A184" s="39"/>
      <c r="B184" s="40"/>
      <c r="C184" s="216" t="s">
        <v>188</v>
      </c>
      <c r="D184" s="216" t="s">
        <v>154</v>
      </c>
      <c r="E184" s="217" t="s">
        <v>189</v>
      </c>
      <c r="F184" s="218" t="s">
        <v>190</v>
      </c>
      <c r="G184" s="219" t="s">
        <v>191</v>
      </c>
      <c r="H184" s="220">
        <v>1.4810000000000001</v>
      </c>
      <c r="I184" s="221"/>
      <c r="J184" s="222">
        <f>ROUND(I184*H184,2)</f>
        <v>0</v>
      </c>
      <c r="K184" s="223"/>
      <c r="L184" s="45"/>
      <c r="M184" s="224" t="s">
        <v>1</v>
      </c>
      <c r="N184" s="225" t="s">
        <v>40</v>
      </c>
      <c r="O184" s="92"/>
      <c r="P184" s="226">
        <f>O184*H184</f>
        <v>0</v>
      </c>
      <c r="Q184" s="226">
        <v>0.079210000000000003</v>
      </c>
      <c r="R184" s="226">
        <f>Q184*H184</f>
        <v>0.11731001000000001</v>
      </c>
      <c r="S184" s="226">
        <v>0</v>
      </c>
      <c r="T184" s="22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8" t="s">
        <v>158</v>
      </c>
      <c r="AT184" s="228" t="s">
        <v>154</v>
      </c>
      <c r="AU184" s="228" t="s">
        <v>85</v>
      </c>
      <c r="AY184" s="18" t="s">
        <v>151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8" t="s">
        <v>83</v>
      </c>
      <c r="BK184" s="229">
        <f>ROUND(I184*H184,2)</f>
        <v>0</v>
      </c>
      <c r="BL184" s="18" t="s">
        <v>158</v>
      </c>
      <c r="BM184" s="228" t="s">
        <v>192</v>
      </c>
    </row>
    <row r="185" s="14" customFormat="1">
      <c r="A185" s="14"/>
      <c r="B185" s="241"/>
      <c r="C185" s="242"/>
      <c r="D185" s="232" t="s">
        <v>160</v>
      </c>
      <c r="E185" s="243" t="s">
        <v>1</v>
      </c>
      <c r="F185" s="244" t="s">
        <v>193</v>
      </c>
      <c r="G185" s="242"/>
      <c r="H185" s="245">
        <v>1.4810000000000001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160</v>
      </c>
      <c r="AU185" s="251" t="s">
        <v>85</v>
      </c>
      <c r="AV185" s="14" t="s">
        <v>85</v>
      </c>
      <c r="AW185" s="14" t="s">
        <v>32</v>
      </c>
      <c r="AX185" s="14" t="s">
        <v>83</v>
      </c>
      <c r="AY185" s="251" t="s">
        <v>151</v>
      </c>
    </row>
    <row r="186" s="2" customFormat="1" ht="24.15" customHeight="1">
      <c r="A186" s="39"/>
      <c r="B186" s="40"/>
      <c r="C186" s="216" t="s">
        <v>194</v>
      </c>
      <c r="D186" s="216" t="s">
        <v>154</v>
      </c>
      <c r="E186" s="217" t="s">
        <v>195</v>
      </c>
      <c r="F186" s="218" t="s">
        <v>196</v>
      </c>
      <c r="G186" s="219" t="s">
        <v>191</v>
      </c>
      <c r="H186" s="220">
        <v>17.222999999999999</v>
      </c>
      <c r="I186" s="221"/>
      <c r="J186" s="222">
        <f>ROUND(I186*H186,2)</f>
        <v>0</v>
      </c>
      <c r="K186" s="223"/>
      <c r="L186" s="45"/>
      <c r="M186" s="224" t="s">
        <v>1</v>
      </c>
      <c r="N186" s="225" t="s">
        <v>40</v>
      </c>
      <c r="O186" s="92"/>
      <c r="P186" s="226">
        <f>O186*H186</f>
        <v>0</v>
      </c>
      <c r="Q186" s="226">
        <v>0.061719999999999997</v>
      </c>
      <c r="R186" s="226">
        <f>Q186*H186</f>
        <v>1.0630035599999999</v>
      </c>
      <c r="S186" s="226">
        <v>0</v>
      </c>
      <c r="T186" s="22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8" t="s">
        <v>158</v>
      </c>
      <c r="AT186" s="228" t="s">
        <v>154</v>
      </c>
      <c r="AU186" s="228" t="s">
        <v>85</v>
      </c>
      <c r="AY186" s="18" t="s">
        <v>151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8" t="s">
        <v>83</v>
      </c>
      <c r="BK186" s="229">
        <f>ROUND(I186*H186,2)</f>
        <v>0</v>
      </c>
      <c r="BL186" s="18" t="s">
        <v>158</v>
      </c>
      <c r="BM186" s="228" t="s">
        <v>197</v>
      </c>
    </row>
    <row r="187" s="14" customFormat="1">
      <c r="A187" s="14"/>
      <c r="B187" s="241"/>
      <c r="C187" s="242"/>
      <c r="D187" s="232" t="s">
        <v>160</v>
      </c>
      <c r="E187" s="243" t="s">
        <v>1</v>
      </c>
      <c r="F187" s="244" t="s">
        <v>198</v>
      </c>
      <c r="G187" s="242"/>
      <c r="H187" s="245">
        <v>22.273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160</v>
      </c>
      <c r="AU187" s="251" t="s">
        <v>85</v>
      </c>
      <c r="AV187" s="14" t="s">
        <v>85</v>
      </c>
      <c r="AW187" s="14" t="s">
        <v>32</v>
      </c>
      <c r="AX187" s="14" t="s">
        <v>75</v>
      </c>
      <c r="AY187" s="251" t="s">
        <v>151</v>
      </c>
    </row>
    <row r="188" s="14" customFormat="1">
      <c r="A188" s="14"/>
      <c r="B188" s="241"/>
      <c r="C188" s="242"/>
      <c r="D188" s="232" t="s">
        <v>160</v>
      </c>
      <c r="E188" s="243" t="s">
        <v>1</v>
      </c>
      <c r="F188" s="244" t="s">
        <v>199</v>
      </c>
      <c r="G188" s="242"/>
      <c r="H188" s="245">
        <v>-5.0499999999999998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160</v>
      </c>
      <c r="AU188" s="251" t="s">
        <v>85</v>
      </c>
      <c r="AV188" s="14" t="s">
        <v>85</v>
      </c>
      <c r="AW188" s="14" t="s">
        <v>32</v>
      </c>
      <c r="AX188" s="14" t="s">
        <v>75</v>
      </c>
      <c r="AY188" s="251" t="s">
        <v>151</v>
      </c>
    </row>
    <row r="189" s="15" customFormat="1">
      <c r="A189" s="15"/>
      <c r="B189" s="252"/>
      <c r="C189" s="253"/>
      <c r="D189" s="232" t="s">
        <v>160</v>
      </c>
      <c r="E189" s="254" t="s">
        <v>1</v>
      </c>
      <c r="F189" s="255" t="s">
        <v>174</v>
      </c>
      <c r="G189" s="253"/>
      <c r="H189" s="256">
        <v>17.222999999999999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2" t="s">
        <v>160</v>
      </c>
      <c r="AU189" s="262" t="s">
        <v>85</v>
      </c>
      <c r="AV189" s="15" t="s">
        <v>158</v>
      </c>
      <c r="AW189" s="15" t="s">
        <v>32</v>
      </c>
      <c r="AX189" s="15" t="s">
        <v>83</v>
      </c>
      <c r="AY189" s="262" t="s">
        <v>151</v>
      </c>
    </row>
    <row r="190" s="2" customFormat="1" ht="24.15" customHeight="1">
      <c r="A190" s="39"/>
      <c r="B190" s="40"/>
      <c r="C190" s="216" t="s">
        <v>200</v>
      </c>
      <c r="D190" s="216" t="s">
        <v>154</v>
      </c>
      <c r="E190" s="217" t="s">
        <v>201</v>
      </c>
      <c r="F190" s="218" t="s">
        <v>202</v>
      </c>
      <c r="G190" s="219" t="s">
        <v>203</v>
      </c>
      <c r="H190" s="220">
        <v>11.800000000000001</v>
      </c>
      <c r="I190" s="221"/>
      <c r="J190" s="222">
        <f>ROUND(I190*H190,2)</f>
        <v>0</v>
      </c>
      <c r="K190" s="223"/>
      <c r="L190" s="45"/>
      <c r="M190" s="224" t="s">
        <v>1</v>
      </c>
      <c r="N190" s="225" t="s">
        <v>40</v>
      </c>
      <c r="O190" s="92"/>
      <c r="P190" s="226">
        <f>O190*H190</f>
        <v>0</v>
      </c>
      <c r="Q190" s="226">
        <v>0.00013999999999999999</v>
      </c>
      <c r="R190" s="226">
        <f>Q190*H190</f>
        <v>0.001652</v>
      </c>
      <c r="S190" s="226">
        <v>0</v>
      </c>
      <c r="T190" s="22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8" t="s">
        <v>158</v>
      </c>
      <c r="AT190" s="228" t="s">
        <v>154</v>
      </c>
      <c r="AU190" s="228" t="s">
        <v>85</v>
      </c>
      <c r="AY190" s="18" t="s">
        <v>151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8" t="s">
        <v>83</v>
      </c>
      <c r="BK190" s="229">
        <f>ROUND(I190*H190,2)</f>
        <v>0</v>
      </c>
      <c r="BL190" s="18" t="s">
        <v>158</v>
      </c>
      <c r="BM190" s="228" t="s">
        <v>204</v>
      </c>
    </row>
    <row r="191" s="14" customFormat="1">
      <c r="A191" s="14"/>
      <c r="B191" s="241"/>
      <c r="C191" s="242"/>
      <c r="D191" s="232" t="s">
        <v>160</v>
      </c>
      <c r="E191" s="243" t="s">
        <v>1</v>
      </c>
      <c r="F191" s="244" t="s">
        <v>205</v>
      </c>
      <c r="G191" s="242"/>
      <c r="H191" s="245">
        <v>11.800000000000001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160</v>
      </c>
      <c r="AU191" s="251" t="s">
        <v>85</v>
      </c>
      <c r="AV191" s="14" t="s">
        <v>85</v>
      </c>
      <c r="AW191" s="14" t="s">
        <v>32</v>
      </c>
      <c r="AX191" s="14" t="s">
        <v>83</v>
      </c>
      <c r="AY191" s="251" t="s">
        <v>151</v>
      </c>
    </row>
    <row r="192" s="2" customFormat="1" ht="24.15" customHeight="1">
      <c r="A192" s="39"/>
      <c r="B192" s="40"/>
      <c r="C192" s="216" t="s">
        <v>206</v>
      </c>
      <c r="D192" s="216" t="s">
        <v>154</v>
      </c>
      <c r="E192" s="217" t="s">
        <v>207</v>
      </c>
      <c r="F192" s="218" t="s">
        <v>208</v>
      </c>
      <c r="G192" s="219" t="s">
        <v>203</v>
      </c>
      <c r="H192" s="220">
        <v>7.5499999999999998</v>
      </c>
      <c r="I192" s="221"/>
      <c r="J192" s="222">
        <f>ROUND(I192*H192,2)</f>
        <v>0</v>
      </c>
      <c r="K192" s="223"/>
      <c r="L192" s="45"/>
      <c r="M192" s="224" t="s">
        <v>1</v>
      </c>
      <c r="N192" s="225" t="s">
        <v>40</v>
      </c>
      <c r="O192" s="92"/>
      <c r="P192" s="226">
        <f>O192*H192</f>
        <v>0</v>
      </c>
      <c r="Q192" s="226">
        <v>0.0020400000000000001</v>
      </c>
      <c r="R192" s="226">
        <f>Q192*H192</f>
        <v>0.015402000000000001</v>
      </c>
      <c r="S192" s="226">
        <v>0</v>
      </c>
      <c r="T192" s="22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8" t="s">
        <v>158</v>
      </c>
      <c r="AT192" s="228" t="s">
        <v>154</v>
      </c>
      <c r="AU192" s="228" t="s">
        <v>85</v>
      </c>
      <c r="AY192" s="18" t="s">
        <v>151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8" t="s">
        <v>83</v>
      </c>
      <c r="BK192" s="229">
        <f>ROUND(I192*H192,2)</f>
        <v>0</v>
      </c>
      <c r="BL192" s="18" t="s">
        <v>158</v>
      </c>
      <c r="BM192" s="228" t="s">
        <v>209</v>
      </c>
    </row>
    <row r="193" s="13" customFormat="1">
      <c r="A193" s="13"/>
      <c r="B193" s="230"/>
      <c r="C193" s="231"/>
      <c r="D193" s="232" t="s">
        <v>160</v>
      </c>
      <c r="E193" s="233" t="s">
        <v>1</v>
      </c>
      <c r="F193" s="234" t="s">
        <v>210</v>
      </c>
      <c r="G193" s="231"/>
      <c r="H193" s="233" t="s">
        <v>1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160</v>
      </c>
      <c r="AU193" s="240" t="s">
        <v>85</v>
      </c>
      <c r="AV193" s="13" t="s">
        <v>83</v>
      </c>
      <c r="AW193" s="13" t="s">
        <v>32</v>
      </c>
      <c r="AX193" s="13" t="s">
        <v>75</v>
      </c>
      <c r="AY193" s="240" t="s">
        <v>151</v>
      </c>
    </row>
    <row r="194" s="14" customFormat="1">
      <c r="A194" s="14"/>
      <c r="B194" s="241"/>
      <c r="C194" s="242"/>
      <c r="D194" s="232" t="s">
        <v>160</v>
      </c>
      <c r="E194" s="243" t="s">
        <v>1</v>
      </c>
      <c r="F194" s="244" t="s">
        <v>211</v>
      </c>
      <c r="G194" s="242"/>
      <c r="H194" s="245">
        <v>7.5499999999999998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160</v>
      </c>
      <c r="AU194" s="251" t="s">
        <v>85</v>
      </c>
      <c r="AV194" s="14" t="s">
        <v>85</v>
      </c>
      <c r="AW194" s="14" t="s">
        <v>32</v>
      </c>
      <c r="AX194" s="14" t="s">
        <v>83</v>
      </c>
      <c r="AY194" s="251" t="s">
        <v>151</v>
      </c>
    </row>
    <row r="195" s="2" customFormat="1" ht="24.15" customHeight="1">
      <c r="A195" s="39"/>
      <c r="B195" s="40"/>
      <c r="C195" s="216" t="s">
        <v>212</v>
      </c>
      <c r="D195" s="216" t="s">
        <v>154</v>
      </c>
      <c r="E195" s="217" t="s">
        <v>213</v>
      </c>
      <c r="F195" s="218" t="s">
        <v>214</v>
      </c>
      <c r="G195" s="219" t="s">
        <v>191</v>
      </c>
      <c r="H195" s="220">
        <v>2.1419999999999999</v>
      </c>
      <c r="I195" s="221"/>
      <c r="J195" s="222">
        <f>ROUND(I195*H195,2)</f>
        <v>0</v>
      </c>
      <c r="K195" s="223"/>
      <c r="L195" s="45"/>
      <c r="M195" s="224" t="s">
        <v>1</v>
      </c>
      <c r="N195" s="225" t="s">
        <v>40</v>
      </c>
      <c r="O195" s="92"/>
      <c r="P195" s="226">
        <f>O195*H195</f>
        <v>0</v>
      </c>
      <c r="Q195" s="226">
        <v>0.17818000000000001</v>
      </c>
      <c r="R195" s="226">
        <f>Q195*H195</f>
        <v>0.38166156000000001</v>
      </c>
      <c r="S195" s="226">
        <v>0</v>
      </c>
      <c r="T195" s="22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8" t="s">
        <v>158</v>
      </c>
      <c r="AT195" s="228" t="s">
        <v>154</v>
      </c>
      <c r="AU195" s="228" t="s">
        <v>85</v>
      </c>
      <c r="AY195" s="18" t="s">
        <v>151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8" t="s">
        <v>83</v>
      </c>
      <c r="BK195" s="229">
        <f>ROUND(I195*H195,2)</f>
        <v>0</v>
      </c>
      <c r="BL195" s="18" t="s">
        <v>158</v>
      </c>
      <c r="BM195" s="228" t="s">
        <v>215</v>
      </c>
    </row>
    <row r="196" s="13" customFormat="1">
      <c r="A196" s="13"/>
      <c r="B196" s="230"/>
      <c r="C196" s="231"/>
      <c r="D196" s="232" t="s">
        <v>160</v>
      </c>
      <c r="E196" s="233" t="s">
        <v>1</v>
      </c>
      <c r="F196" s="234" t="s">
        <v>179</v>
      </c>
      <c r="G196" s="231"/>
      <c r="H196" s="233" t="s">
        <v>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160</v>
      </c>
      <c r="AU196" s="240" t="s">
        <v>85</v>
      </c>
      <c r="AV196" s="13" t="s">
        <v>83</v>
      </c>
      <c r="AW196" s="13" t="s">
        <v>32</v>
      </c>
      <c r="AX196" s="13" t="s">
        <v>75</v>
      </c>
      <c r="AY196" s="240" t="s">
        <v>151</v>
      </c>
    </row>
    <row r="197" s="14" customFormat="1">
      <c r="A197" s="14"/>
      <c r="B197" s="241"/>
      <c r="C197" s="242"/>
      <c r="D197" s="232" t="s">
        <v>160</v>
      </c>
      <c r="E197" s="243" t="s">
        <v>1</v>
      </c>
      <c r="F197" s="244" t="s">
        <v>216</v>
      </c>
      <c r="G197" s="242"/>
      <c r="H197" s="245">
        <v>0.624</v>
      </c>
      <c r="I197" s="246"/>
      <c r="J197" s="242"/>
      <c r="K197" s="242"/>
      <c r="L197" s="247"/>
      <c r="M197" s="248"/>
      <c r="N197" s="249"/>
      <c r="O197" s="249"/>
      <c r="P197" s="249"/>
      <c r="Q197" s="249"/>
      <c r="R197" s="249"/>
      <c r="S197" s="249"/>
      <c r="T197" s="25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1" t="s">
        <v>160</v>
      </c>
      <c r="AU197" s="251" t="s">
        <v>85</v>
      </c>
      <c r="AV197" s="14" t="s">
        <v>85</v>
      </c>
      <c r="AW197" s="14" t="s">
        <v>32</v>
      </c>
      <c r="AX197" s="14" t="s">
        <v>75</v>
      </c>
      <c r="AY197" s="251" t="s">
        <v>151</v>
      </c>
    </row>
    <row r="198" s="13" customFormat="1">
      <c r="A198" s="13"/>
      <c r="B198" s="230"/>
      <c r="C198" s="231"/>
      <c r="D198" s="232" t="s">
        <v>160</v>
      </c>
      <c r="E198" s="233" t="s">
        <v>1</v>
      </c>
      <c r="F198" s="234" t="s">
        <v>170</v>
      </c>
      <c r="G198" s="231"/>
      <c r="H198" s="233" t="s">
        <v>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160</v>
      </c>
      <c r="AU198" s="240" t="s">
        <v>85</v>
      </c>
      <c r="AV198" s="13" t="s">
        <v>83</v>
      </c>
      <c r="AW198" s="13" t="s">
        <v>32</v>
      </c>
      <c r="AX198" s="13" t="s">
        <v>75</v>
      </c>
      <c r="AY198" s="240" t="s">
        <v>151</v>
      </c>
    </row>
    <row r="199" s="14" customFormat="1">
      <c r="A199" s="14"/>
      <c r="B199" s="241"/>
      <c r="C199" s="242"/>
      <c r="D199" s="232" t="s">
        <v>160</v>
      </c>
      <c r="E199" s="243" t="s">
        <v>1</v>
      </c>
      <c r="F199" s="244" t="s">
        <v>217</v>
      </c>
      <c r="G199" s="242"/>
      <c r="H199" s="245">
        <v>0.67200000000000004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1" t="s">
        <v>160</v>
      </c>
      <c r="AU199" s="251" t="s">
        <v>85</v>
      </c>
      <c r="AV199" s="14" t="s">
        <v>85</v>
      </c>
      <c r="AW199" s="14" t="s">
        <v>32</v>
      </c>
      <c r="AX199" s="14" t="s">
        <v>75</v>
      </c>
      <c r="AY199" s="251" t="s">
        <v>151</v>
      </c>
    </row>
    <row r="200" s="13" customFormat="1">
      <c r="A200" s="13"/>
      <c r="B200" s="230"/>
      <c r="C200" s="231"/>
      <c r="D200" s="232" t="s">
        <v>160</v>
      </c>
      <c r="E200" s="233" t="s">
        <v>1</v>
      </c>
      <c r="F200" s="234" t="s">
        <v>172</v>
      </c>
      <c r="G200" s="231"/>
      <c r="H200" s="233" t="s">
        <v>1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160</v>
      </c>
      <c r="AU200" s="240" t="s">
        <v>85</v>
      </c>
      <c r="AV200" s="13" t="s">
        <v>83</v>
      </c>
      <c r="AW200" s="13" t="s">
        <v>32</v>
      </c>
      <c r="AX200" s="13" t="s">
        <v>75</v>
      </c>
      <c r="AY200" s="240" t="s">
        <v>151</v>
      </c>
    </row>
    <row r="201" s="14" customFormat="1">
      <c r="A201" s="14"/>
      <c r="B201" s="241"/>
      <c r="C201" s="242"/>
      <c r="D201" s="232" t="s">
        <v>160</v>
      </c>
      <c r="E201" s="243" t="s">
        <v>1</v>
      </c>
      <c r="F201" s="244" t="s">
        <v>218</v>
      </c>
      <c r="G201" s="242"/>
      <c r="H201" s="245">
        <v>0.84599999999999997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160</v>
      </c>
      <c r="AU201" s="251" t="s">
        <v>85</v>
      </c>
      <c r="AV201" s="14" t="s">
        <v>85</v>
      </c>
      <c r="AW201" s="14" t="s">
        <v>32</v>
      </c>
      <c r="AX201" s="14" t="s">
        <v>75</v>
      </c>
      <c r="AY201" s="251" t="s">
        <v>151</v>
      </c>
    </row>
    <row r="202" s="15" customFormat="1">
      <c r="A202" s="15"/>
      <c r="B202" s="252"/>
      <c r="C202" s="253"/>
      <c r="D202" s="232" t="s">
        <v>160</v>
      </c>
      <c r="E202" s="254" t="s">
        <v>1</v>
      </c>
      <c r="F202" s="255" t="s">
        <v>174</v>
      </c>
      <c r="G202" s="253"/>
      <c r="H202" s="256">
        <v>2.1419999999999999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2" t="s">
        <v>160</v>
      </c>
      <c r="AU202" s="262" t="s">
        <v>85</v>
      </c>
      <c r="AV202" s="15" t="s">
        <v>158</v>
      </c>
      <c r="AW202" s="15" t="s">
        <v>32</v>
      </c>
      <c r="AX202" s="15" t="s">
        <v>83</v>
      </c>
      <c r="AY202" s="262" t="s">
        <v>151</v>
      </c>
    </row>
    <row r="203" s="2" customFormat="1" ht="16.5" customHeight="1">
      <c r="A203" s="39"/>
      <c r="B203" s="40"/>
      <c r="C203" s="216" t="s">
        <v>219</v>
      </c>
      <c r="D203" s="216" t="s">
        <v>154</v>
      </c>
      <c r="E203" s="217" t="s">
        <v>220</v>
      </c>
      <c r="F203" s="218" t="s">
        <v>221</v>
      </c>
      <c r="G203" s="219" t="s">
        <v>191</v>
      </c>
      <c r="H203" s="220">
        <v>4.665</v>
      </c>
      <c r="I203" s="221"/>
      <c r="J203" s="222">
        <f>ROUND(I203*H203,2)</f>
        <v>0</v>
      </c>
      <c r="K203" s="223"/>
      <c r="L203" s="45"/>
      <c r="M203" s="224" t="s">
        <v>1</v>
      </c>
      <c r="N203" s="225" t="s">
        <v>40</v>
      </c>
      <c r="O203" s="92"/>
      <c r="P203" s="226">
        <f>O203*H203</f>
        <v>0</v>
      </c>
      <c r="Q203" s="226">
        <v>0.083409999999999998</v>
      </c>
      <c r="R203" s="226">
        <f>Q203*H203</f>
        <v>0.38910764999999997</v>
      </c>
      <c r="S203" s="226">
        <v>0</v>
      </c>
      <c r="T203" s="22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8" t="s">
        <v>158</v>
      </c>
      <c r="AT203" s="228" t="s">
        <v>154</v>
      </c>
      <c r="AU203" s="228" t="s">
        <v>85</v>
      </c>
      <c r="AY203" s="18" t="s">
        <v>151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8" t="s">
        <v>83</v>
      </c>
      <c r="BK203" s="229">
        <f>ROUND(I203*H203,2)</f>
        <v>0</v>
      </c>
      <c r="BL203" s="18" t="s">
        <v>158</v>
      </c>
      <c r="BM203" s="228" t="s">
        <v>222</v>
      </c>
    </row>
    <row r="204" s="13" customFormat="1">
      <c r="A204" s="13"/>
      <c r="B204" s="230"/>
      <c r="C204" s="231"/>
      <c r="D204" s="232" t="s">
        <v>160</v>
      </c>
      <c r="E204" s="233" t="s">
        <v>1</v>
      </c>
      <c r="F204" s="234" t="s">
        <v>223</v>
      </c>
      <c r="G204" s="231"/>
      <c r="H204" s="233" t="s">
        <v>1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160</v>
      </c>
      <c r="AU204" s="240" t="s">
        <v>85</v>
      </c>
      <c r="AV204" s="13" t="s">
        <v>83</v>
      </c>
      <c r="AW204" s="13" t="s">
        <v>32</v>
      </c>
      <c r="AX204" s="13" t="s">
        <v>75</v>
      </c>
      <c r="AY204" s="240" t="s">
        <v>151</v>
      </c>
    </row>
    <row r="205" s="14" customFormat="1">
      <c r="A205" s="14"/>
      <c r="B205" s="241"/>
      <c r="C205" s="242"/>
      <c r="D205" s="232" t="s">
        <v>160</v>
      </c>
      <c r="E205" s="243" t="s">
        <v>1</v>
      </c>
      <c r="F205" s="244" t="s">
        <v>224</v>
      </c>
      <c r="G205" s="242"/>
      <c r="H205" s="245">
        <v>4.665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160</v>
      </c>
      <c r="AU205" s="251" t="s">
        <v>85</v>
      </c>
      <c r="AV205" s="14" t="s">
        <v>85</v>
      </c>
      <c r="AW205" s="14" t="s">
        <v>32</v>
      </c>
      <c r="AX205" s="14" t="s">
        <v>83</v>
      </c>
      <c r="AY205" s="251" t="s">
        <v>151</v>
      </c>
    </row>
    <row r="206" s="2" customFormat="1" ht="24.15" customHeight="1">
      <c r="A206" s="39"/>
      <c r="B206" s="40"/>
      <c r="C206" s="216" t="s">
        <v>8</v>
      </c>
      <c r="D206" s="216" t="s">
        <v>154</v>
      </c>
      <c r="E206" s="217" t="s">
        <v>225</v>
      </c>
      <c r="F206" s="218" t="s">
        <v>226</v>
      </c>
      <c r="G206" s="219" t="s">
        <v>191</v>
      </c>
      <c r="H206" s="220">
        <v>5.9640000000000004</v>
      </c>
      <c r="I206" s="221"/>
      <c r="J206" s="222">
        <f>ROUND(I206*H206,2)</f>
        <v>0</v>
      </c>
      <c r="K206" s="223"/>
      <c r="L206" s="45"/>
      <c r="M206" s="224" t="s">
        <v>1</v>
      </c>
      <c r="N206" s="225" t="s">
        <v>40</v>
      </c>
      <c r="O206" s="92"/>
      <c r="P206" s="226">
        <f>O206*H206</f>
        <v>0</v>
      </c>
      <c r="Q206" s="226">
        <v>0.0078499999999999993</v>
      </c>
      <c r="R206" s="226">
        <f>Q206*H206</f>
        <v>0.046817400000000002</v>
      </c>
      <c r="S206" s="226">
        <v>0</v>
      </c>
      <c r="T206" s="22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8" t="s">
        <v>158</v>
      </c>
      <c r="AT206" s="228" t="s">
        <v>154</v>
      </c>
      <c r="AU206" s="228" t="s">
        <v>85</v>
      </c>
      <c r="AY206" s="18" t="s">
        <v>151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8" t="s">
        <v>83</v>
      </c>
      <c r="BK206" s="229">
        <f>ROUND(I206*H206,2)</f>
        <v>0</v>
      </c>
      <c r="BL206" s="18" t="s">
        <v>158</v>
      </c>
      <c r="BM206" s="228" t="s">
        <v>227</v>
      </c>
    </row>
    <row r="207" s="13" customFormat="1">
      <c r="A207" s="13"/>
      <c r="B207" s="230"/>
      <c r="C207" s="231"/>
      <c r="D207" s="232" t="s">
        <v>160</v>
      </c>
      <c r="E207" s="233" t="s">
        <v>1</v>
      </c>
      <c r="F207" s="234" t="s">
        <v>179</v>
      </c>
      <c r="G207" s="231"/>
      <c r="H207" s="233" t="s">
        <v>1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160</v>
      </c>
      <c r="AU207" s="240" t="s">
        <v>85</v>
      </c>
      <c r="AV207" s="13" t="s">
        <v>83</v>
      </c>
      <c r="AW207" s="13" t="s">
        <v>32</v>
      </c>
      <c r="AX207" s="13" t="s">
        <v>75</v>
      </c>
      <c r="AY207" s="240" t="s">
        <v>151</v>
      </c>
    </row>
    <row r="208" s="14" customFormat="1">
      <c r="A208" s="14"/>
      <c r="B208" s="241"/>
      <c r="C208" s="242"/>
      <c r="D208" s="232" t="s">
        <v>160</v>
      </c>
      <c r="E208" s="243" t="s">
        <v>1</v>
      </c>
      <c r="F208" s="244" t="s">
        <v>228</v>
      </c>
      <c r="G208" s="242"/>
      <c r="H208" s="245">
        <v>1.014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160</v>
      </c>
      <c r="AU208" s="251" t="s">
        <v>85</v>
      </c>
      <c r="AV208" s="14" t="s">
        <v>85</v>
      </c>
      <c r="AW208" s="14" t="s">
        <v>32</v>
      </c>
      <c r="AX208" s="14" t="s">
        <v>75</v>
      </c>
      <c r="AY208" s="251" t="s">
        <v>151</v>
      </c>
    </row>
    <row r="209" s="13" customFormat="1">
      <c r="A209" s="13"/>
      <c r="B209" s="230"/>
      <c r="C209" s="231"/>
      <c r="D209" s="232" t="s">
        <v>160</v>
      </c>
      <c r="E209" s="233" t="s">
        <v>1</v>
      </c>
      <c r="F209" s="234" t="s">
        <v>170</v>
      </c>
      <c r="G209" s="231"/>
      <c r="H209" s="233" t="s">
        <v>1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160</v>
      </c>
      <c r="AU209" s="240" t="s">
        <v>85</v>
      </c>
      <c r="AV209" s="13" t="s">
        <v>83</v>
      </c>
      <c r="AW209" s="13" t="s">
        <v>32</v>
      </c>
      <c r="AX209" s="13" t="s">
        <v>75</v>
      </c>
      <c r="AY209" s="240" t="s">
        <v>151</v>
      </c>
    </row>
    <row r="210" s="14" customFormat="1">
      <c r="A210" s="14"/>
      <c r="B210" s="241"/>
      <c r="C210" s="242"/>
      <c r="D210" s="232" t="s">
        <v>160</v>
      </c>
      <c r="E210" s="243" t="s">
        <v>1</v>
      </c>
      <c r="F210" s="244" t="s">
        <v>229</v>
      </c>
      <c r="G210" s="242"/>
      <c r="H210" s="245">
        <v>1.8480000000000001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160</v>
      </c>
      <c r="AU210" s="251" t="s">
        <v>85</v>
      </c>
      <c r="AV210" s="14" t="s">
        <v>85</v>
      </c>
      <c r="AW210" s="14" t="s">
        <v>32</v>
      </c>
      <c r="AX210" s="14" t="s">
        <v>75</v>
      </c>
      <c r="AY210" s="251" t="s">
        <v>151</v>
      </c>
    </row>
    <row r="211" s="13" customFormat="1">
      <c r="A211" s="13"/>
      <c r="B211" s="230"/>
      <c r="C211" s="231"/>
      <c r="D211" s="232" t="s">
        <v>160</v>
      </c>
      <c r="E211" s="233" t="s">
        <v>1</v>
      </c>
      <c r="F211" s="234" t="s">
        <v>172</v>
      </c>
      <c r="G211" s="231"/>
      <c r="H211" s="233" t="s">
        <v>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160</v>
      </c>
      <c r="AU211" s="240" t="s">
        <v>85</v>
      </c>
      <c r="AV211" s="13" t="s">
        <v>83</v>
      </c>
      <c r="AW211" s="13" t="s">
        <v>32</v>
      </c>
      <c r="AX211" s="13" t="s">
        <v>75</v>
      </c>
      <c r="AY211" s="240" t="s">
        <v>151</v>
      </c>
    </row>
    <row r="212" s="14" customFormat="1">
      <c r="A212" s="14"/>
      <c r="B212" s="241"/>
      <c r="C212" s="242"/>
      <c r="D212" s="232" t="s">
        <v>160</v>
      </c>
      <c r="E212" s="243" t="s">
        <v>1</v>
      </c>
      <c r="F212" s="244" t="s">
        <v>230</v>
      </c>
      <c r="G212" s="242"/>
      <c r="H212" s="245">
        <v>3.1019999999999999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160</v>
      </c>
      <c r="AU212" s="251" t="s">
        <v>85</v>
      </c>
      <c r="AV212" s="14" t="s">
        <v>85</v>
      </c>
      <c r="AW212" s="14" t="s">
        <v>32</v>
      </c>
      <c r="AX212" s="14" t="s">
        <v>75</v>
      </c>
      <c r="AY212" s="251" t="s">
        <v>151</v>
      </c>
    </row>
    <row r="213" s="15" customFormat="1">
      <c r="A213" s="15"/>
      <c r="B213" s="252"/>
      <c r="C213" s="253"/>
      <c r="D213" s="232" t="s">
        <v>160</v>
      </c>
      <c r="E213" s="254" t="s">
        <v>1</v>
      </c>
      <c r="F213" s="255" t="s">
        <v>174</v>
      </c>
      <c r="G213" s="253"/>
      <c r="H213" s="256">
        <v>5.9640000000000004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2" t="s">
        <v>160</v>
      </c>
      <c r="AU213" s="262" t="s">
        <v>85</v>
      </c>
      <c r="AV213" s="15" t="s">
        <v>158</v>
      </c>
      <c r="AW213" s="15" t="s">
        <v>32</v>
      </c>
      <c r="AX213" s="15" t="s">
        <v>83</v>
      </c>
      <c r="AY213" s="262" t="s">
        <v>151</v>
      </c>
    </row>
    <row r="214" s="12" customFormat="1" ht="22.8" customHeight="1">
      <c r="A214" s="12"/>
      <c r="B214" s="200"/>
      <c r="C214" s="201"/>
      <c r="D214" s="202" t="s">
        <v>74</v>
      </c>
      <c r="E214" s="214" t="s">
        <v>188</v>
      </c>
      <c r="F214" s="214" t="s">
        <v>231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SUM(P215:P321)</f>
        <v>0</v>
      </c>
      <c r="Q214" s="208"/>
      <c r="R214" s="209">
        <f>SUM(R215:R321)</f>
        <v>27.917572160000002</v>
      </c>
      <c r="S214" s="208"/>
      <c r="T214" s="210">
        <f>SUM(T215:T321)</f>
        <v>0.0013452000000000002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1" t="s">
        <v>83</v>
      </c>
      <c r="AT214" s="212" t="s">
        <v>74</v>
      </c>
      <c r="AU214" s="212" t="s">
        <v>83</v>
      </c>
      <c r="AY214" s="211" t="s">
        <v>151</v>
      </c>
      <c r="BK214" s="213">
        <f>SUM(BK215:BK321)</f>
        <v>0</v>
      </c>
    </row>
    <row r="215" s="2" customFormat="1" ht="24.15" customHeight="1">
      <c r="A215" s="39"/>
      <c r="B215" s="40"/>
      <c r="C215" s="216" t="s">
        <v>232</v>
      </c>
      <c r="D215" s="216" t="s">
        <v>154</v>
      </c>
      <c r="E215" s="217" t="s">
        <v>233</v>
      </c>
      <c r="F215" s="218" t="s">
        <v>234</v>
      </c>
      <c r="G215" s="219" t="s">
        <v>191</v>
      </c>
      <c r="H215" s="220">
        <v>237.97</v>
      </c>
      <c r="I215" s="221"/>
      <c r="J215" s="222">
        <f>ROUND(I215*H215,2)</f>
        <v>0</v>
      </c>
      <c r="K215" s="223"/>
      <c r="L215" s="45"/>
      <c r="M215" s="224" t="s">
        <v>1</v>
      </c>
      <c r="N215" s="225" t="s">
        <v>40</v>
      </c>
      <c r="O215" s="92"/>
      <c r="P215" s="226">
        <f>O215*H215</f>
        <v>0</v>
      </c>
      <c r="Q215" s="226">
        <v>0.0049399999999999999</v>
      </c>
      <c r="R215" s="226">
        <f>Q215*H215</f>
        <v>1.1755717999999999</v>
      </c>
      <c r="S215" s="226">
        <v>0</v>
      </c>
      <c r="T215" s="22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8" t="s">
        <v>158</v>
      </c>
      <c r="AT215" s="228" t="s">
        <v>154</v>
      </c>
      <c r="AU215" s="228" t="s">
        <v>85</v>
      </c>
      <c r="AY215" s="18" t="s">
        <v>151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8" t="s">
        <v>83</v>
      </c>
      <c r="BK215" s="229">
        <f>ROUND(I215*H215,2)</f>
        <v>0</v>
      </c>
      <c r="BL215" s="18" t="s">
        <v>158</v>
      </c>
      <c r="BM215" s="228" t="s">
        <v>235</v>
      </c>
    </row>
    <row r="216" s="14" customFormat="1">
      <c r="A216" s="14"/>
      <c r="B216" s="241"/>
      <c r="C216" s="242"/>
      <c r="D216" s="232" t="s">
        <v>160</v>
      </c>
      <c r="E216" s="243" t="s">
        <v>1</v>
      </c>
      <c r="F216" s="244" t="s">
        <v>236</v>
      </c>
      <c r="G216" s="242"/>
      <c r="H216" s="245">
        <v>237.97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160</v>
      </c>
      <c r="AU216" s="251" t="s">
        <v>85</v>
      </c>
      <c r="AV216" s="14" t="s">
        <v>85</v>
      </c>
      <c r="AW216" s="14" t="s">
        <v>32</v>
      </c>
      <c r="AX216" s="14" t="s">
        <v>83</v>
      </c>
      <c r="AY216" s="251" t="s">
        <v>151</v>
      </c>
    </row>
    <row r="217" s="2" customFormat="1" ht="16.5" customHeight="1">
      <c r="A217" s="39"/>
      <c r="B217" s="40"/>
      <c r="C217" s="216" t="s">
        <v>237</v>
      </c>
      <c r="D217" s="216" t="s">
        <v>154</v>
      </c>
      <c r="E217" s="217" t="s">
        <v>238</v>
      </c>
      <c r="F217" s="218" t="s">
        <v>239</v>
      </c>
      <c r="G217" s="219" t="s">
        <v>191</v>
      </c>
      <c r="H217" s="220">
        <v>7.234</v>
      </c>
      <c r="I217" s="221"/>
      <c r="J217" s="222">
        <f>ROUND(I217*H217,2)</f>
        <v>0</v>
      </c>
      <c r="K217" s="223"/>
      <c r="L217" s="45"/>
      <c r="M217" s="224" t="s">
        <v>1</v>
      </c>
      <c r="N217" s="225" t="s">
        <v>40</v>
      </c>
      <c r="O217" s="92"/>
      <c r="P217" s="226">
        <f>O217*H217</f>
        <v>0</v>
      </c>
      <c r="Q217" s="226">
        <v>0.0040000000000000001</v>
      </c>
      <c r="R217" s="226">
        <f>Q217*H217</f>
        <v>0.028936</v>
      </c>
      <c r="S217" s="226">
        <v>0</v>
      </c>
      <c r="T217" s="22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8" t="s">
        <v>158</v>
      </c>
      <c r="AT217" s="228" t="s">
        <v>154</v>
      </c>
      <c r="AU217" s="228" t="s">
        <v>85</v>
      </c>
      <c r="AY217" s="18" t="s">
        <v>151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8" t="s">
        <v>83</v>
      </c>
      <c r="BK217" s="229">
        <f>ROUND(I217*H217,2)</f>
        <v>0</v>
      </c>
      <c r="BL217" s="18" t="s">
        <v>158</v>
      </c>
      <c r="BM217" s="228" t="s">
        <v>240</v>
      </c>
    </row>
    <row r="218" s="13" customFormat="1">
      <c r="A218" s="13"/>
      <c r="B218" s="230"/>
      <c r="C218" s="231"/>
      <c r="D218" s="232" t="s">
        <v>160</v>
      </c>
      <c r="E218" s="233" t="s">
        <v>1</v>
      </c>
      <c r="F218" s="234" t="s">
        <v>241</v>
      </c>
      <c r="G218" s="231"/>
      <c r="H218" s="233" t="s">
        <v>1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160</v>
      </c>
      <c r="AU218" s="240" t="s">
        <v>85</v>
      </c>
      <c r="AV218" s="13" t="s">
        <v>83</v>
      </c>
      <c r="AW218" s="13" t="s">
        <v>32</v>
      </c>
      <c r="AX218" s="13" t="s">
        <v>75</v>
      </c>
      <c r="AY218" s="240" t="s">
        <v>151</v>
      </c>
    </row>
    <row r="219" s="13" customFormat="1">
      <c r="A219" s="13"/>
      <c r="B219" s="230"/>
      <c r="C219" s="231"/>
      <c r="D219" s="232" t="s">
        <v>160</v>
      </c>
      <c r="E219" s="233" t="s">
        <v>1</v>
      </c>
      <c r="F219" s="234" t="s">
        <v>242</v>
      </c>
      <c r="G219" s="231"/>
      <c r="H219" s="233" t="s">
        <v>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160</v>
      </c>
      <c r="AU219" s="240" t="s">
        <v>85</v>
      </c>
      <c r="AV219" s="13" t="s">
        <v>83</v>
      </c>
      <c r="AW219" s="13" t="s">
        <v>32</v>
      </c>
      <c r="AX219" s="13" t="s">
        <v>75</v>
      </c>
      <c r="AY219" s="240" t="s">
        <v>151</v>
      </c>
    </row>
    <row r="220" s="14" customFormat="1">
      <c r="A220" s="14"/>
      <c r="B220" s="241"/>
      <c r="C220" s="242"/>
      <c r="D220" s="232" t="s">
        <v>160</v>
      </c>
      <c r="E220" s="243" t="s">
        <v>1</v>
      </c>
      <c r="F220" s="244" t="s">
        <v>243</v>
      </c>
      <c r="G220" s="242"/>
      <c r="H220" s="245">
        <v>2.3300000000000001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160</v>
      </c>
      <c r="AU220" s="251" t="s">
        <v>85</v>
      </c>
      <c r="AV220" s="14" t="s">
        <v>85</v>
      </c>
      <c r="AW220" s="14" t="s">
        <v>32</v>
      </c>
      <c r="AX220" s="14" t="s">
        <v>75</v>
      </c>
      <c r="AY220" s="251" t="s">
        <v>151</v>
      </c>
    </row>
    <row r="221" s="13" customFormat="1">
      <c r="A221" s="13"/>
      <c r="B221" s="230"/>
      <c r="C221" s="231"/>
      <c r="D221" s="232" t="s">
        <v>160</v>
      </c>
      <c r="E221" s="233" t="s">
        <v>1</v>
      </c>
      <c r="F221" s="234" t="s">
        <v>244</v>
      </c>
      <c r="G221" s="231"/>
      <c r="H221" s="233" t="s">
        <v>1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160</v>
      </c>
      <c r="AU221" s="240" t="s">
        <v>85</v>
      </c>
      <c r="AV221" s="13" t="s">
        <v>83</v>
      </c>
      <c r="AW221" s="13" t="s">
        <v>32</v>
      </c>
      <c r="AX221" s="13" t="s">
        <v>75</v>
      </c>
      <c r="AY221" s="240" t="s">
        <v>151</v>
      </c>
    </row>
    <row r="222" s="14" customFormat="1">
      <c r="A222" s="14"/>
      <c r="B222" s="241"/>
      <c r="C222" s="242"/>
      <c r="D222" s="232" t="s">
        <v>160</v>
      </c>
      <c r="E222" s="243" t="s">
        <v>1</v>
      </c>
      <c r="F222" s="244" t="s">
        <v>245</v>
      </c>
      <c r="G222" s="242"/>
      <c r="H222" s="245">
        <v>2.8719999999999999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160</v>
      </c>
      <c r="AU222" s="251" t="s">
        <v>85</v>
      </c>
      <c r="AV222" s="14" t="s">
        <v>85</v>
      </c>
      <c r="AW222" s="14" t="s">
        <v>32</v>
      </c>
      <c r="AX222" s="14" t="s">
        <v>75</v>
      </c>
      <c r="AY222" s="251" t="s">
        <v>151</v>
      </c>
    </row>
    <row r="223" s="13" customFormat="1">
      <c r="A223" s="13"/>
      <c r="B223" s="230"/>
      <c r="C223" s="231"/>
      <c r="D223" s="232" t="s">
        <v>160</v>
      </c>
      <c r="E223" s="233" t="s">
        <v>1</v>
      </c>
      <c r="F223" s="234" t="s">
        <v>244</v>
      </c>
      <c r="G223" s="231"/>
      <c r="H223" s="233" t="s">
        <v>1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160</v>
      </c>
      <c r="AU223" s="240" t="s">
        <v>85</v>
      </c>
      <c r="AV223" s="13" t="s">
        <v>83</v>
      </c>
      <c r="AW223" s="13" t="s">
        <v>32</v>
      </c>
      <c r="AX223" s="13" t="s">
        <v>75</v>
      </c>
      <c r="AY223" s="240" t="s">
        <v>151</v>
      </c>
    </row>
    <row r="224" s="14" customFormat="1">
      <c r="A224" s="14"/>
      <c r="B224" s="241"/>
      <c r="C224" s="242"/>
      <c r="D224" s="232" t="s">
        <v>160</v>
      </c>
      <c r="E224" s="243" t="s">
        <v>1</v>
      </c>
      <c r="F224" s="244" t="s">
        <v>246</v>
      </c>
      <c r="G224" s="242"/>
      <c r="H224" s="245">
        <v>2.032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160</v>
      </c>
      <c r="AU224" s="251" t="s">
        <v>85</v>
      </c>
      <c r="AV224" s="14" t="s">
        <v>85</v>
      </c>
      <c r="AW224" s="14" t="s">
        <v>32</v>
      </c>
      <c r="AX224" s="14" t="s">
        <v>75</v>
      </c>
      <c r="AY224" s="251" t="s">
        <v>151</v>
      </c>
    </row>
    <row r="225" s="15" customFormat="1">
      <c r="A225" s="15"/>
      <c r="B225" s="252"/>
      <c r="C225" s="253"/>
      <c r="D225" s="232" t="s">
        <v>160</v>
      </c>
      <c r="E225" s="254" t="s">
        <v>1</v>
      </c>
      <c r="F225" s="255" t="s">
        <v>174</v>
      </c>
      <c r="G225" s="253"/>
      <c r="H225" s="256">
        <v>7.234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2" t="s">
        <v>160</v>
      </c>
      <c r="AU225" s="262" t="s">
        <v>85</v>
      </c>
      <c r="AV225" s="15" t="s">
        <v>158</v>
      </c>
      <c r="AW225" s="15" t="s">
        <v>32</v>
      </c>
      <c r="AX225" s="15" t="s">
        <v>83</v>
      </c>
      <c r="AY225" s="262" t="s">
        <v>151</v>
      </c>
    </row>
    <row r="226" s="2" customFormat="1" ht="24.15" customHeight="1">
      <c r="A226" s="39"/>
      <c r="B226" s="40"/>
      <c r="C226" s="216" t="s">
        <v>247</v>
      </c>
      <c r="D226" s="216" t="s">
        <v>154</v>
      </c>
      <c r="E226" s="217" t="s">
        <v>248</v>
      </c>
      <c r="F226" s="218" t="s">
        <v>249</v>
      </c>
      <c r="G226" s="219" t="s">
        <v>191</v>
      </c>
      <c r="H226" s="220">
        <v>33.616999999999997</v>
      </c>
      <c r="I226" s="221"/>
      <c r="J226" s="222">
        <f>ROUND(I226*H226,2)</f>
        <v>0</v>
      </c>
      <c r="K226" s="223"/>
      <c r="L226" s="45"/>
      <c r="M226" s="224" t="s">
        <v>1</v>
      </c>
      <c r="N226" s="225" t="s">
        <v>40</v>
      </c>
      <c r="O226" s="92"/>
      <c r="P226" s="226">
        <f>O226*H226</f>
        <v>0</v>
      </c>
      <c r="Q226" s="226">
        <v>0.01575</v>
      </c>
      <c r="R226" s="226">
        <f>Q226*H226</f>
        <v>0.52946775000000001</v>
      </c>
      <c r="S226" s="226">
        <v>0</v>
      </c>
      <c r="T226" s="22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8" t="s">
        <v>158</v>
      </c>
      <c r="AT226" s="228" t="s">
        <v>154</v>
      </c>
      <c r="AU226" s="228" t="s">
        <v>85</v>
      </c>
      <c r="AY226" s="18" t="s">
        <v>151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8" t="s">
        <v>83</v>
      </c>
      <c r="BK226" s="229">
        <f>ROUND(I226*H226,2)</f>
        <v>0</v>
      </c>
      <c r="BL226" s="18" t="s">
        <v>158</v>
      </c>
      <c r="BM226" s="228" t="s">
        <v>250</v>
      </c>
    </row>
    <row r="227" s="13" customFormat="1">
      <c r="A227" s="13"/>
      <c r="B227" s="230"/>
      <c r="C227" s="231"/>
      <c r="D227" s="232" t="s">
        <v>160</v>
      </c>
      <c r="E227" s="233" t="s">
        <v>1</v>
      </c>
      <c r="F227" s="234" t="s">
        <v>251</v>
      </c>
      <c r="G227" s="231"/>
      <c r="H227" s="233" t="s">
        <v>1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160</v>
      </c>
      <c r="AU227" s="240" t="s">
        <v>85</v>
      </c>
      <c r="AV227" s="13" t="s">
        <v>83</v>
      </c>
      <c r="AW227" s="13" t="s">
        <v>32</v>
      </c>
      <c r="AX227" s="13" t="s">
        <v>75</v>
      </c>
      <c r="AY227" s="240" t="s">
        <v>151</v>
      </c>
    </row>
    <row r="228" s="14" customFormat="1">
      <c r="A228" s="14"/>
      <c r="B228" s="241"/>
      <c r="C228" s="242"/>
      <c r="D228" s="232" t="s">
        <v>160</v>
      </c>
      <c r="E228" s="243" t="s">
        <v>1</v>
      </c>
      <c r="F228" s="244" t="s">
        <v>252</v>
      </c>
      <c r="G228" s="242"/>
      <c r="H228" s="245">
        <v>33.616999999999997</v>
      </c>
      <c r="I228" s="246"/>
      <c r="J228" s="242"/>
      <c r="K228" s="242"/>
      <c r="L228" s="247"/>
      <c r="M228" s="248"/>
      <c r="N228" s="249"/>
      <c r="O228" s="249"/>
      <c r="P228" s="249"/>
      <c r="Q228" s="249"/>
      <c r="R228" s="249"/>
      <c r="S228" s="249"/>
      <c r="T228" s="25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1" t="s">
        <v>160</v>
      </c>
      <c r="AU228" s="251" t="s">
        <v>85</v>
      </c>
      <c r="AV228" s="14" t="s">
        <v>85</v>
      </c>
      <c r="AW228" s="14" t="s">
        <v>32</v>
      </c>
      <c r="AX228" s="14" t="s">
        <v>83</v>
      </c>
      <c r="AY228" s="251" t="s">
        <v>151</v>
      </c>
    </row>
    <row r="229" s="2" customFormat="1" ht="24.15" customHeight="1">
      <c r="A229" s="39"/>
      <c r="B229" s="40"/>
      <c r="C229" s="216" t="s">
        <v>253</v>
      </c>
      <c r="D229" s="216" t="s">
        <v>154</v>
      </c>
      <c r="E229" s="217" t="s">
        <v>254</v>
      </c>
      <c r="F229" s="218" t="s">
        <v>255</v>
      </c>
      <c r="G229" s="219" t="s">
        <v>191</v>
      </c>
      <c r="H229" s="220">
        <v>166.523</v>
      </c>
      <c r="I229" s="221"/>
      <c r="J229" s="222">
        <f>ROUND(I229*H229,2)</f>
        <v>0</v>
      </c>
      <c r="K229" s="223"/>
      <c r="L229" s="45"/>
      <c r="M229" s="224" t="s">
        <v>1</v>
      </c>
      <c r="N229" s="225" t="s">
        <v>40</v>
      </c>
      <c r="O229" s="92"/>
      <c r="P229" s="226">
        <f>O229*H229</f>
        <v>0</v>
      </c>
      <c r="Q229" s="226">
        <v>0.015400000000000001</v>
      </c>
      <c r="R229" s="226">
        <f>Q229*H229</f>
        <v>2.5644542000000001</v>
      </c>
      <c r="S229" s="226">
        <v>0</v>
      </c>
      <c r="T229" s="22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8" t="s">
        <v>158</v>
      </c>
      <c r="AT229" s="228" t="s">
        <v>154</v>
      </c>
      <c r="AU229" s="228" t="s">
        <v>85</v>
      </c>
      <c r="AY229" s="18" t="s">
        <v>151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8" t="s">
        <v>83</v>
      </c>
      <c r="BK229" s="229">
        <f>ROUND(I229*H229,2)</f>
        <v>0</v>
      </c>
      <c r="BL229" s="18" t="s">
        <v>158</v>
      </c>
      <c r="BM229" s="228" t="s">
        <v>256</v>
      </c>
    </row>
    <row r="230" s="13" customFormat="1">
      <c r="A230" s="13"/>
      <c r="B230" s="230"/>
      <c r="C230" s="231"/>
      <c r="D230" s="232" t="s">
        <v>160</v>
      </c>
      <c r="E230" s="233" t="s">
        <v>1</v>
      </c>
      <c r="F230" s="234" t="s">
        <v>242</v>
      </c>
      <c r="G230" s="231"/>
      <c r="H230" s="233" t="s">
        <v>1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160</v>
      </c>
      <c r="AU230" s="240" t="s">
        <v>85</v>
      </c>
      <c r="AV230" s="13" t="s">
        <v>83</v>
      </c>
      <c r="AW230" s="13" t="s">
        <v>32</v>
      </c>
      <c r="AX230" s="13" t="s">
        <v>75</v>
      </c>
      <c r="AY230" s="240" t="s">
        <v>151</v>
      </c>
    </row>
    <row r="231" s="14" customFormat="1">
      <c r="A231" s="14"/>
      <c r="B231" s="241"/>
      <c r="C231" s="242"/>
      <c r="D231" s="232" t="s">
        <v>160</v>
      </c>
      <c r="E231" s="243" t="s">
        <v>1</v>
      </c>
      <c r="F231" s="244" t="s">
        <v>257</v>
      </c>
      <c r="G231" s="242"/>
      <c r="H231" s="245">
        <v>66.405000000000001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160</v>
      </c>
      <c r="AU231" s="251" t="s">
        <v>85</v>
      </c>
      <c r="AV231" s="14" t="s">
        <v>85</v>
      </c>
      <c r="AW231" s="14" t="s">
        <v>32</v>
      </c>
      <c r="AX231" s="14" t="s">
        <v>75</v>
      </c>
      <c r="AY231" s="251" t="s">
        <v>151</v>
      </c>
    </row>
    <row r="232" s="14" customFormat="1">
      <c r="A232" s="14"/>
      <c r="B232" s="241"/>
      <c r="C232" s="242"/>
      <c r="D232" s="232" t="s">
        <v>160</v>
      </c>
      <c r="E232" s="243" t="s">
        <v>1</v>
      </c>
      <c r="F232" s="244" t="s">
        <v>258</v>
      </c>
      <c r="G232" s="242"/>
      <c r="H232" s="245">
        <v>-4.3879999999999999</v>
      </c>
      <c r="I232" s="246"/>
      <c r="J232" s="242"/>
      <c r="K232" s="242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160</v>
      </c>
      <c r="AU232" s="251" t="s">
        <v>85</v>
      </c>
      <c r="AV232" s="14" t="s">
        <v>85</v>
      </c>
      <c r="AW232" s="14" t="s">
        <v>32</v>
      </c>
      <c r="AX232" s="14" t="s">
        <v>75</v>
      </c>
      <c r="AY232" s="251" t="s">
        <v>151</v>
      </c>
    </row>
    <row r="233" s="14" customFormat="1">
      <c r="A233" s="14"/>
      <c r="B233" s="241"/>
      <c r="C233" s="242"/>
      <c r="D233" s="232" t="s">
        <v>160</v>
      </c>
      <c r="E233" s="243" t="s">
        <v>1</v>
      </c>
      <c r="F233" s="244" t="s">
        <v>259</v>
      </c>
      <c r="G233" s="242"/>
      <c r="H233" s="245">
        <v>-3.1920000000000002</v>
      </c>
      <c r="I233" s="246"/>
      <c r="J233" s="242"/>
      <c r="K233" s="242"/>
      <c r="L233" s="247"/>
      <c r="M233" s="248"/>
      <c r="N233" s="249"/>
      <c r="O233" s="249"/>
      <c r="P233" s="249"/>
      <c r="Q233" s="249"/>
      <c r="R233" s="249"/>
      <c r="S233" s="249"/>
      <c r="T233" s="25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1" t="s">
        <v>160</v>
      </c>
      <c r="AU233" s="251" t="s">
        <v>85</v>
      </c>
      <c r="AV233" s="14" t="s">
        <v>85</v>
      </c>
      <c r="AW233" s="14" t="s">
        <v>32</v>
      </c>
      <c r="AX233" s="14" t="s">
        <v>75</v>
      </c>
      <c r="AY233" s="251" t="s">
        <v>151</v>
      </c>
    </row>
    <row r="234" s="14" customFormat="1">
      <c r="A234" s="14"/>
      <c r="B234" s="241"/>
      <c r="C234" s="242"/>
      <c r="D234" s="232" t="s">
        <v>160</v>
      </c>
      <c r="E234" s="243" t="s">
        <v>1</v>
      </c>
      <c r="F234" s="244" t="s">
        <v>260</v>
      </c>
      <c r="G234" s="242"/>
      <c r="H234" s="245">
        <v>-3.6000000000000001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160</v>
      </c>
      <c r="AU234" s="251" t="s">
        <v>85</v>
      </c>
      <c r="AV234" s="14" t="s">
        <v>85</v>
      </c>
      <c r="AW234" s="14" t="s">
        <v>32</v>
      </c>
      <c r="AX234" s="14" t="s">
        <v>75</v>
      </c>
      <c r="AY234" s="251" t="s">
        <v>151</v>
      </c>
    </row>
    <row r="235" s="14" customFormat="1">
      <c r="A235" s="14"/>
      <c r="B235" s="241"/>
      <c r="C235" s="242"/>
      <c r="D235" s="232" t="s">
        <v>160</v>
      </c>
      <c r="E235" s="243" t="s">
        <v>1</v>
      </c>
      <c r="F235" s="244" t="s">
        <v>261</v>
      </c>
      <c r="G235" s="242"/>
      <c r="H235" s="245">
        <v>-3.9399999999999999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1" t="s">
        <v>160</v>
      </c>
      <c r="AU235" s="251" t="s">
        <v>85</v>
      </c>
      <c r="AV235" s="14" t="s">
        <v>85</v>
      </c>
      <c r="AW235" s="14" t="s">
        <v>32</v>
      </c>
      <c r="AX235" s="14" t="s">
        <v>75</v>
      </c>
      <c r="AY235" s="251" t="s">
        <v>151</v>
      </c>
    </row>
    <row r="236" s="13" customFormat="1">
      <c r="A236" s="13"/>
      <c r="B236" s="230"/>
      <c r="C236" s="231"/>
      <c r="D236" s="232" t="s">
        <v>160</v>
      </c>
      <c r="E236" s="233" t="s">
        <v>1</v>
      </c>
      <c r="F236" s="234" t="s">
        <v>244</v>
      </c>
      <c r="G236" s="231"/>
      <c r="H236" s="233" t="s">
        <v>1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160</v>
      </c>
      <c r="AU236" s="240" t="s">
        <v>85</v>
      </c>
      <c r="AV236" s="13" t="s">
        <v>83</v>
      </c>
      <c r="AW236" s="13" t="s">
        <v>32</v>
      </c>
      <c r="AX236" s="13" t="s">
        <v>75</v>
      </c>
      <c r="AY236" s="240" t="s">
        <v>151</v>
      </c>
    </row>
    <row r="237" s="14" customFormat="1">
      <c r="A237" s="14"/>
      <c r="B237" s="241"/>
      <c r="C237" s="242"/>
      <c r="D237" s="232" t="s">
        <v>160</v>
      </c>
      <c r="E237" s="243" t="s">
        <v>1</v>
      </c>
      <c r="F237" s="244" t="s">
        <v>262</v>
      </c>
      <c r="G237" s="242"/>
      <c r="H237" s="245">
        <v>81.852000000000004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1" t="s">
        <v>160</v>
      </c>
      <c r="AU237" s="251" t="s">
        <v>85</v>
      </c>
      <c r="AV237" s="14" t="s">
        <v>85</v>
      </c>
      <c r="AW237" s="14" t="s">
        <v>32</v>
      </c>
      <c r="AX237" s="14" t="s">
        <v>75</v>
      </c>
      <c r="AY237" s="251" t="s">
        <v>151</v>
      </c>
    </row>
    <row r="238" s="14" customFormat="1">
      <c r="A238" s="14"/>
      <c r="B238" s="241"/>
      <c r="C238" s="242"/>
      <c r="D238" s="232" t="s">
        <v>160</v>
      </c>
      <c r="E238" s="243" t="s">
        <v>1</v>
      </c>
      <c r="F238" s="244" t="s">
        <v>263</v>
      </c>
      <c r="G238" s="242"/>
      <c r="H238" s="245">
        <v>-4.3200000000000003</v>
      </c>
      <c r="I238" s="246"/>
      <c r="J238" s="242"/>
      <c r="K238" s="242"/>
      <c r="L238" s="247"/>
      <c r="M238" s="248"/>
      <c r="N238" s="249"/>
      <c r="O238" s="249"/>
      <c r="P238" s="249"/>
      <c r="Q238" s="249"/>
      <c r="R238" s="249"/>
      <c r="S238" s="249"/>
      <c r="T238" s="25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1" t="s">
        <v>160</v>
      </c>
      <c r="AU238" s="251" t="s">
        <v>85</v>
      </c>
      <c r="AV238" s="14" t="s">
        <v>85</v>
      </c>
      <c r="AW238" s="14" t="s">
        <v>32</v>
      </c>
      <c r="AX238" s="14" t="s">
        <v>75</v>
      </c>
      <c r="AY238" s="251" t="s">
        <v>151</v>
      </c>
    </row>
    <row r="239" s="14" customFormat="1">
      <c r="A239" s="14"/>
      <c r="B239" s="241"/>
      <c r="C239" s="242"/>
      <c r="D239" s="232" t="s">
        <v>160</v>
      </c>
      <c r="E239" s="243" t="s">
        <v>1</v>
      </c>
      <c r="F239" s="244" t="s">
        <v>264</v>
      </c>
      <c r="G239" s="242"/>
      <c r="H239" s="245">
        <v>-3.7690000000000001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1" t="s">
        <v>160</v>
      </c>
      <c r="AU239" s="251" t="s">
        <v>85</v>
      </c>
      <c r="AV239" s="14" t="s">
        <v>85</v>
      </c>
      <c r="AW239" s="14" t="s">
        <v>32</v>
      </c>
      <c r="AX239" s="14" t="s">
        <v>75</v>
      </c>
      <c r="AY239" s="251" t="s">
        <v>151</v>
      </c>
    </row>
    <row r="240" s="14" customFormat="1">
      <c r="A240" s="14"/>
      <c r="B240" s="241"/>
      <c r="C240" s="242"/>
      <c r="D240" s="232" t="s">
        <v>160</v>
      </c>
      <c r="E240" s="243" t="s">
        <v>1</v>
      </c>
      <c r="F240" s="244" t="s">
        <v>265</v>
      </c>
      <c r="G240" s="242"/>
      <c r="H240" s="245">
        <v>-9.8000000000000007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160</v>
      </c>
      <c r="AU240" s="251" t="s">
        <v>85</v>
      </c>
      <c r="AV240" s="14" t="s">
        <v>85</v>
      </c>
      <c r="AW240" s="14" t="s">
        <v>32</v>
      </c>
      <c r="AX240" s="14" t="s">
        <v>75</v>
      </c>
      <c r="AY240" s="251" t="s">
        <v>151</v>
      </c>
    </row>
    <row r="241" s="13" customFormat="1">
      <c r="A241" s="13"/>
      <c r="B241" s="230"/>
      <c r="C241" s="231"/>
      <c r="D241" s="232" t="s">
        <v>160</v>
      </c>
      <c r="E241" s="233" t="s">
        <v>1</v>
      </c>
      <c r="F241" s="234" t="s">
        <v>266</v>
      </c>
      <c r="G241" s="231"/>
      <c r="H241" s="233" t="s">
        <v>1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160</v>
      </c>
      <c r="AU241" s="240" t="s">
        <v>85</v>
      </c>
      <c r="AV241" s="13" t="s">
        <v>83</v>
      </c>
      <c r="AW241" s="13" t="s">
        <v>32</v>
      </c>
      <c r="AX241" s="13" t="s">
        <v>75</v>
      </c>
      <c r="AY241" s="240" t="s">
        <v>151</v>
      </c>
    </row>
    <row r="242" s="14" customFormat="1">
      <c r="A242" s="14"/>
      <c r="B242" s="241"/>
      <c r="C242" s="242"/>
      <c r="D242" s="232" t="s">
        <v>160</v>
      </c>
      <c r="E242" s="243" t="s">
        <v>1</v>
      </c>
      <c r="F242" s="244" t="s">
        <v>267</v>
      </c>
      <c r="G242" s="242"/>
      <c r="H242" s="245">
        <v>59.944000000000003</v>
      </c>
      <c r="I242" s="246"/>
      <c r="J242" s="242"/>
      <c r="K242" s="242"/>
      <c r="L242" s="247"/>
      <c r="M242" s="248"/>
      <c r="N242" s="249"/>
      <c r="O242" s="249"/>
      <c r="P242" s="249"/>
      <c r="Q242" s="249"/>
      <c r="R242" s="249"/>
      <c r="S242" s="249"/>
      <c r="T242" s="250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1" t="s">
        <v>160</v>
      </c>
      <c r="AU242" s="251" t="s">
        <v>85</v>
      </c>
      <c r="AV242" s="14" t="s">
        <v>85</v>
      </c>
      <c r="AW242" s="14" t="s">
        <v>32</v>
      </c>
      <c r="AX242" s="14" t="s">
        <v>75</v>
      </c>
      <c r="AY242" s="251" t="s">
        <v>151</v>
      </c>
    </row>
    <row r="243" s="14" customFormat="1">
      <c r="A243" s="14"/>
      <c r="B243" s="241"/>
      <c r="C243" s="242"/>
      <c r="D243" s="232" t="s">
        <v>160</v>
      </c>
      <c r="E243" s="243" t="s">
        <v>1</v>
      </c>
      <c r="F243" s="244" t="s">
        <v>264</v>
      </c>
      <c r="G243" s="242"/>
      <c r="H243" s="245">
        <v>-3.7690000000000001</v>
      </c>
      <c r="I243" s="246"/>
      <c r="J243" s="242"/>
      <c r="K243" s="242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160</v>
      </c>
      <c r="AU243" s="251" t="s">
        <v>85</v>
      </c>
      <c r="AV243" s="14" t="s">
        <v>85</v>
      </c>
      <c r="AW243" s="14" t="s">
        <v>32</v>
      </c>
      <c r="AX243" s="14" t="s">
        <v>75</v>
      </c>
      <c r="AY243" s="251" t="s">
        <v>151</v>
      </c>
    </row>
    <row r="244" s="14" customFormat="1">
      <c r="A244" s="14"/>
      <c r="B244" s="241"/>
      <c r="C244" s="242"/>
      <c r="D244" s="232" t="s">
        <v>160</v>
      </c>
      <c r="E244" s="243" t="s">
        <v>1</v>
      </c>
      <c r="F244" s="244" t="s">
        <v>268</v>
      </c>
      <c r="G244" s="242"/>
      <c r="H244" s="245">
        <v>-4.9000000000000004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1" t="s">
        <v>160</v>
      </c>
      <c r="AU244" s="251" t="s">
        <v>85</v>
      </c>
      <c r="AV244" s="14" t="s">
        <v>85</v>
      </c>
      <c r="AW244" s="14" t="s">
        <v>32</v>
      </c>
      <c r="AX244" s="14" t="s">
        <v>75</v>
      </c>
      <c r="AY244" s="251" t="s">
        <v>151</v>
      </c>
    </row>
    <row r="245" s="15" customFormat="1">
      <c r="A245" s="15"/>
      <c r="B245" s="252"/>
      <c r="C245" s="253"/>
      <c r="D245" s="232" t="s">
        <v>160</v>
      </c>
      <c r="E245" s="254" t="s">
        <v>1</v>
      </c>
      <c r="F245" s="255" t="s">
        <v>174</v>
      </c>
      <c r="G245" s="253"/>
      <c r="H245" s="256">
        <v>166.523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2" t="s">
        <v>160</v>
      </c>
      <c r="AU245" s="262" t="s">
        <v>85</v>
      </c>
      <c r="AV245" s="15" t="s">
        <v>158</v>
      </c>
      <c r="AW245" s="15" t="s">
        <v>32</v>
      </c>
      <c r="AX245" s="15" t="s">
        <v>83</v>
      </c>
      <c r="AY245" s="262" t="s">
        <v>151</v>
      </c>
    </row>
    <row r="246" s="2" customFormat="1" ht="24.15" customHeight="1">
      <c r="A246" s="39"/>
      <c r="B246" s="40"/>
      <c r="C246" s="216" t="s">
        <v>269</v>
      </c>
      <c r="D246" s="216" t="s">
        <v>154</v>
      </c>
      <c r="E246" s="217" t="s">
        <v>270</v>
      </c>
      <c r="F246" s="218" t="s">
        <v>271</v>
      </c>
      <c r="G246" s="219" t="s">
        <v>191</v>
      </c>
      <c r="H246" s="220">
        <v>37.777000000000001</v>
      </c>
      <c r="I246" s="221"/>
      <c r="J246" s="222">
        <f>ROUND(I246*H246,2)</f>
        <v>0</v>
      </c>
      <c r="K246" s="223"/>
      <c r="L246" s="45"/>
      <c r="M246" s="224" t="s">
        <v>1</v>
      </c>
      <c r="N246" s="225" t="s">
        <v>40</v>
      </c>
      <c r="O246" s="92"/>
      <c r="P246" s="226">
        <f>O246*H246</f>
        <v>0</v>
      </c>
      <c r="Q246" s="226">
        <v>0.018380000000000001</v>
      </c>
      <c r="R246" s="226">
        <f>Q246*H246</f>
        <v>0.69434126000000007</v>
      </c>
      <c r="S246" s="226">
        <v>0</v>
      </c>
      <c r="T246" s="22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8" t="s">
        <v>158</v>
      </c>
      <c r="AT246" s="228" t="s">
        <v>154</v>
      </c>
      <c r="AU246" s="228" t="s">
        <v>85</v>
      </c>
      <c r="AY246" s="18" t="s">
        <v>151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8" t="s">
        <v>83</v>
      </c>
      <c r="BK246" s="229">
        <f>ROUND(I246*H246,2)</f>
        <v>0</v>
      </c>
      <c r="BL246" s="18" t="s">
        <v>158</v>
      </c>
      <c r="BM246" s="228" t="s">
        <v>272</v>
      </c>
    </row>
    <row r="247" s="13" customFormat="1">
      <c r="A247" s="13"/>
      <c r="B247" s="230"/>
      <c r="C247" s="231"/>
      <c r="D247" s="232" t="s">
        <v>160</v>
      </c>
      <c r="E247" s="233" t="s">
        <v>1</v>
      </c>
      <c r="F247" s="234" t="s">
        <v>273</v>
      </c>
      <c r="G247" s="231"/>
      <c r="H247" s="233" t="s">
        <v>1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160</v>
      </c>
      <c r="AU247" s="240" t="s">
        <v>85</v>
      </c>
      <c r="AV247" s="13" t="s">
        <v>83</v>
      </c>
      <c r="AW247" s="13" t="s">
        <v>32</v>
      </c>
      <c r="AX247" s="13" t="s">
        <v>75</v>
      </c>
      <c r="AY247" s="240" t="s">
        <v>151</v>
      </c>
    </row>
    <row r="248" s="14" customFormat="1">
      <c r="A248" s="14"/>
      <c r="B248" s="241"/>
      <c r="C248" s="242"/>
      <c r="D248" s="232" t="s">
        <v>160</v>
      </c>
      <c r="E248" s="243" t="s">
        <v>1</v>
      </c>
      <c r="F248" s="244" t="s">
        <v>274</v>
      </c>
      <c r="G248" s="242"/>
      <c r="H248" s="245">
        <v>7.3710000000000004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160</v>
      </c>
      <c r="AU248" s="251" t="s">
        <v>85</v>
      </c>
      <c r="AV248" s="14" t="s">
        <v>85</v>
      </c>
      <c r="AW248" s="14" t="s">
        <v>32</v>
      </c>
      <c r="AX248" s="14" t="s">
        <v>75</v>
      </c>
      <c r="AY248" s="251" t="s">
        <v>151</v>
      </c>
    </row>
    <row r="249" s="14" customFormat="1">
      <c r="A249" s="14"/>
      <c r="B249" s="241"/>
      <c r="C249" s="242"/>
      <c r="D249" s="232" t="s">
        <v>160</v>
      </c>
      <c r="E249" s="243" t="s">
        <v>1</v>
      </c>
      <c r="F249" s="244" t="s">
        <v>275</v>
      </c>
      <c r="G249" s="242"/>
      <c r="H249" s="245">
        <v>0.40500000000000003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160</v>
      </c>
      <c r="AU249" s="251" t="s">
        <v>85</v>
      </c>
      <c r="AV249" s="14" t="s">
        <v>85</v>
      </c>
      <c r="AW249" s="14" t="s">
        <v>32</v>
      </c>
      <c r="AX249" s="14" t="s">
        <v>75</v>
      </c>
      <c r="AY249" s="251" t="s">
        <v>151</v>
      </c>
    </row>
    <row r="250" s="13" customFormat="1">
      <c r="A250" s="13"/>
      <c r="B250" s="230"/>
      <c r="C250" s="231"/>
      <c r="D250" s="232" t="s">
        <v>160</v>
      </c>
      <c r="E250" s="233" t="s">
        <v>1</v>
      </c>
      <c r="F250" s="234" t="s">
        <v>276</v>
      </c>
      <c r="G250" s="231"/>
      <c r="H250" s="233" t="s">
        <v>1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160</v>
      </c>
      <c r="AU250" s="240" t="s">
        <v>85</v>
      </c>
      <c r="AV250" s="13" t="s">
        <v>83</v>
      </c>
      <c r="AW250" s="13" t="s">
        <v>32</v>
      </c>
      <c r="AX250" s="13" t="s">
        <v>75</v>
      </c>
      <c r="AY250" s="240" t="s">
        <v>151</v>
      </c>
    </row>
    <row r="251" s="14" customFormat="1">
      <c r="A251" s="14"/>
      <c r="B251" s="241"/>
      <c r="C251" s="242"/>
      <c r="D251" s="232" t="s">
        <v>160</v>
      </c>
      <c r="E251" s="243" t="s">
        <v>1</v>
      </c>
      <c r="F251" s="244" t="s">
        <v>277</v>
      </c>
      <c r="G251" s="242"/>
      <c r="H251" s="245">
        <v>15.789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1" t="s">
        <v>160</v>
      </c>
      <c r="AU251" s="251" t="s">
        <v>85</v>
      </c>
      <c r="AV251" s="14" t="s">
        <v>85</v>
      </c>
      <c r="AW251" s="14" t="s">
        <v>32</v>
      </c>
      <c r="AX251" s="14" t="s">
        <v>75</v>
      </c>
      <c r="AY251" s="251" t="s">
        <v>151</v>
      </c>
    </row>
    <row r="252" s="13" customFormat="1">
      <c r="A252" s="13"/>
      <c r="B252" s="230"/>
      <c r="C252" s="231"/>
      <c r="D252" s="232" t="s">
        <v>160</v>
      </c>
      <c r="E252" s="233" t="s">
        <v>1</v>
      </c>
      <c r="F252" s="234" t="s">
        <v>278</v>
      </c>
      <c r="G252" s="231"/>
      <c r="H252" s="233" t="s">
        <v>1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160</v>
      </c>
      <c r="AU252" s="240" t="s">
        <v>85</v>
      </c>
      <c r="AV252" s="13" t="s">
        <v>83</v>
      </c>
      <c r="AW252" s="13" t="s">
        <v>32</v>
      </c>
      <c r="AX252" s="13" t="s">
        <v>75</v>
      </c>
      <c r="AY252" s="240" t="s">
        <v>151</v>
      </c>
    </row>
    <row r="253" s="14" customFormat="1">
      <c r="A253" s="14"/>
      <c r="B253" s="241"/>
      <c r="C253" s="242"/>
      <c r="D253" s="232" t="s">
        <v>160</v>
      </c>
      <c r="E253" s="243" t="s">
        <v>1</v>
      </c>
      <c r="F253" s="244" t="s">
        <v>279</v>
      </c>
      <c r="G253" s="242"/>
      <c r="H253" s="245">
        <v>5.202</v>
      </c>
      <c r="I253" s="246"/>
      <c r="J253" s="242"/>
      <c r="K253" s="242"/>
      <c r="L253" s="247"/>
      <c r="M253" s="248"/>
      <c r="N253" s="249"/>
      <c r="O253" s="249"/>
      <c r="P253" s="249"/>
      <c r="Q253" s="249"/>
      <c r="R253" s="249"/>
      <c r="S253" s="249"/>
      <c r="T253" s="25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1" t="s">
        <v>160</v>
      </c>
      <c r="AU253" s="251" t="s">
        <v>85</v>
      </c>
      <c r="AV253" s="14" t="s">
        <v>85</v>
      </c>
      <c r="AW253" s="14" t="s">
        <v>32</v>
      </c>
      <c r="AX253" s="14" t="s">
        <v>75</v>
      </c>
      <c r="AY253" s="251" t="s">
        <v>151</v>
      </c>
    </row>
    <row r="254" s="13" customFormat="1">
      <c r="A254" s="13"/>
      <c r="B254" s="230"/>
      <c r="C254" s="231"/>
      <c r="D254" s="232" t="s">
        <v>160</v>
      </c>
      <c r="E254" s="233" t="s">
        <v>1</v>
      </c>
      <c r="F254" s="234" t="s">
        <v>280</v>
      </c>
      <c r="G254" s="231"/>
      <c r="H254" s="233" t="s">
        <v>1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160</v>
      </c>
      <c r="AU254" s="240" t="s">
        <v>85</v>
      </c>
      <c r="AV254" s="13" t="s">
        <v>83</v>
      </c>
      <c r="AW254" s="13" t="s">
        <v>32</v>
      </c>
      <c r="AX254" s="13" t="s">
        <v>75</v>
      </c>
      <c r="AY254" s="240" t="s">
        <v>151</v>
      </c>
    </row>
    <row r="255" s="14" customFormat="1">
      <c r="A255" s="14"/>
      <c r="B255" s="241"/>
      <c r="C255" s="242"/>
      <c r="D255" s="232" t="s">
        <v>160</v>
      </c>
      <c r="E255" s="243" t="s">
        <v>1</v>
      </c>
      <c r="F255" s="244" t="s">
        <v>281</v>
      </c>
      <c r="G255" s="242"/>
      <c r="H255" s="245">
        <v>4.5049999999999999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160</v>
      </c>
      <c r="AU255" s="251" t="s">
        <v>85</v>
      </c>
      <c r="AV255" s="14" t="s">
        <v>85</v>
      </c>
      <c r="AW255" s="14" t="s">
        <v>32</v>
      </c>
      <c r="AX255" s="14" t="s">
        <v>75</v>
      </c>
      <c r="AY255" s="251" t="s">
        <v>151</v>
      </c>
    </row>
    <row r="256" s="13" customFormat="1">
      <c r="A256" s="13"/>
      <c r="B256" s="230"/>
      <c r="C256" s="231"/>
      <c r="D256" s="232" t="s">
        <v>160</v>
      </c>
      <c r="E256" s="233" t="s">
        <v>1</v>
      </c>
      <c r="F256" s="234" t="s">
        <v>282</v>
      </c>
      <c r="G256" s="231"/>
      <c r="H256" s="233" t="s">
        <v>1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160</v>
      </c>
      <c r="AU256" s="240" t="s">
        <v>85</v>
      </c>
      <c r="AV256" s="13" t="s">
        <v>83</v>
      </c>
      <c r="AW256" s="13" t="s">
        <v>32</v>
      </c>
      <c r="AX256" s="13" t="s">
        <v>75</v>
      </c>
      <c r="AY256" s="240" t="s">
        <v>151</v>
      </c>
    </row>
    <row r="257" s="14" customFormat="1">
      <c r="A257" s="14"/>
      <c r="B257" s="241"/>
      <c r="C257" s="242"/>
      <c r="D257" s="232" t="s">
        <v>160</v>
      </c>
      <c r="E257" s="243" t="s">
        <v>1</v>
      </c>
      <c r="F257" s="244" t="s">
        <v>281</v>
      </c>
      <c r="G257" s="242"/>
      <c r="H257" s="245">
        <v>4.5049999999999999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1" t="s">
        <v>160</v>
      </c>
      <c r="AU257" s="251" t="s">
        <v>85</v>
      </c>
      <c r="AV257" s="14" t="s">
        <v>85</v>
      </c>
      <c r="AW257" s="14" t="s">
        <v>32</v>
      </c>
      <c r="AX257" s="14" t="s">
        <v>75</v>
      </c>
      <c r="AY257" s="251" t="s">
        <v>151</v>
      </c>
    </row>
    <row r="258" s="15" customFormat="1">
      <c r="A258" s="15"/>
      <c r="B258" s="252"/>
      <c r="C258" s="253"/>
      <c r="D258" s="232" t="s">
        <v>160</v>
      </c>
      <c r="E258" s="254" t="s">
        <v>1</v>
      </c>
      <c r="F258" s="255" t="s">
        <v>174</v>
      </c>
      <c r="G258" s="253"/>
      <c r="H258" s="256">
        <v>37.777000000000001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2" t="s">
        <v>160</v>
      </c>
      <c r="AU258" s="262" t="s">
        <v>85</v>
      </c>
      <c r="AV258" s="15" t="s">
        <v>158</v>
      </c>
      <c r="AW258" s="15" t="s">
        <v>32</v>
      </c>
      <c r="AX258" s="15" t="s">
        <v>83</v>
      </c>
      <c r="AY258" s="262" t="s">
        <v>151</v>
      </c>
    </row>
    <row r="259" s="2" customFormat="1" ht="24.15" customHeight="1">
      <c r="A259" s="39"/>
      <c r="B259" s="40"/>
      <c r="C259" s="216" t="s">
        <v>283</v>
      </c>
      <c r="D259" s="216" t="s">
        <v>154</v>
      </c>
      <c r="E259" s="217" t="s">
        <v>284</v>
      </c>
      <c r="F259" s="218" t="s">
        <v>285</v>
      </c>
      <c r="G259" s="219" t="s">
        <v>191</v>
      </c>
      <c r="H259" s="220">
        <v>475.94</v>
      </c>
      <c r="I259" s="221"/>
      <c r="J259" s="222">
        <f>ROUND(I259*H259,2)</f>
        <v>0</v>
      </c>
      <c r="K259" s="223"/>
      <c r="L259" s="45"/>
      <c r="M259" s="224" t="s">
        <v>1</v>
      </c>
      <c r="N259" s="225" t="s">
        <v>40</v>
      </c>
      <c r="O259" s="92"/>
      <c r="P259" s="226">
        <f>O259*H259</f>
        <v>0</v>
      </c>
      <c r="Q259" s="226">
        <v>0.0079000000000000008</v>
      </c>
      <c r="R259" s="226">
        <f>Q259*H259</f>
        <v>3.7599260000000005</v>
      </c>
      <c r="S259" s="226">
        <v>0</v>
      </c>
      <c r="T259" s="22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8" t="s">
        <v>158</v>
      </c>
      <c r="AT259" s="228" t="s">
        <v>154</v>
      </c>
      <c r="AU259" s="228" t="s">
        <v>85</v>
      </c>
      <c r="AY259" s="18" t="s">
        <v>151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8" t="s">
        <v>83</v>
      </c>
      <c r="BK259" s="229">
        <f>ROUND(I259*H259,2)</f>
        <v>0</v>
      </c>
      <c r="BL259" s="18" t="s">
        <v>158</v>
      </c>
      <c r="BM259" s="228" t="s">
        <v>286</v>
      </c>
    </row>
    <row r="260" s="14" customFormat="1">
      <c r="A260" s="14"/>
      <c r="B260" s="241"/>
      <c r="C260" s="242"/>
      <c r="D260" s="232" t="s">
        <v>160</v>
      </c>
      <c r="E260" s="243" t="s">
        <v>1</v>
      </c>
      <c r="F260" s="244" t="s">
        <v>287</v>
      </c>
      <c r="G260" s="242"/>
      <c r="H260" s="245">
        <v>475.94</v>
      </c>
      <c r="I260" s="246"/>
      <c r="J260" s="242"/>
      <c r="K260" s="242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160</v>
      </c>
      <c r="AU260" s="251" t="s">
        <v>85</v>
      </c>
      <c r="AV260" s="14" t="s">
        <v>85</v>
      </c>
      <c r="AW260" s="14" t="s">
        <v>32</v>
      </c>
      <c r="AX260" s="14" t="s">
        <v>83</v>
      </c>
      <c r="AY260" s="251" t="s">
        <v>151</v>
      </c>
    </row>
    <row r="261" s="2" customFormat="1" ht="24.15" customHeight="1">
      <c r="A261" s="39"/>
      <c r="B261" s="40"/>
      <c r="C261" s="216" t="s">
        <v>288</v>
      </c>
      <c r="D261" s="216" t="s">
        <v>154</v>
      </c>
      <c r="E261" s="217" t="s">
        <v>289</v>
      </c>
      <c r="F261" s="218" t="s">
        <v>290</v>
      </c>
      <c r="G261" s="219" t="s">
        <v>157</v>
      </c>
      <c r="H261" s="220">
        <v>1</v>
      </c>
      <c r="I261" s="221"/>
      <c r="J261" s="222">
        <f>ROUND(I261*H261,2)</f>
        <v>0</v>
      </c>
      <c r="K261" s="223"/>
      <c r="L261" s="45"/>
      <c r="M261" s="224" t="s">
        <v>1</v>
      </c>
      <c r="N261" s="225" t="s">
        <v>40</v>
      </c>
      <c r="O261" s="92"/>
      <c r="P261" s="226">
        <f>O261*H261</f>
        <v>0</v>
      </c>
      <c r="Q261" s="226">
        <v>0.043799999999999999</v>
      </c>
      <c r="R261" s="226">
        <f>Q261*H261</f>
        <v>0.043799999999999999</v>
      </c>
      <c r="S261" s="226">
        <v>0</v>
      </c>
      <c r="T261" s="22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8" t="s">
        <v>158</v>
      </c>
      <c r="AT261" s="228" t="s">
        <v>154</v>
      </c>
      <c r="AU261" s="228" t="s">
        <v>85</v>
      </c>
      <c r="AY261" s="18" t="s">
        <v>151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8" t="s">
        <v>83</v>
      </c>
      <c r="BK261" s="229">
        <f>ROUND(I261*H261,2)</f>
        <v>0</v>
      </c>
      <c r="BL261" s="18" t="s">
        <v>158</v>
      </c>
      <c r="BM261" s="228" t="s">
        <v>291</v>
      </c>
    </row>
    <row r="262" s="13" customFormat="1">
      <c r="A262" s="13"/>
      <c r="B262" s="230"/>
      <c r="C262" s="231"/>
      <c r="D262" s="232" t="s">
        <v>160</v>
      </c>
      <c r="E262" s="233" t="s">
        <v>1</v>
      </c>
      <c r="F262" s="234" t="s">
        <v>292</v>
      </c>
      <c r="G262" s="231"/>
      <c r="H262" s="233" t="s">
        <v>1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160</v>
      </c>
      <c r="AU262" s="240" t="s">
        <v>85</v>
      </c>
      <c r="AV262" s="13" t="s">
        <v>83</v>
      </c>
      <c r="AW262" s="13" t="s">
        <v>32</v>
      </c>
      <c r="AX262" s="13" t="s">
        <v>75</v>
      </c>
      <c r="AY262" s="240" t="s">
        <v>151</v>
      </c>
    </row>
    <row r="263" s="14" customFormat="1">
      <c r="A263" s="14"/>
      <c r="B263" s="241"/>
      <c r="C263" s="242"/>
      <c r="D263" s="232" t="s">
        <v>160</v>
      </c>
      <c r="E263" s="243" t="s">
        <v>1</v>
      </c>
      <c r="F263" s="244" t="s">
        <v>83</v>
      </c>
      <c r="G263" s="242"/>
      <c r="H263" s="245">
        <v>1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160</v>
      </c>
      <c r="AU263" s="251" t="s">
        <v>85</v>
      </c>
      <c r="AV263" s="14" t="s">
        <v>85</v>
      </c>
      <c r="AW263" s="14" t="s">
        <v>32</v>
      </c>
      <c r="AX263" s="14" t="s">
        <v>83</v>
      </c>
      <c r="AY263" s="251" t="s">
        <v>151</v>
      </c>
    </row>
    <row r="264" s="2" customFormat="1" ht="24.15" customHeight="1">
      <c r="A264" s="39"/>
      <c r="B264" s="40"/>
      <c r="C264" s="216" t="s">
        <v>293</v>
      </c>
      <c r="D264" s="216" t="s">
        <v>154</v>
      </c>
      <c r="E264" s="217" t="s">
        <v>294</v>
      </c>
      <c r="F264" s="218" t="s">
        <v>295</v>
      </c>
      <c r="G264" s="219" t="s">
        <v>191</v>
      </c>
      <c r="H264" s="220">
        <v>13.869999999999999</v>
      </c>
      <c r="I264" s="221"/>
      <c r="J264" s="222">
        <f>ROUND(I264*H264,2)</f>
        <v>0</v>
      </c>
      <c r="K264" s="223"/>
      <c r="L264" s="45"/>
      <c r="M264" s="224" t="s">
        <v>1</v>
      </c>
      <c r="N264" s="225" t="s">
        <v>40</v>
      </c>
      <c r="O264" s="92"/>
      <c r="P264" s="226">
        <f>O264*H264</f>
        <v>0</v>
      </c>
      <c r="Q264" s="226">
        <v>0.034680000000000002</v>
      </c>
      <c r="R264" s="226">
        <f>Q264*H264</f>
        <v>0.48101159999999998</v>
      </c>
      <c r="S264" s="226">
        <v>0</v>
      </c>
      <c r="T264" s="227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8" t="s">
        <v>158</v>
      </c>
      <c r="AT264" s="228" t="s">
        <v>154</v>
      </c>
      <c r="AU264" s="228" t="s">
        <v>85</v>
      </c>
      <c r="AY264" s="18" t="s">
        <v>151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8" t="s">
        <v>83</v>
      </c>
      <c r="BK264" s="229">
        <f>ROUND(I264*H264,2)</f>
        <v>0</v>
      </c>
      <c r="BL264" s="18" t="s">
        <v>158</v>
      </c>
      <c r="BM264" s="228" t="s">
        <v>296</v>
      </c>
    </row>
    <row r="265" s="14" customFormat="1">
      <c r="A265" s="14"/>
      <c r="B265" s="241"/>
      <c r="C265" s="242"/>
      <c r="D265" s="232" t="s">
        <v>160</v>
      </c>
      <c r="E265" s="243" t="s">
        <v>1</v>
      </c>
      <c r="F265" s="244" t="s">
        <v>297</v>
      </c>
      <c r="G265" s="242"/>
      <c r="H265" s="245">
        <v>1.74</v>
      </c>
      <c r="I265" s="246"/>
      <c r="J265" s="242"/>
      <c r="K265" s="242"/>
      <c r="L265" s="247"/>
      <c r="M265" s="248"/>
      <c r="N265" s="249"/>
      <c r="O265" s="249"/>
      <c r="P265" s="249"/>
      <c r="Q265" s="249"/>
      <c r="R265" s="249"/>
      <c r="S265" s="249"/>
      <c r="T265" s="25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1" t="s">
        <v>160</v>
      </c>
      <c r="AU265" s="251" t="s">
        <v>85</v>
      </c>
      <c r="AV265" s="14" t="s">
        <v>85</v>
      </c>
      <c r="AW265" s="14" t="s">
        <v>32</v>
      </c>
      <c r="AX265" s="14" t="s">
        <v>75</v>
      </c>
      <c r="AY265" s="251" t="s">
        <v>151</v>
      </c>
    </row>
    <row r="266" s="14" customFormat="1">
      <c r="A266" s="14"/>
      <c r="B266" s="241"/>
      <c r="C266" s="242"/>
      <c r="D266" s="232" t="s">
        <v>160</v>
      </c>
      <c r="E266" s="243" t="s">
        <v>1</v>
      </c>
      <c r="F266" s="244" t="s">
        <v>298</v>
      </c>
      <c r="G266" s="242"/>
      <c r="H266" s="245">
        <v>5.8049999999999997</v>
      </c>
      <c r="I266" s="246"/>
      <c r="J266" s="242"/>
      <c r="K266" s="242"/>
      <c r="L266" s="247"/>
      <c r="M266" s="248"/>
      <c r="N266" s="249"/>
      <c r="O266" s="249"/>
      <c r="P266" s="249"/>
      <c r="Q266" s="249"/>
      <c r="R266" s="249"/>
      <c r="S266" s="249"/>
      <c r="T266" s="25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1" t="s">
        <v>160</v>
      </c>
      <c r="AU266" s="251" t="s">
        <v>85</v>
      </c>
      <c r="AV266" s="14" t="s">
        <v>85</v>
      </c>
      <c r="AW266" s="14" t="s">
        <v>32</v>
      </c>
      <c r="AX266" s="14" t="s">
        <v>75</v>
      </c>
      <c r="AY266" s="251" t="s">
        <v>151</v>
      </c>
    </row>
    <row r="267" s="14" customFormat="1">
      <c r="A267" s="14"/>
      <c r="B267" s="241"/>
      <c r="C267" s="242"/>
      <c r="D267" s="232" t="s">
        <v>160</v>
      </c>
      <c r="E267" s="243" t="s">
        <v>1</v>
      </c>
      <c r="F267" s="244" t="s">
        <v>299</v>
      </c>
      <c r="G267" s="242"/>
      <c r="H267" s="245">
        <v>1.5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160</v>
      </c>
      <c r="AU267" s="251" t="s">
        <v>85</v>
      </c>
      <c r="AV267" s="14" t="s">
        <v>85</v>
      </c>
      <c r="AW267" s="14" t="s">
        <v>32</v>
      </c>
      <c r="AX267" s="14" t="s">
        <v>75</v>
      </c>
      <c r="AY267" s="251" t="s">
        <v>151</v>
      </c>
    </row>
    <row r="268" s="14" customFormat="1">
      <c r="A268" s="14"/>
      <c r="B268" s="241"/>
      <c r="C268" s="242"/>
      <c r="D268" s="232" t="s">
        <v>160</v>
      </c>
      <c r="E268" s="243" t="s">
        <v>1</v>
      </c>
      <c r="F268" s="244" t="s">
        <v>300</v>
      </c>
      <c r="G268" s="242"/>
      <c r="H268" s="245">
        <v>3.0960000000000001</v>
      </c>
      <c r="I268" s="246"/>
      <c r="J268" s="242"/>
      <c r="K268" s="242"/>
      <c r="L268" s="247"/>
      <c r="M268" s="248"/>
      <c r="N268" s="249"/>
      <c r="O268" s="249"/>
      <c r="P268" s="249"/>
      <c r="Q268" s="249"/>
      <c r="R268" s="249"/>
      <c r="S268" s="249"/>
      <c r="T268" s="25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1" t="s">
        <v>160</v>
      </c>
      <c r="AU268" s="251" t="s">
        <v>85</v>
      </c>
      <c r="AV268" s="14" t="s">
        <v>85</v>
      </c>
      <c r="AW268" s="14" t="s">
        <v>32</v>
      </c>
      <c r="AX268" s="14" t="s">
        <v>75</v>
      </c>
      <c r="AY268" s="251" t="s">
        <v>151</v>
      </c>
    </row>
    <row r="269" s="14" customFormat="1">
      <c r="A269" s="14"/>
      <c r="B269" s="241"/>
      <c r="C269" s="242"/>
      <c r="D269" s="232" t="s">
        <v>160</v>
      </c>
      <c r="E269" s="243" t="s">
        <v>1</v>
      </c>
      <c r="F269" s="244" t="s">
        <v>301</v>
      </c>
      <c r="G269" s="242"/>
      <c r="H269" s="245">
        <v>1.7290000000000001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1" t="s">
        <v>160</v>
      </c>
      <c r="AU269" s="251" t="s">
        <v>85</v>
      </c>
      <c r="AV269" s="14" t="s">
        <v>85</v>
      </c>
      <c r="AW269" s="14" t="s">
        <v>32</v>
      </c>
      <c r="AX269" s="14" t="s">
        <v>75</v>
      </c>
      <c r="AY269" s="251" t="s">
        <v>151</v>
      </c>
    </row>
    <row r="270" s="15" customFormat="1">
      <c r="A270" s="15"/>
      <c r="B270" s="252"/>
      <c r="C270" s="253"/>
      <c r="D270" s="232" t="s">
        <v>160</v>
      </c>
      <c r="E270" s="254" t="s">
        <v>1</v>
      </c>
      <c r="F270" s="255" t="s">
        <v>174</v>
      </c>
      <c r="G270" s="253"/>
      <c r="H270" s="256">
        <v>13.869999999999999</v>
      </c>
      <c r="I270" s="257"/>
      <c r="J270" s="253"/>
      <c r="K270" s="253"/>
      <c r="L270" s="258"/>
      <c r="M270" s="259"/>
      <c r="N270" s="260"/>
      <c r="O270" s="260"/>
      <c r="P270" s="260"/>
      <c r="Q270" s="260"/>
      <c r="R270" s="260"/>
      <c r="S270" s="260"/>
      <c r="T270" s="26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2" t="s">
        <v>160</v>
      </c>
      <c r="AU270" s="262" t="s">
        <v>85</v>
      </c>
      <c r="AV270" s="15" t="s">
        <v>158</v>
      </c>
      <c r="AW270" s="15" t="s">
        <v>32</v>
      </c>
      <c r="AX270" s="15" t="s">
        <v>83</v>
      </c>
      <c r="AY270" s="262" t="s">
        <v>151</v>
      </c>
    </row>
    <row r="271" s="2" customFormat="1" ht="33" customHeight="1">
      <c r="A271" s="39"/>
      <c r="B271" s="40"/>
      <c r="C271" s="216" t="s">
        <v>7</v>
      </c>
      <c r="D271" s="216" t="s">
        <v>154</v>
      </c>
      <c r="E271" s="217" t="s">
        <v>302</v>
      </c>
      <c r="F271" s="218" t="s">
        <v>303</v>
      </c>
      <c r="G271" s="219" t="s">
        <v>191</v>
      </c>
      <c r="H271" s="220">
        <v>22.420000000000002</v>
      </c>
      <c r="I271" s="221"/>
      <c r="J271" s="222">
        <f>ROUND(I271*H271,2)</f>
        <v>0</v>
      </c>
      <c r="K271" s="223"/>
      <c r="L271" s="45"/>
      <c r="M271" s="224" t="s">
        <v>1</v>
      </c>
      <c r="N271" s="225" t="s">
        <v>40</v>
      </c>
      <c r="O271" s="92"/>
      <c r="P271" s="226">
        <f>O271*H271</f>
        <v>0</v>
      </c>
      <c r="Q271" s="226">
        <v>0.0010399999999999999</v>
      </c>
      <c r="R271" s="226">
        <f>Q271*H271</f>
        <v>0.023316799999999999</v>
      </c>
      <c r="S271" s="226">
        <v>6.0000000000000002E-05</v>
      </c>
      <c r="T271" s="227">
        <f>S271*H271</f>
        <v>0.0013452000000000002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8" t="s">
        <v>158</v>
      </c>
      <c r="AT271" s="228" t="s">
        <v>154</v>
      </c>
      <c r="AU271" s="228" t="s">
        <v>85</v>
      </c>
      <c r="AY271" s="18" t="s">
        <v>151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8" t="s">
        <v>83</v>
      </c>
      <c r="BK271" s="229">
        <f>ROUND(I271*H271,2)</f>
        <v>0</v>
      </c>
      <c r="BL271" s="18" t="s">
        <v>158</v>
      </c>
      <c r="BM271" s="228" t="s">
        <v>304</v>
      </c>
    </row>
    <row r="272" s="13" customFormat="1">
      <c r="A272" s="13"/>
      <c r="B272" s="230"/>
      <c r="C272" s="231"/>
      <c r="D272" s="232" t="s">
        <v>160</v>
      </c>
      <c r="E272" s="233" t="s">
        <v>1</v>
      </c>
      <c r="F272" s="234" t="s">
        <v>305</v>
      </c>
      <c r="G272" s="231"/>
      <c r="H272" s="233" t="s">
        <v>1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0" t="s">
        <v>160</v>
      </c>
      <c r="AU272" s="240" t="s">
        <v>85</v>
      </c>
      <c r="AV272" s="13" t="s">
        <v>83</v>
      </c>
      <c r="AW272" s="13" t="s">
        <v>32</v>
      </c>
      <c r="AX272" s="13" t="s">
        <v>75</v>
      </c>
      <c r="AY272" s="240" t="s">
        <v>151</v>
      </c>
    </row>
    <row r="273" s="14" customFormat="1">
      <c r="A273" s="14"/>
      <c r="B273" s="241"/>
      <c r="C273" s="242"/>
      <c r="D273" s="232" t="s">
        <v>160</v>
      </c>
      <c r="E273" s="243" t="s">
        <v>1</v>
      </c>
      <c r="F273" s="244" t="s">
        <v>306</v>
      </c>
      <c r="G273" s="242"/>
      <c r="H273" s="245">
        <v>2.7999999999999998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160</v>
      </c>
      <c r="AU273" s="251" t="s">
        <v>85</v>
      </c>
      <c r="AV273" s="14" t="s">
        <v>85</v>
      </c>
      <c r="AW273" s="14" t="s">
        <v>32</v>
      </c>
      <c r="AX273" s="14" t="s">
        <v>75</v>
      </c>
      <c r="AY273" s="251" t="s">
        <v>151</v>
      </c>
    </row>
    <row r="274" s="14" customFormat="1">
      <c r="A274" s="14"/>
      <c r="B274" s="241"/>
      <c r="C274" s="242"/>
      <c r="D274" s="232" t="s">
        <v>160</v>
      </c>
      <c r="E274" s="243" t="s">
        <v>1</v>
      </c>
      <c r="F274" s="244" t="s">
        <v>307</v>
      </c>
      <c r="G274" s="242"/>
      <c r="H274" s="245">
        <v>1.3200000000000001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1" t="s">
        <v>160</v>
      </c>
      <c r="AU274" s="251" t="s">
        <v>85</v>
      </c>
      <c r="AV274" s="14" t="s">
        <v>85</v>
      </c>
      <c r="AW274" s="14" t="s">
        <v>32</v>
      </c>
      <c r="AX274" s="14" t="s">
        <v>75</v>
      </c>
      <c r="AY274" s="251" t="s">
        <v>151</v>
      </c>
    </row>
    <row r="275" s="14" customFormat="1">
      <c r="A275" s="14"/>
      <c r="B275" s="241"/>
      <c r="C275" s="242"/>
      <c r="D275" s="232" t="s">
        <v>160</v>
      </c>
      <c r="E275" s="243" t="s">
        <v>1</v>
      </c>
      <c r="F275" s="244" t="s">
        <v>308</v>
      </c>
      <c r="G275" s="242"/>
      <c r="H275" s="245">
        <v>3.6000000000000001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1" t="s">
        <v>160</v>
      </c>
      <c r="AU275" s="251" t="s">
        <v>85</v>
      </c>
      <c r="AV275" s="14" t="s">
        <v>85</v>
      </c>
      <c r="AW275" s="14" t="s">
        <v>32</v>
      </c>
      <c r="AX275" s="14" t="s">
        <v>75</v>
      </c>
      <c r="AY275" s="251" t="s">
        <v>151</v>
      </c>
    </row>
    <row r="276" s="14" customFormat="1">
      <c r="A276" s="14"/>
      <c r="B276" s="241"/>
      <c r="C276" s="242"/>
      <c r="D276" s="232" t="s">
        <v>160</v>
      </c>
      <c r="E276" s="243" t="s">
        <v>1</v>
      </c>
      <c r="F276" s="244" t="s">
        <v>309</v>
      </c>
      <c r="G276" s="242"/>
      <c r="H276" s="245">
        <v>14.699999999999999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160</v>
      </c>
      <c r="AU276" s="251" t="s">
        <v>85</v>
      </c>
      <c r="AV276" s="14" t="s">
        <v>85</v>
      </c>
      <c r="AW276" s="14" t="s">
        <v>32</v>
      </c>
      <c r="AX276" s="14" t="s">
        <v>75</v>
      </c>
      <c r="AY276" s="251" t="s">
        <v>151</v>
      </c>
    </row>
    <row r="277" s="15" customFormat="1">
      <c r="A277" s="15"/>
      <c r="B277" s="252"/>
      <c r="C277" s="253"/>
      <c r="D277" s="232" t="s">
        <v>160</v>
      </c>
      <c r="E277" s="254" t="s">
        <v>1</v>
      </c>
      <c r="F277" s="255" t="s">
        <v>174</v>
      </c>
      <c r="G277" s="253"/>
      <c r="H277" s="256">
        <v>22.420000000000002</v>
      </c>
      <c r="I277" s="257"/>
      <c r="J277" s="253"/>
      <c r="K277" s="253"/>
      <c r="L277" s="258"/>
      <c r="M277" s="259"/>
      <c r="N277" s="260"/>
      <c r="O277" s="260"/>
      <c r="P277" s="260"/>
      <c r="Q277" s="260"/>
      <c r="R277" s="260"/>
      <c r="S277" s="260"/>
      <c r="T277" s="26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2" t="s">
        <v>160</v>
      </c>
      <c r="AU277" s="262" t="s">
        <v>85</v>
      </c>
      <c r="AV277" s="15" t="s">
        <v>158</v>
      </c>
      <c r="AW277" s="15" t="s">
        <v>32</v>
      </c>
      <c r="AX277" s="15" t="s">
        <v>83</v>
      </c>
      <c r="AY277" s="262" t="s">
        <v>151</v>
      </c>
    </row>
    <row r="278" s="2" customFormat="1" ht="24.15" customHeight="1">
      <c r="A278" s="39"/>
      <c r="B278" s="40"/>
      <c r="C278" s="216" t="s">
        <v>310</v>
      </c>
      <c r="D278" s="216" t="s">
        <v>154</v>
      </c>
      <c r="E278" s="217" t="s">
        <v>311</v>
      </c>
      <c r="F278" s="218" t="s">
        <v>312</v>
      </c>
      <c r="G278" s="219" t="s">
        <v>203</v>
      </c>
      <c r="H278" s="220">
        <v>7.2400000000000002</v>
      </c>
      <c r="I278" s="221"/>
      <c r="J278" s="222">
        <f>ROUND(I278*H278,2)</f>
        <v>0</v>
      </c>
      <c r="K278" s="223"/>
      <c r="L278" s="45"/>
      <c r="M278" s="224" t="s">
        <v>1</v>
      </c>
      <c r="N278" s="225" t="s">
        <v>40</v>
      </c>
      <c r="O278" s="92"/>
      <c r="P278" s="226">
        <f>O278*H278</f>
        <v>0</v>
      </c>
      <c r="Q278" s="226">
        <v>0.0015</v>
      </c>
      <c r="R278" s="226">
        <f>Q278*H278</f>
        <v>0.01086</v>
      </c>
      <c r="S278" s="226">
        <v>0</v>
      </c>
      <c r="T278" s="22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8" t="s">
        <v>158</v>
      </c>
      <c r="AT278" s="228" t="s">
        <v>154</v>
      </c>
      <c r="AU278" s="228" t="s">
        <v>85</v>
      </c>
      <c r="AY278" s="18" t="s">
        <v>151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8" t="s">
        <v>83</v>
      </c>
      <c r="BK278" s="229">
        <f>ROUND(I278*H278,2)</f>
        <v>0</v>
      </c>
      <c r="BL278" s="18" t="s">
        <v>158</v>
      </c>
      <c r="BM278" s="228" t="s">
        <v>313</v>
      </c>
    </row>
    <row r="279" s="13" customFormat="1">
      <c r="A279" s="13"/>
      <c r="B279" s="230"/>
      <c r="C279" s="231"/>
      <c r="D279" s="232" t="s">
        <v>160</v>
      </c>
      <c r="E279" s="233" t="s">
        <v>1</v>
      </c>
      <c r="F279" s="234" t="s">
        <v>314</v>
      </c>
      <c r="G279" s="231"/>
      <c r="H279" s="233" t="s">
        <v>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160</v>
      </c>
      <c r="AU279" s="240" t="s">
        <v>85</v>
      </c>
      <c r="AV279" s="13" t="s">
        <v>83</v>
      </c>
      <c r="AW279" s="13" t="s">
        <v>32</v>
      </c>
      <c r="AX279" s="13" t="s">
        <v>75</v>
      </c>
      <c r="AY279" s="240" t="s">
        <v>151</v>
      </c>
    </row>
    <row r="280" s="14" customFormat="1">
      <c r="A280" s="14"/>
      <c r="B280" s="241"/>
      <c r="C280" s="242"/>
      <c r="D280" s="232" t="s">
        <v>160</v>
      </c>
      <c r="E280" s="243" t="s">
        <v>1</v>
      </c>
      <c r="F280" s="244" t="s">
        <v>315</v>
      </c>
      <c r="G280" s="242"/>
      <c r="H280" s="245">
        <v>7.2400000000000002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160</v>
      </c>
      <c r="AU280" s="251" t="s">
        <v>85</v>
      </c>
      <c r="AV280" s="14" t="s">
        <v>85</v>
      </c>
      <c r="AW280" s="14" t="s">
        <v>32</v>
      </c>
      <c r="AX280" s="14" t="s">
        <v>83</v>
      </c>
      <c r="AY280" s="251" t="s">
        <v>151</v>
      </c>
    </row>
    <row r="281" s="2" customFormat="1" ht="16.5" customHeight="1">
      <c r="A281" s="39"/>
      <c r="B281" s="40"/>
      <c r="C281" s="216" t="s">
        <v>316</v>
      </c>
      <c r="D281" s="216" t="s">
        <v>154</v>
      </c>
      <c r="E281" s="217" t="s">
        <v>317</v>
      </c>
      <c r="F281" s="218" t="s">
        <v>318</v>
      </c>
      <c r="G281" s="219" t="s">
        <v>177</v>
      </c>
      <c r="H281" s="220">
        <v>0.315</v>
      </c>
      <c r="I281" s="221"/>
      <c r="J281" s="222">
        <f>ROUND(I281*H281,2)</f>
        <v>0</v>
      </c>
      <c r="K281" s="223"/>
      <c r="L281" s="45"/>
      <c r="M281" s="224" t="s">
        <v>1</v>
      </c>
      <c r="N281" s="225" t="s">
        <v>40</v>
      </c>
      <c r="O281" s="92"/>
      <c r="P281" s="226">
        <f>O281*H281</f>
        <v>0</v>
      </c>
      <c r="Q281" s="226">
        <v>1.06277</v>
      </c>
      <c r="R281" s="226">
        <f>Q281*H281</f>
        <v>0.33477255</v>
      </c>
      <c r="S281" s="226">
        <v>0</v>
      </c>
      <c r="T281" s="22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8" t="s">
        <v>158</v>
      </c>
      <c r="AT281" s="228" t="s">
        <v>154</v>
      </c>
      <c r="AU281" s="228" t="s">
        <v>85</v>
      </c>
      <c r="AY281" s="18" t="s">
        <v>151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8" t="s">
        <v>83</v>
      </c>
      <c r="BK281" s="229">
        <f>ROUND(I281*H281,2)</f>
        <v>0</v>
      </c>
      <c r="BL281" s="18" t="s">
        <v>158</v>
      </c>
      <c r="BM281" s="228" t="s">
        <v>319</v>
      </c>
    </row>
    <row r="282" s="13" customFormat="1">
      <c r="A282" s="13"/>
      <c r="B282" s="230"/>
      <c r="C282" s="231"/>
      <c r="D282" s="232" t="s">
        <v>160</v>
      </c>
      <c r="E282" s="233" t="s">
        <v>1</v>
      </c>
      <c r="F282" s="234" t="s">
        <v>320</v>
      </c>
      <c r="G282" s="231"/>
      <c r="H282" s="233" t="s">
        <v>1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160</v>
      </c>
      <c r="AU282" s="240" t="s">
        <v>85</v>
      </c>
      <c r="AV282" s="13" t="s">
        <v>83</v>
      </c>
      <c r="AW282" s="13" t="s">
        <v>32</v>
      </c>
      <c r="AX282" s="13" t="s">
        <v>75</v>
      </c>
      <c r="AY282" s="240" t="s">
        <v>151</v>
      </c>
    </row>
    <row r="283" s="13" customFormat="1">
      <c r="A283" s="13"/>
      <c r="B283" s="230"/>
      <c r="C283" s="231"/>
      <c r="D283" s="232" t="s">
        <v>160</v>
      </c>
      <c r="E283" s="233" t="s">
        <v>1</v>
      </c>
      <c r="F283" s="234" t="s">
        <v>321</v>
      </c>
      <c r="G283" s="231"/>
      <c r="H283" s="233" t="s">
        <v>1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160</v>
      </c>
      <c r="AU283" s="240" t="s">
        <v>85</v>
      </c>
      <c r="AV283" s="13" t="s">
        <v>83</v>
      </c>
      <c r="AW283" s="13" t="s">
        <v>32</v>
      </c>
      <c r="AX283" s="13" t="s">
        <v>75</v>
      </c>
      <c r="AY283" s="240" t="s">
        <v>151</v>
      </c>
    </row>
    <row r="284" s="14" customFormat="1">
      <c r="A284" s="14"/>
      <c r="B284" s="241"/>
      <c r="C284" s="242"/>
      <c r="D284" s="232" t="s">
        <v>160</v>
      </c>
      <c r="E284" s="243" t="s">
        <v>1</v>
      </c>
      <c r="F284" s="244" t="s">
        <v>322</v>
      </c>
      <c r="G284" s="242"/>
      <c r="H284" s="245">
        <v>0.315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1" t="s">
        <v>160</v>
      </c>
      <c r="AU284" s="251" t="s">
        <v>85</v>
      </c>
      <c r="AV284" s="14" t="s">
        <v>85</v>
      </c>
      <c r="AW284" s="14" t="s">
        <v>32</v>
      </c>
      <c r="AX284" s="14" t="s">
        <v>83</v>
      </c>
      <c r="AY284" s="251" t="s">
        <v>151</v>
      </c>
    </row>
    <row r="285" s="2" customFormat="1" ht="24.15" customHeight="1">
      <c r="A285" s="39"/>
      <c r="B285" s="40"/>
      <c r="C285" s="216" t="s">
        <v>323</v>
      </c>
      <c r="D285" s="216" t="s">
        <v>154</v>
      </c>
      <c r="E285" s="217" t="s">
        <v>324</v>
      </c>
      <c r="F285" s="218" t="s">
        <v>325</v>
      </c>
      <c r="G285" s="219" t="s">
        <v>191</v>
      </c>
      <c r="H285" s="220">
        <v>34.810000000000002</v>
      </c>
      <c r="I285" s="221"/>
      <c r="J285" s="222">
        <f>ROUND(I285*H285,2)</f>
        <v>0</v>
      </c>
      <c r="K285" s="223"/>
      <c r="L285" s="45"/>
      <c r="M285" s="224" t="s">
        <v>1</v>
      </c>
      <c r="N285" s="225" t="s">
        <v>40</v>
      </c>
      <c r="O285" s="92"/>
      <c r="P285" s="226">
        <f>O285*H285</f>
        <v>0</v>
      </c>
      <c r="Q285" s="226">
        <v>0.084000000000000005</v>
      </c>
      <c r="R285" s="226">
        <f>Q285*H285</f>
        <v>2.9240400000000002</v>
      </c>
      <c r="S285" s="226">
        <v>0</v>
      </c>
      <c r="T285" s="22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8" t="s">
        <v>158</v>
      </c>
      <c r="AT285" s="228" t="s">
        <v>154</v>
      </c>
      <c r="AU285" s="228" t="s">
        <v>85</v>
      </c>
      <c r="AY285" s="18" t="s">
        <v>151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8" t="s">
        <v>83</v>
      </c>
      <c r="BK285" s="229">
        <f>ROUND(I285*H285,2)</f>
        <v>0</v>
      </c>
      <c r="BL285" s="18" t="s">
        <v>158</v>
      </c>
      <c r="BM285" s="228" t="s">
        <v>326</v>
      </c>
    </row>
    <row r="286" s="13" customFormat="1">
      <c r="A286" s="13"/>
      <c r="B286" s="230"/>
      <c r="C286" s="231"/>
      <c r="D286" s="232" t="s">
        <v>160</v>
      </c>
      <c r="E286" s="233" t="s">
        <v>1</v>
      </c>
      <c r="F286" s="234" t="s">
        <v>327</v>
      </c>
      <c r="G286" s="231"/>
      <c r="H286" s="233" t="s">
        <v>1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160</v>
      </c>
      <c r="AU286" s="240" t="s">
        <v>85</v>
      </c>
      <c r="AV286" s="13" t="s">
        <v>83</v>
      </c>
      <c r="AW286" s="13" t="s">
        <v>32</v>
      </c>
      <c r="AX286" s="13" t="s">
        <v>75</v>
      </c>
      <c r="AY286" s="240" t="s">
        <v>151</v>
      </c>
    </row>
    <row r="287" s="13" customFormat="1">
      <c r="A287" s="13"/>
      <c r="B287" s="230"/>
      <c r="C287" s="231"/>
      <c r="D287" s="232" t="s">
        <v>160</v>
      </c>
      <c r="E287" s="233" t="s">
        <v>1</v>
      </c>
      <c r="F287" s="234" t="s">
        <v>328</v>
      </c>
      <c r="G287" s="231"/>
      <c r="H287" s="233" t="s">
        <v>1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160</v>
      </c>
      <c r="AU287" s="240" t="s">
        <v>85</v>
      </c>
      <c r="AV287" s="13" t="s">
        <v>83</v>
      </c>
      <c r="AW287" s="13" t="s">
        <v>32</v>
      </c>
      <c r="AX287" s="13" t="s">
        <v>75</v>
      </c>
      <c r="AY287" s="240" t="s">
        <v>151</v>
      </c>
    </row>
    <row r="288" s="14" customFormat="1">
      <c r="A288" s="14"/>
      <c r="B288" s="241"/>
      <c r="C288" s="242"/>
      <c r="D288" s="232" t="s">
        <v>160</v>
      </c>
      <c r="E288" s="243" t="s">
        <v>1</v>
      </c>
      <c r="F288" s="244" t="s">
        <v>329</v>
      </c>
      <c r="G288" s="242"/>
      <c r="H288" s="245">
        <v>34.810000000000002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160</v>
      </c>
      <c r="AU288" s="251" t="s">
        <v>85</v>
      </c>
      <c r="AV288" s="14" t="s">
        <v>85</v>
      </c>
      <c r="AW288" s="14" t="s">
        <v>32</v>
      </c>
      <c r="AX288" s="14" t="s">
        <v>83</v>
      </c>
      <c r="AY288" s="251" t="s">
        <v>151</v>
      </c>
    </row>
    <row r="289" s="2" customFormat="1" ht="24.15" customHeight="1">
      <c r="A289" s="39"/>
      <c r="B289" s="40"/>
      <c r="C289" s="216" t="s">
        <v>330</v>
      </c>
      <c r="D289" s="216" t="s">
        <v>154</v>
      </c>
      <c r="E289" s="217" t="s">
        <v>331</v>
      </c>
      <c r="F289" s="218" t="s">
        <v>332</v>
      </c>
      <c r="G289" s="219" t="s">
        <v>191</v>
      </c>
      <c r="H289" s="220">
        <v>115.01000000000001</v>
      </c>
      <c r="I289" s="221"/>
      <c r="J289" s="222">
        <f>ROUND(I289*H289,2)</f>
        <v>0</v>
      </c>
      <c r="K289" s="223"/>
      <c r="L289" s="45"/>
      <c r="M289" s="224" t="s">
        <v>1</v>
      </c>
      <c r="N289" s="225" t="s">
        <v>40</v>
      </c>
      <c r="O289" s="92"/>
      <c r="P289" s="226">
        <f>O289*H289</f>
        <v>0</v>
      </c>
      <c r="Q289" s="226">
        <v>0.11</v>
      </c>
      <c r="R289" s="226">
        <f>Q289*H289</f>
        <v>12.651100000000001</v>
      </c>
      <c r="S289" s="226">
        <v>0</v>
      </c>
      <c r="T289" s="227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8" t="s">
        <v>158</v>
      </c>
      <c r="AT289" s="228" t="s">
        <v>154</v>
      </c>
      <c r="AU289" s="228" t="s">
        <v>85</v>
      </c>
      <c r="AY289" s="18" t="s">
        <v>151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8" t="s">
        <v>83</v>
      </c>
      <c r="BK289" s="229">
        <f>ROUND(I289*H289,2)</f>
        <v>0</v>
      </c>
      <c r="BL289" s="18" t="s">
        <v>158</v>
      </c>
      <c r="BM289" s="228" t="s">
        <v>333</v>
      </c>
    </row>
    <row r="290" s="13" customFormat="1">
      <c r="A290" s="13"/>
      <c r="B290" s="230"/>
      <c r="C290" s="231"/>
      <c r="D290" s="232" t="s">
        <v>160</v>
      </c>
      <c r="E290" s="233" t="s">
        <v>1</v>
      </c>
      <c r="F290" s="234" t="s">
        <v>320</v>
      </c>
      <c r="G290" s="231"/>
      <c r="H290" s="233" t="s">
        <v>1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160</v>
      </c>
      <c r="AU290" s="240" t="s">
        <v>85</v>
      </c>
      <c r="AV290" s="13" t="s">
        <v>83</v>
      </c>
      <c r="AW290" s="13" t="s">
        <v>32</v>
      </c>
      <c r="AX290" s="13" t="s">
        <v>75</v>
      </c>
      <c r="AY290" s="240" t="s">
        <v>151</v>
      </c>
    </row>
    <row r="291" s="14" customFormat="1">
      <c r="A291" s="14"/>
      <c r="B291" s="241"/>
      <c r="C291" s="242"/>
      <c r="D291" s="232" t="s">
        <v>160</v>
      </c>
      <c r="E291" s="243" t="s">
        <v>1</v>
      </c>
      <c r="F291" s="244" t="s">
        <v>334</v>
      </c>
      <c r="G291" s="242"/>
      <c r="H291" s="245">
        <v>115.01000000000001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160</v>
      </c>
      <c r="AU291" s="251" t="s">
        <v>85</v>
      </c>
      <c r="AV291" s="14" t="s">
        <v>85</v>
      </c>
      <c r="AW291" s="14" t="s">
        <v>32</v>
      </c>
      <c r="AX291" s="14" t="s">
        <v>83</v>
      </c>
      <c r="AY291" s="251" t="s">
        <v>151</v>
      </c>
    </row>
    <row r="292" s="2" customFormat="1" ht="24.15" customHeight="1">
      <c r="A292" s="39"/>
      <c r="B292" s="40"/>
      <c r="C292" s="216" t="s">
        <v>335</v>
      </c>
      <c r="D292" s="216" t="s">
        <v>154</v>
      </c>
      <c r="E292" s="217" t="s">
        <v>336</v>
      </c>
      <c r="F292" s="218" t="s">
        <v>337</v>
      </c>
      <c r="G292" s="219" t="s">
        <v>191</v>
      </c>
      <c r="H292" s="220">
        <v>230.02000000000001</v>
      </c>
      <c r="I292" s="221"/>
      <c r="J292" s="222">
        <f>ROUND(I292*H292,2)</f>
        <v>0</v>
      </c>
      <c r="K292" s="223"/>
      <c r="L292" s="45"/>
      <c r="M292" s="224" t="s">
        <v>1</v>
      </c>
      <c r="N292" s="225" t="s">
        <v>40</v>
      </c>
      <c r="O292" s="92"/>
      <c r="P292" s="226">
        <f>O292*H292</f>
        <v>0</v>
      </c>
      <c r="Q292" s="226">
        <v>0.010999999999999999</v>
      </c>
      <c r="R292" s="226">
        <f>Q292*H292</f>
        <v>2.5302199999999999</v>
      </c>
      <c r="S292" s="226">
        <v>0</v>
      </c>
      <c r="T292" s="22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8" t="s">
        <v>158</v>
      </c>
      <c r="AT292" s="228" t="s">
        <v>154</v>
      </c>
      <c r="AU292" s="228" t="s">
        <v>85</v>
      </c>
      <c r="AY292" s="18" t="s">
        <v>151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8" t="s">
        <v>83</v>
      </c>
      <c r="BK292" s="229">
        <f>ROUND(I292*H292,2)</f>
        <v>0</v>
      </c>
      <c r="BL292" s="18" t="s">
        <v>158</v>
      </c>
      <c r="BM292" s="228" t="s">
        <v>338</v>
      </c>
    </row>
    <row r="293" s="13" customFormat="1">
      <c r="A293" s="13"/>
      <c r="B293" s="230"/>
      <c r="C293" s="231"/>
      <c r="D293" s="232" t="s">
        <v>160</v>
      </c>
      <c r="E293" s="233" t="s">
        <v>1</v>
      </c>
      <c r="F293" s="234" t="s">
        <v>339</v>
      </c>
      <c r="G293" s="231"/>
      <c r="H293" s="233" t="s">
        <v>1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160</v>
      </c>
      <c r="AU293" s="240" t="s">
        <v>85</v>
      </c>
      <c r="AV293" s="13" t="s">
        <v>83</v>
      </c>
      <c r="AW293" s="13" t="s">
        <v>32</v>
      </c>
      <c r="AX293" s="13" t="s">
        <v>75</v>
      </c>
      <c r="AY293" s="240" t="s">
        <v>151</v>
      </c>
    </row>
    <row r="294" s="14" customFormat="1">
      <c r="A294" s="14"/>
      <c r="B294" s="241"/>
      <c r="C294" s="242"/>
      <c r="D294" s="232" t="s">
        <v>160</v>
      </c>
      <c r="E294" s="243" t="s">
        <v>1</v>
      </c>
      <c r="F294" s="244" t="s">
        <v>340</v>
      </c>
      <c r="G294" s="242"/>
      <c r="H294" s="245">
        <v>230.02000000000001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1" t="s">
        <v>160</v>
      </c>
      <c r="AU294" s="251" t="s">
        <v>85</v>
      </c>
      <c r="AV294" s="14" t="s">
        <v>85</v>
      </c>
      <c r="AW294" s="14" t="s">
        <v>32</v>
      </c>
      <c r="AX294" s="14" t="s">
        <v>83</v>
      </c>
      <c r="AY294" s="251" t="s">
        <v>151</v>
      </c>
    </row>
    <row r="295" s="2" customFormat="1" ht="24.15" customHeight="1">
      <c r="A295" s="39"/>
      <c r="B295" s="40"/>
      <c r="C295" s="216" t="s">
        <v>341</v>
      </c>
      <c r="D295" s="216" t="s">
        <v>154</v>
      </c>
      <c r="E295" s="217" t="s">
        <v>342</v>
      </c>
      <c r="F295" s="218" t="s">
        <v>343</v>
      </c>
      <c r="G295" s="219" t="s">
        <v>191</v>
      </c>
      <c r="H295" s="220">
        <v>34.810000000000002</v>
      </c>
      <c r="I295" s="221"/>
      <c r="J295" s="222">
        <f>ROUND(I295*H295,2)</f>
        <v>0</v>
      </c>
      <c r="K295" s="223"/>
      <c r="L295" s="45"/>
      <c r="M295" s="224" t="s">
        <v>1</v>
      </c>
      <c r="N295" s="225" t="s">
        <v>40</v>
      </c>
      <c r="O295" s="92"/>
      <c r="P295" s="226">
        <f>O295*H295</f>
        <v>0</v>
      </c>
      <c r="Q295" s="226">
        <v>0.00022000000000000001</v>
      </c>
      <c r="R295" s="226">
        <f>Q295*H295</f>
        <v>0.0076582000000000004</v>
      </c>
      <c r="S295" s="226">
        <v>0</v>
      </c>
      <c r="T295" s="227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8" t="s">
        <v>158</v>
      </c>
      <c r="AT295" s="228" t="s">
        <v>154</v>
      </c>
      <c r="AU295" s="228" t="s">
        <v>85</v>
      </c>
      <c r="AY295" s="18" t="s">
        <v>151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8" t="s">
        <v>83</v>
      </c>
      <c r="BK295" s="229">
        <f>ROUND(I295*H295,2)</f>
        <v>0</v>
      </c>
      <c r="BL295" s="18" t="s">
        <v>158</v>
      </c>
      <c r="BM295" s="228" t="s">
        <v>344</v>
      </c>
    </row>
    <row r="296" s="13" customFormat="1">
      <c r="A296" s="13"/>
      <c r="B296" s="230"/>
      <c r="C296" s="231"/>
      <c r="D296" s="232" t="s">
        <v>160</v>
      </c>
      <c r="E296" s="233" t="s">
        <v>1</v>
      </c>
      <c r="F296" s="234" t="s">
        <v>327</v>
      </c>
      <c r="G296" s="231"/>
      <c r="H296" s="233" t="s">
        <v>1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160</v>
      </c>
      <c r="AU296" s="240" t="s">
        <v>85</v>
      </c>
      <c r="AV296" s="13" t="s">
        <v>83</v>
      </c>
      <c r="AW296" s="13" t="s">
        <v>32</v>
      </c>
      <c r="AX296" s="13" t="s">
        <v>75</v>
      </c>
      <c r="AY296" s="240" t="s">
        <v>151</v>
      </c>
    </row>
    <row r="297" s="13" customFormat="1">
      <c r="A297" s="13"/>
      <c r="B297" s="230"/>
      <c r="C297" s="231"/>
      <c r="D297" s="232" t="s">
        <v>160</v>
      </c>
      <c r="E297" s="233" t="s">
        <v>1</v>
      </c>
      <c r="F297" s="234" t="s">
        <v>345</v>
      </c>
      <c r="G297" s="231"/>
      <c r="H297" s="233" t="s">
        <v>1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0" t="s">
        <v>160</v>
      </c>
      <c r="AU297" s="240" t="s">
        <v>85</v>
      </c>
      <c r="AV297" s="13" t="s">
        <v>83</v>
      </c>
      <c r="AW297" s="13" t="s">
        <v>32</v>
      </c>
      <c r="AX297" s="13" t="s">
        <v>75</v>
      </c>
      <c r="AY297" s="240" t="s">
        <v>151</v>
      </c>
    </row>
    <row r="298" s="14" customFormat="1">
      <c r="A298" s="14"/>
      <c r="B298" s="241"/>
      <c r="C298" s="242"/>
      <c r="D298" s="232" t="s">
        <v>160</v>
      </c>
      <c r="E298" s="243" t="s">
        <v>1</v>
      </c>
      <c r="F298" s="244" t="s">
        <v>329</v>
      </c>
      <c r="G298" s="242"/>
      <c r="H298" s="245">
        <v>34.810000000000002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1" t="s">
        <v>160</v>
      </c>
      <c r="AU298" s="251" t="s">
        <v>85</v>
      </c>
      <c r="AV298" s="14" t="s">
        <v>85</v>
      </c>
      <c r="AW298" s="14" t="s">
        <v>32</v>
      </c>
      <c r="AX298" s="14" t="s">
        <v>83</v>
      </c>
      <c r="AY298" s="251" t="s">
        <v>151</v>
      </c>
    </row>
    <row r="299" s="2" customFormat="1" ht="37.8" customHeight="1">
      <c r="A299" s="39"/>
      <c r="B299" s="40"/>
      <c r="C299" s="216" t="s">
        <v>346</v>
      </c>
      <c r="D299" s="216" t="s">
        <v>154</v>
      </c>
      <c r="E299" s="217" t="s">
        <v>347</v>
      </c>
      <c r="F299" s="218" t="s">
        <v>348</v>
      </c>
      <c r="G299" s="219" t="s">
        <v>203</v>
      </c>
      <c r="H299" s="220">
        <v>98.299999999999997</v>
      </c>
      <c r="I299" s="221"/>
      <c r="J299" s="222">
        <f>ROUND(I299*H299,2)</f>
        <v>0</v>
      </c>
      <c r="K299" s="223"/>
      <c r="L299" s="45"/>
      <c r="M299" s="224" t="s">
        <v>1</v>
      </c>
      <c r="N299" s="225" t="s">
        <v>40</v>
      </c>
      <c r="O299" s="92"/>
      <c r="P299" s="226">
        <f>O299*H299</f>
        <v>0</v>
      </c>
      <c r="Q299" s="226">
        <v>2.0000000000000002E-05</v>
      </c>
      <c r="R299" s="226">
        <f>Q299*H299</f>
        <v>0.0019660000000000003</v>
      </c>
      <c r="S299" s="226">
        <v>0</v>
      </c>
      <c r="T299" s="22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8" t="s">
        <v>158</v>
      </c>
      <c r="AT299" s="228" t="s">
        <v>154</v>
      </c>
      <c r="AU299" s="228" t="s">
        <v>85</v>
      </c>
      <c r="AY299" s="18" t="s">
        <v>151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8" t="s">
        <v>83</v>
      </c>
      <c r="BK299" s="229">
        <f>ROUND(I299*H299,2)</f>
        <v>0</v>
      </c>
      <c r="BL299" s="18" t="s">
        <v>158</v>
      </c>
      <c r="BM299" s="228" t="s">
        <v>349</v>
      </c>
    </row>
    <row r="300" s="13" customFormat="1">
      <c r="A300" s="13"/>
      <c r="B300" s="230"/>
      <c r="C300" s="231"/>
      <c r="D300" s="232" t="s">
        <v>160</v>
      </c>
      <c r="E300" s="233" t="s">
        <v>1</v>
      </c>
      <c r="F300" s="234" t="s">
        <v>242</v>
      </c>
      <c r="G300" s="231"/>
      <c r="H300" s="233" t="s">
        <v>1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160</v>
      </c>
      <c r="AU300" s="240" t="s">
        <v>85</v>
      </c>
      <c r="AV300" s="13" t="s">
        <v>83</v>
      </c>
      <c r="AW300" s="13" t="s">
        <v>32</v>
      </c>
      <c r="AX300" s="13" t="s">
        <v>75</v>
      </c>
      <c r="AY300" s="240" t="s">
        <v>151</v>
      </c>
    </row>
    <row r="301" s="14" customFormat="1">
      <c r="A301" s="14"/>
      <c r="B301" s="241"/>
      <c r="C301" s="242"/>
      <c r="D301" s="232" t="s">
        <v>160</v>
      </c>
      <c r="E301" s="243" t="s">
        <v>1</v>
      </c>
      <c r="F301" s="244" t="s">
        <v>350</v>
      </c>
      <c r="G301" s="242"/>
      <c r="H301" s="245">
        <v>23.300000000000001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160</v>
      </c>
      <c r="AU301" s="251" t="s">
        <v>85</v>
      </c>
      <c r="AV301" s="14" t="s">
        <v>85</v>
      </c>
      <c r="AW301" s="14" t="s">
        <v>32</v>
      </c>
      <c r="AX301" s="14" t="s">
        <v>75</v>
      </c>
      <c r="AY301" s="251" t="s">
        <v>151</v>
      </c>
    </row>
    <row r="302" s="13" customFormat="1">
      <c r="A302" s="13"/>
      <c r="B302" s="230"/>
      <c r="C302" s="231"/>
      <c r="D302" s="232" t="s">
        <v>160</v>
      </c>
      <c r="E302" s="233" t="s">
        <v>1</v>
      </c>
      <c r="F302" s="234" t="s">
        <v>273</v>
      </c>
      <c r="G302" s="231"/>
      <c r="H302" s="233" t="s">
        <v>1</v>
      </c>
      <c r="I302" s="235"/>
      <c r="J302" s="231"/>
      <c r="K302" s="231"/>
      <c r="L302" s="236"/>
      <c r="M302" s="237"/>
      <c r="N302" s="238"/>
      <c r="O302" s="238"/>
      <c r="P302" s="238"/>
      <c r="Q302" s="238"/>
      <c r="R302" s="238"/>
      <c r="S302" s="238"/>
      <c r="T302" s="239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0" t="s">
        <v>160</v>
      </c>
      <c r="AU302" s="240" t="s">
        <v>85</v>
      </c>
      <c r="AV302" s="13" t="s">
        <v>83</v>
      </c>
      <c r="AW302" s="13" t="s">
        <v>32</v>
      </c>
      <c r="AX302" s="13" t="s">
        <v>75</v>
      </c>
      <c r="AY302" s="240" t="s">
        <v>151</v>
      </c>
    </row>
    <row r="303" s="14" customFormat="1">
      <c r="A303" s="14"/>
      <c r="B303" s="241"/>
      <c r="C303" s="242"/>
      <c r="D303" s="232" t="s">
        <v>160</v>
      </c>
      <c r="E303" s="243" t="s">
        <v>1</v>
      </c>
      <c r="F303" s="244" t="s">
        <v>351</v>
      </c>
      <c r="G303" s="242"/>
      <c r="H303" s="245">
        <v>5.46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1" t="s">
        <v>160</v>
      </c>
      <c r="AU303" s="251" t="s">
        <v>85</v>
      </c>
      <c r="AV303" s="14" t="s">
        <v>85</v>
      </c>
      <c r="AW303" s="14" t="s">
        <v>32</v>
      </c>
      <c r="AX303" s="14" t="s">
        <v>75</v>
      </c>
      <c r="AY303" s="251" t="s">
        <v>151</v>
      </c>
    </row>
    <row r="304" s="13" customFormat="1">
      <c r="A304" s="13"/>
      <c r="B304" s="230"/>
      <c r="C304" s="231"/>
      <c r="D304" s="232" t="s">
        <v>160</v>
      </c>
      <c r="E304" s="233" t="s">
        <v>1</v>
      </c>
      <c r="F304" s="234" t="s">
        <v>276</v>
      </c>
      <c r="G304" s="231"/>
      <c r="H304" s="233" t="s">
        <v>1</v>
      </c>
      <c r="I304" s="235"/>
      <c r="J304" s="231"/>
      <c r="K304" s="231"/>
      <c r="L304" s="236"/>
      <c r="M304" s="237"/>
      <c r="N304" s="238"/>
      <c r="O304" s="238"/>
      <c r="P304" s="238"/>
      <c r="Q304" s="238"/>
      <c r="R304" s="238"/>
      <c r="S304" s="238"/>
      <c r="T304" s="23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0" t="s">
        <v>160</v>
      </c>
      <c r="AU304" s="240" t="s">
        <v>85</v>
      </c>
      <c r="AV304" s="13" t="s">
        <v>83</v>
      </c>
      <c r="AW304" s="13" t="s">
        <v>32</v>
      </c>
      <c r="AX304" s="13" t="s">
        <v>75</v>
      </c>
      <c r="AY304" s="240" t="s">
        <v>151</v>
      </c>
    </row>
    <row r="305" s="14" customFormat="1">
      <c r="A305" s="14"/>
      <c r="B305" s="241"/>
      <c r="C305" s="242"/>
      <c r="D305" s="232" t="s">
        <v>160</v>
      </c>
      <c r="E305" s="243" t="s">
        <v>1</v>
      </c>
      <c r="F305" s="244" t="s">
        <v>352</v>
      </c>
      <c r="G305" s="242"/>
      <c r="H305" s="245">
        <v>5.54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160</v>
      </c>
      <c r="AU305" s="251" t="s">
        <v>85</v>
      </c>
      <c r="AV305" s="14" t="s">
        <v>85</v>
      </c>
      <c r="AW305" s="14" t="s">
        <v>32</v>
      </c>
      <c r="AX305" s="14" t="s">
        <v>75</v>
      </c>
      <c r="AY305" s="251" t="s">
        <v>151</v>
      </c>
    </row>
    <row r="306" s="13" customFormat="1">
      <c r="A306" s="13"/>
      <c r="B306" s="230"/>
      <c r="C306" s="231"/>
      <c r="D306" s="232" t="s">
        <v>160</v>
      </c>
      <c r="E306" s="233" t="s">
        <v>1</v>
      </c>
      <c r="F306" s="234" t="s">
        <v>278</v>
      </c>
      <c r="G306" s="231"/>
      <c r="H306" s="233" t="s">
        <v>1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0" t="s">
        <v>160</v>
      </c>
      <c r="AU306" s="240" t="s">
        <v>85</v>
      </c>
      <c r="AV306" s="13" t="s">
        <v>83</v>
      </c>
      <c r="AW306" s="13" t="s">
        <v>32</v>
      </c>
      <c r="AX306" s="13" t="s">
        <v>75</v>
      </c>
      <c r="AY306" s="240" t="s">
        <v>151</v>
      </c>
    </row>
    <row r="307" s="14" customFormat="1">
      <c r="A307" s="14"/>
      <c r="B307" s="241"/>
      <c r="C307" s="242"/>
      <c r="D307" s="232" t="s">
        <v>160</v>
      </c>
      <c r="E307" s="243" t="s">
        <v>1</v>
      </c>
      <c r="F307" s="244" t="s">
        <v>353</v>
      </c>
      <c r="G307" s="242"/>
      <c r="H307" s="245">
        <v>6.1200000000000001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1" t="s">
        <v>160</v>
      </c>
      <c r="AU307" s="251" t="s">
        <v>85</v>
      </c>
      <c r="AV307" s="14" t="s">
        <v>85</v>
      </c>
      <c r="AW307" s="14" t="s">
        <v>32</v>
      </c>
      <c r="AX307" s="14" t="s">
        <v>75</v>
      </c>
      <c r="AY307" s="251" t="s">
        <v>151</v>
      </c>
    </row>
    <row r="308" s="13" customFormat="1">
      <c r="A308" s="13"/>
      <c r="B308" s="230"/>
      <c r="C308" s="231"/>
      <c r="D308" s="232" t="s">
        <v>160</v>
      </c>
      <c r="E308" s="233" t="s">
        <v>1</v>
      </c>
      <c r="F308" s="234" t="s">
        <v>280</v>
      </c>
      <c r="G308" s="231"/>
      <c r="H308" s="233" t="s">
        <v>1</v>
      </c>
      <c r="I308" s="235"/>
      <c r="J308" s="231"/>
      <c r="K308" s="231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160</v>
      </c>
      <c r="AU308" s="240" t="s">
        <v>85</v>
      </c>
      <c r="AV308" s="13" t="s">
        <v>83</v>
      </c>
      <c r="AW308" s="13" t="s">
        <v>32</v>
      </c>
      <c r="AX308" s="13" t="s">
        <v>75</v>
      </c>
      <c r="AY308" s="240" t="s">
        <v>151</v>
      </c>
    </row>
    <row r="309" s="14" customFormat="1">
      <c r="A309" s="14"/>
      <c r="B309" s="241"/>
      <c r="C309" s="242"/>
      <c r="D309" s="232" t="s">
        <v>160</v>
      </c>
      <c r="E309" s="243" t="s">
        <v>1</v>
      </c>
      <c r="F309" s="244" t="s">
        <v>354</v>
      </c>
      <c r="G309" s="242"/>
      <c r="H309" s="245">
        <v>4.4199999999999999</v>
      </c>
      <c r="I309" s="246"/>
      <c r="J309" s="242"/>
      <c r="K309" s="242"/>
      <c r="L309" s="247"/>
      <c r="M309" s="248"/>
      <c r="N309" s="249"/>
      <c r="O309" s="249"/>
      <c r="P309" s="249"/>
      <c r="Q309" s="249"/>
      <c r="R309" s="249"/>
      <c r="S309" s="249"/>
      <c r="T309" s="25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1" t="s">
        <v>160</v>
      </c>
      <c r="AU309" s="251" t="s">
        <v>85</v>
      </c>
      <c r="AV309" s="14" t="s">
        <v>85</v>
      </c>
      <c r="AW309" s="14" t="s">
        <v>32</v>
      </c>
      <c r="AX309" s="14" t="s">
        <v>75</v>
      </c>
      <c r="AY309" s="251" t="s">
        <v>151</v>
      </c>
    </row>
    <row r="310" s="13" customFormat="1">
      <c r="A310" s="13"/>
      <c r="B310" s="230"/>
      <c r="C310" s="231"/>
      <c r="D310" s="232" t="s">
        <v>160</v>
      </c>
      <c r="E310" s="233" t="s">
        <v>1</v>
      </c>
      <c r="F310" s="234" t="s">
        <v>282</v>
      </c>
      <c r="G310" s="231"/>
      <c r="H310" s="233" t="s">
        <v>1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160</v>
      </c>
      <c r="AU310" s="240" t="s">
        <v>85</v>
      </c>
      <c r="AV310" s="13" t="s">
        <v>83</v>
      </c>
      <c r="AW310" s="13" t="s">
        <v>32</v>
      </c>
      <c r="AX310" s="13" t="s">
        <v>75</v>
      </c>
      <c r="AY310" s="240" t="s">
        <v>151</v>
      </c>
    </row>
    <row r="311" s="14" customFormat="1">
      <c r="A311" s="14"/>
      <c r="B311" s="241"/>
      <c r="C311" s="242"/>
      <c r="D311" s="232" t="s">
        <v>160</v>
      </c>
      <c r="E311" s="243" t="s">
        <v>1</v>
      </c>
      <c r="F311" s="244" t="s">
        <v>354</v>
      </c>
      <c r="G311" s="242"/>
      <c r="H311" s="245">
        <v>4.4199999999999999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160</v>
      </c>
      <c r="AU311" s="251" t="s">
        <v>85</v>
      </c>
      <c r="AV311" s="14" t="s">
        <v>85</v>
      </c>
      <c r="AW311" s="14" t="s">
        <v>32</v>
      </c>
      <c r="AX311" s="14" t="s">
        <v>75</v>
      </c>
      <c r="AY311" s="251" t="s">
        <v>151</v>
      </c>
    </row>
    <row r="312" s="13" customFormat="1">
      <c r="A312" s="13"/>
      <c r="B312" s="230"/>
      <c r="C312" s="231"/>
      <c r="D312" s="232" t="s">
        <v>160</v>
      </c>
      <c r="E312" s="233" t="s">
        <v>1</v>
      </c>
      <c r="F312" s="234" t="s">
        <v>244</v>
      </c>
      <c r="G312" s="231"/>
      <c r="H312" s="233" t="s">
        <v>1</v>
      </c>
      <c r="I312" s="235"/>
      <c r="J312" s="231"/>
      <c r="K312" s="231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160</v>
      </c>
      <c r="AU312" s="240" t="s">
        <v>85</v>
      </c>
      <c r="AV312" s="13" t="s">
        <v>83</v>
      </c>
      <c r="AW312" s="13" t="s">
        <v>32</v>
      </c>
      <c r="AX312" s="13" t="s">
        <v>75</v>
      </c>
      <c r="AY312" s="240" t="s">
        <v>151</v>
      </c>
    </row>
    <row r="313" s="14" customFormat="1">
      <c r="A313" s="14"/>
      <c r="B313" s="241"/>
      <c r="C313" s="242"/>
      <c r="D313" s="232" t="s">
        <v>160</v>
      </c>
      <c r="E313" s="243" t="s">
        <v>1</v>
      </c>
      <c r="F313" s="244" t="s">
        <v>355</v>
      </c>
      <c r="G313" s="242"/>
      <c r="H313" s="245">
        <v>28.719999999999999</v>
      </c>
      <c r="I313" s="246"/>
      <c r="J313" s="242"/>
      <c r="K313" s="242"/>
      <c r="L313" s="247"/>
      <c r="M313" s="248"/>
      <c r="N313" s="249"/>
      <c r="O313" s="249"/>
      <c r="P313" s="249"/>
      <c r="Q313" s="249"/>
      <c r="R313" s="249"/>
      <c r="S313" s="249"/>
      <c r="T313" s="25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1" t="s">
        <v>160</v>
      </c>
      <c r="AU313" s="251" t="s">
        <v>85</v>
      </c>
      <c r="AV313" s="14" t="s">
        <v>85</v>
      </c>
      <c r="AW313" s="14" t="s">
        <v>32</v>
      </c>
      <c r="AX313" s="14" t="s">
        <v>75</v>
      </c>
      <c r="AY313" s="251" t="s">
        <v>151</v>
      </c>
    </row>
    <row r="314" s="13" customFormat="1">
      <c r="A314" s="13"/>
      <c r="B314" s="230"/>
      <c r="C314" s="231"/>
      <c r="D314" s="232" t="s">
        <v>160</v>
      </c>
      <c r="E314" s="233" t="s">
        <v>1</v>
      </c>
      <c r="F314" s="234" t="s">
        <v>266</v>
      </c>
      <c r="G314" s="231"/>
      <c r="H314" s="233" t="s">
        <v>1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0" t="s">
        <v>160</v>
      </c>
      <c r="AU314" s="240" t="s">
        <v>85</v>
      </c>
      <c r="AV314" s="13" t="s">
        <v>83</v>
      </c>
      <c r="AW314" s="13" t="s">
        <v>32</v>
      </c>
      <c r="AX314" s="13" t="s">
        <v>75</v>
      </c>
      <c r="AY314" s="240" t="s">
        <v>151</v>
      </c>
    </row>
    <row r="315" s="14" customFormat="1">
      <c r="A315" s="14"/>
      <c r="B315" s="241"/>
      <c r="C315" s="242"/>
      <c r="D315" s="232" t="s">
        <v>160</v>
      </c>
      <c r="E315" s="243" t="s">
        <v>1</v>
      </c>
      <c r="F315" s="244" t="s">
        <v>356</v>
      </c>
      <c r="G315" s="242"/>
      <c r="H315" s="245">
        <v>20.32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1" t="s">
        <v>160</v>
      </c>
      <c r="AU315" s="251" t="s">
        <v>85</v>
      </c>
      <c r="AV315" s="14" t="s">
        <v>85</v>
      </c>
      <c r="AW315" s="14" t="s">
        <v>32</v>
      </c>
      <c r="AX315" s="14" t="s">
        <v>75</v>
      </c>
      <c r="AY315" s="251" t="s">
        <v>151</v>
      </c>
    </row>
    <row r="316" s="15" customFormat="1">
      <c r="A316" s="15"/>
      <c r="B316" s="252"/>
      <c r="C316" s="253"/>
      <c r="D316" s="232" t="s">
        <v>160</v>
      </c>
      <c r="E316" s="254" t="s">
        <v>1</v>
      </c>
      <c r="F316" s="255" t="s">
        <v>174</v>
      </c>
      <c r="G316" s="253"/>
      <c r="H316" s="256">
        <v>98.299999999999997</v>
      </c>
      <c r="I316" s="257"/>
      <c r="J316" s="253"/>
      <c r="K316" s="253"/>
      <c r="L316" s="258"/>
      <c r="M316" s="259"/>
      <c r="N316" s="260"/>
      <c r="O316" s="260"/>
      <c r="P316" s="260"/>
      <c r="Q316" s="260"/>
      <c r="R316" s="260"/>
      <c r="S316" s="260"/>
      <c r="T316" s="261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2" t="s">
        <v>160</v>
      </c>
      <c r="AU316" s="262" t="s">
        <v>85</v>
      </c>
      <c r="AV316" s="15" t="s">
        <v>158</v>
      </c>
      <c r="AW316" s="15" t="s">
        <v>32</v>
      </c>
      <c r="AX316" s="15" t="s">
        <v>83</v>
      </c>
      <c r="AY316" s="262" t="s">
        <v>151</v>
      </c>
    </row>
    <row r="317" s="2" customFormat="1" ht="24.15" customHeight="1">
      <c r="A317" s="39"/>
      <c r="B317" s="40"/>
      <c r="C317" s="216" t="s">
        <v>357</v>
      </c>
      <c r="D317" s="216" t="s">
        <v>154</v>
      </c>
      <c r="E317" s="217" t="s">
        <v>358</v>
      </c>
      <c r="F317" s="218" t="s">
        <v>359</v>
      </c>
      <c r="G317" s="219" t="s">
        <v>157</v>
      </c>
      <c r="H317" s="220">
        <v>3</v>
      </c>
      <c r="I317" s="221"/>
      <c r="J317" s="222">
        <f>ROUND(I317*H317,2)</f>
        <v>0</v>
      </c>
      <c r="K317" s="223"/>
      <c r="L317" s="45"/>
      <c r="M317" s="224" t="s">
        <v>1</v>
      </c>
      <c r="N317" s="225" t="s">
        <v>40</v>
      </c>
      <c r="O317" s="92"/>
      <c r="P317" s="226">
        <f>O317*H317</f>
        <v>0</v>
      </c>
      <c r="Q317" s="226">
        <v>0.00048000000000000001</v>
      </c>
      <c r="R317" s="226">
        <f>Q317*H317</f>
        <v>0.0014400000000000001</v>
      </c>
      <c r="S317" s="226">
        <v>0</v>
      </c>
      <c r="T317" s="22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8" t="s">
        <v>158</v>
      </c>
      <c r="AT317" s="228" t="s">
        <v>154</v>
      </c>
      <c r="AU317" s="228" t="s">
        <v>85</v>
      </c>
      <c r="AY317" s="18" t="s">
        <v>151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8" t="s">
        <v>83</v>
      </c>
      <c r="BK317" s="229">
        <f>ROUND(I317*H317,2)</f>
        <v>0</v>
      </c>
      <c r="BL317" s="18" t="s">
        <v>158</v>
      </c>
      <c r="BM317" s="228" t="s">
        <v>360</v>
      </c>
    </row>
    <row r="318" s="2" customFormat="1" ht="24.15" customHeight="1">
      <c r="A318" s="39"/>
      <c r="B318" s="40"/>
      <c r="C318" s="263" t="s">
        <v>361</v>
      </c>
      <c r="D318" s="263" t="s">
        <v>362</v>
      </c>
      <c r="E318" s="264" t="s">
        <v>363</v>
      </c>
      <c r="F318" s="265" t="s">
        <v>364</v>
      </c>
      <c r="G318" s="266" t="s">
        <v>157</v>
      </c>
      <c r="H318" s="267">
        <v>2</v>
      </c>
      <c r="I318" s="268"/>
      <c r="J318" s="269">
        <f>ROUND(I318*H318,2)</f>
        <v>0</v>
      </c>
      <c r="K318" s="270"/>
      <c r="L318" s="271"/>
      <c r="M318" s="272" t="s">
        <v>1</v>
      </c>
      <c r="N318" s="273" t="s">
        <v>40</v>
      </c>
      <c r="O318" s="92"/>
      <c r="P318" s="226">
        <f>O318*H318</f>
        <v>0</v>
      </c>
      <c r="Q318" s="226">
        <v>0.012250000000000001</v>
      </c>
      <c r="R318" s="226">
        <f>Q318*H318</f>
        <v>0.024500000000000001</v>
      </c>
      <c r="S318" s="226">
        <v>0</v>
      </c>
      <c r="T318" s="22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8" t="s">
        <v>200</v>
      </c>
      <c r="AT318" s="228" t="s">
        <v>362</v>
      </c>
      <c r="AU318" s="228" t="s">
        <v>85</v>
      </c>
      <c r="AY318" s="18" t="s">
        <v>151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8" t="s">
        <v>83</v>
      </c>
      <c r="BK318" s="229">
        <f>ROUND(I318*H318,2)</f>
        <v>0</v>
      </c>
      <c r="BL318" s="18" t="s">
        <v>158</v>
      </c>
      <c r="BM318" s="228" t="s">
        <v>365</v>
      </c>
    </row>
    <row r="319" s="2" customFormat="1" ht="33" customHeight="1">
      <c r="A319" s="39"/>
      <c r="B319" s="40"/>
      <c r="C319" s="263" t="s">
        <v>366</v>
      </c>
      <c r="D319" s="263" t="s">
        <v>362</v>
      </c>
      <c r="E319" s="264" t="s">
        <v>367</v>
      </c>
      <c r="F319" s="265" t="s">
        <v>368</v>
      </c>
      <c r="G319" s="266" t="s">
        <v>157</v>
      </c>
      <c r="H319" s="267">
        <v>1</v>
      </c>
      <c r="I319" s="268"/>
      <c r="J319" s="269">
        <f>ROUND(I319*H319,2)</f>
        <v>0</v>
      </c>
      <c r="K319" s="270"/>
      <c r="L319" s="271"/>
      <c r="M319" s="272" t="s">
        <v>1</v>
      </c>
      <c r="N319" s="273" t="s">
        <v>40</v>
      </c>
      <c r="O319" s="92"/>
      <c r="P319" s="226">
        <f>O319*H319</f>
        <v>0</v>
      </c>
      <c r="Q319" s="226">
        <v>0.012489999999999999</v>
      </c>
      <c r="R319" s="226">
        <f>Q319*H319</f>
        <v>0.012489999999999999</v>
      </c>
      <c r="S319" s="226">
        <v>0</v>
      </c>
      <c r="T319" s="22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28" t="s">
        <v>200</v>
      </c>
      <c r="AT319" s="228" t="s">
        <v>362</v>
      </c>
      <c r="AU319" s="228" t="s">
        <v>85</v>
      </c>
      <c r="AY319" s="18" t="s">
        <v>151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8" t="s">
        <v>83</v>
      </c>
      <c r="BK319" s="229">
        <f>ROUND(I319*H319,2)</f>
        <v>0</v>
      </c>
      <c r="BL319" s="18" t="s">
        <v>158</v>
      </c>
      <c r="BM319" s="228" t="s">
        <v>369</v>
      </c>
    </row>
    <row r="320" s="2" customFormat="1" ht="21.75" customHeight="1">
      <c r="A320" s="39"/>
      <c r="B320" s="40"/>
      <c r="C320" s="216" t="s">
        <v>370</v>
      </c>
      <c r="D320" s="216" t="s">
        <v>154</v>
      </c>
      <c r="E320" s="217" t="s">
        <v>371</v>
      </c>
      <c r="F320" s="218" t="s">
        <v>372</v>
      </c>
      <c r="G320" s="219" t="s">
        <v>157</v>
      </c>
      <c r="H320" s="220">
        <v>2</v>
      </c>
      <c r="I320" s="221"/>
      <c r="J320" s="222">
        <f>ROUND(I320*H320,2)</f>
        <v>0</v>
      </c>
      <c r="K320" s="223"/>
      <c r="L320" s="45"/>
      <c r="M320" s="224" t="s">
        <v>1</v>
      </c>
      <c r="N320" s="225" t="s">
        <v>40</v>
      </c>
      <c r="O320" s="92"/>
      <c r="P320" s="226">
        <f>O320*H320</f>
        <v>0</v>
      </c>
      <c r="Q320" s="226">
        <v>0.04684</v>
      </c>
      <c r="R320" s="226">
        <f>Q320*H320</f>
        <v>0.093679999999999999</v>
      </c>
      <c r="S320" s="226">
        <v>0</v>
      </c>
      <c r="T320" s="22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8" t="s">
        <v>158</v>
      </c>
      <c r="AT320" s="228" t="s">
        <v>154</v>
      </c>
      <c r="AU320" s="228" t="s">
        <v>85</v>
      </c>
      <c r="AY320" s="18" t="s">
        <v>151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8" t="s">
        <v>83</v>
      </c>
      <c r="BK320" s="229">
        <f>ROUND(I320*H320,2)</f>
        <v>0</v>
      </c>
      <c r="BL320" s="18" t="s">
        <v>158</v>
      </c>
      <c r="BM320" s="228" t="s">
        <v>373</v>
      </c>
    </row>
    <row r="321" s="2" customFormat="1" ht="24.15" customHeight="1">
      <c r="A321" s="39"/>
      <c r="B321" s="40"/>
      <c r="C321" s="263" t="s">
        <v>374</v>
      </c>
      <c r="D321" s="263" t="s">
        <v>362</v>
      </c>
      <c r="E321" s="264" t="s">
        <v>375</v>
      </c>
      <c r="F321" s="265" t="s">
        <v>376</v>
      </c>
      <c r="G321" s="266" t="s">
        <v>157</v>
      </c>
      <c r="H321" s="267">
        <v>2</v>
      </c>
      <c r="I321" s="268"/>
      <c r="J321" s="269">
        <f>ROUND(I321*H321,2)</f>
        <v>0</v>
      </c>
      <c r="K321" s="270"/>
      <c r="L321" s="271"/>
      <c r="M321" s="272" t="s">
        <v>1</v>
      </c>
      <c r="N321" s="273" t="s">
        <v>40</v>
      </c>
      <c r="O321" s="92"/>
      <c r="P321" s="226">
        <f>O321*H321</f>
        <v>0</v>
      </c>
      <c r="Q321" s="226">
        <v>0.01201</v>
      </c>
      <c r="R321" s="226">
        <f>Q321*H321</f>
        <v>0.02402</v>
      </c>
      <c r="S321" s="226">
        <v>0</v>
      </c>
      <c r="T321" s="22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8" t="s">
        <v>200</v>
      </c>
      <c r="AT321" s="228" t="s">
        <v>362</v>
      </c>
      <c r="AU321" s="228" t="s">
        <v>85</v>
      </c>
      <c r="AY321" s="18" t="s">
        <v>151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8" t="s">
        <v>83</v>
      </c>
      <c r="BK321" s="229">
        <f>ROUND(I321*H321,2)</f>
        <v>0</v>
      </c>
      <c r="BL321" s="18" t="s">
        <v>158</v>
      </c>
      <c r="BM321" s="228" t="s">
        <v>377</v>
      </c>
    </row>
    <row r="322" s="12" customFormat="1" ht="22.8" customHeight="1">
      <c r="A322" s="12"/>
      <c r="B322" s="200"/>
      <c r="C322" s="201"/>
      <c r="D322" s="202" t="s">
        <v>74</v>
      </c>
      <c r="E322" s="214" t="s">
        <v>206</v>
      </c>
      <c r="F322" s="214" t="s">
        <v>378</v>
      </c>
      <c r="G322" s="201"/>
      <c r="H322" s="201"/>
      <c r="I322" s="204"/>
      <c r="J322" s="215">
        <f>BK322</f>
        <v>0</v>
      </c>
      <c r="K322" s="201"/>
      <c r="L322" s="206"/>
      <c r="M322" s="207"/>
      <c r="N322" s="208"/>
      <c r="O322" s="208"/>
      <c r="P322" s="209">
        <f>SUM(P323:P420)</f>
        <v>0</v>
      </c>
      <c r="Q322" s="208"/>
      <c r="R322" s="209">
        <f>SUM(R323:R420)</f>
        <v>0.026252999999999999</v>
      </c>
      <c r="S322" s="208"/>
      <c r="T322" s="210">
        <f>SUM(T323:T420)</f>
        <v>55.081303999999996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1" t="s">
        <v>83</v>
      </c>
      <c r="AT322" s="212" t="s">
        <v>74</v>
      </c>
      <c r="AU322" s="212" t="s">
        <v>83</v>
      </c>
      <c r="AY322" s="211" t="s">
        <v>151</v>
      </c>
      <c r="BK322" s="213">
        <f>SUM(BK323:BK420)</f>
        <v>0</v>
      </c>
    </row>
    <row r="323" s="2" customFormat="1" ht="33" customHeight="1">
      <c r="A323" s="39"/>
      <c r="B323" s="40"/>
      <c r="C323" s="216" t="s">
        <v>379</v>
      </c>
      <c r="D323" s="216" t="s">
        <v>154</v>
      </c>
      <c r="E323" s="217" t="s">
        <v>380</v>
      </c>
      <c r="F323" s="218" t="s">
        <v>381</v>
      </c>
      <c r="G323" s="219" t="s">
        <v>191</v>
      </c>
      <c r="H323" s="220">
        <v>121.2</v>
      </c>
      <c r="I323" s="221"/>
      <c r="J323" s="222">
        <f>ROUND(I323*H323,2)</f>
        <v>0</v>
      </c>
      <c r="K323" s="223"/>
      <c r="L323" s="45"/>
      <c r="M323" s="224" t="s">
        <v>1</v>
      </c>
      <c r="N323" s="225" t="s">
        <v>40</v>
      </c>
      <c r="O323" s="92"/>
      <c r="P323" s="226">
        <f>O323*H323</f>
        <v>0</v>
      </c>
      <c r="Q323" s="226">
        <v>0.00012999999999999999</v>
      </c>
      <c r="R323" s="226">
        <f>Q323*H323</f>
        <v>0.015755999999999999</v>
      </c>
      <c r="S323" s="226">
        <v>0</v>
      </c>
      <c r="T323" s="227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8" t="s">
        <v>158</v>
      </c>
      <c r="AT323" s="228" t="s">
        <v>154</v>
      </c>
      <c r="AU323" s="228" t="s">
        <v>85</v>
      </c>
      <c r="AY323" s="18" t="s">
        <v>151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8" t="s">
        <v>83</v>
      </c>
      <c r="BK323" s="229">
        <f>ROUND(I323*H323,2)</f>
        <v>0</v>
      </c>
      <c r="BL323" s="18" t="s">
        <v>158</v>
      </c>
      <c r="BM323" s="228" t="s">
        <v>382</v>
      </c>
    </row>
    <row r="324" s="2" customFormat="1" ht="24.15" customHeight="1">
      <c r="A324" s="39"/>
      <c r="B324" s="40"/>
      <c r="C324" s="216" t="s">
        <v>383</v>
      </c>
      <c r="D324" s="216" t="s">
        <v>154</v>
      </c>
      <c r="E324" s="217" t="s">
        <v>384</v>
      </c>
      <c r="F324" s="218" t="s">
        <v>385</v>
      </c>
      <c r="G324" s="219" t="s">
        <v>191</v>
      </c>
      <c r="H324" s="220">
        <v>221.19999999999999</v>
      </c>
      <c r="I324" s="221"/>
      <c r="J324" s="222">
        <f>ROUND(I324*H324,2)</f>
        <v>0</v>
      </c>
      <c r="K324" s="223"/>
      <c r="L324" s="45"/>
      <c r="M324" s="224" t="s">
        <v>1</v>
      </c>
      <c r="N324" s="225" t="s">
        <v>40</v>
      </c>
      <c r="O324" s="92"/>
      <c r="P324" s="226">
        <f>O324*H324</f>
        <v>0</v>
      </c>
      <c r="Q324" s="226">
        <v>4.0000000000000003E-05</v>
      </c>
      <c r="R324" s="226">
        <f>Q324*H324</f>
        <v>0.008848</v>
      </c>
      <c r="S324" s="226">
        <v>0</v>
      </c>
      <c r="T324" s="22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8" t="s">
        <v>158</v>
      </c>
      <c r="AT324" s="228" t="s">
        <v>154</v>
      </c>
      <c r="AU324" s="228" t="s">
        <v>85</v>
      </c>
      <c r="AY324" s="18" t="s">
        <v>151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8" t="s">
        <v>83</v>
      </c>
      <c r="BK324" s="229">
        <f>ROUND(I324*H324,2)</f>
        <v>0</v>
      </c>
      <c r="BL324" s="18" t="s">
        <v>158</v>
      </c>
      <c r="BM324" s="228" t="s">
        <v>386</v>
      </c>
    </row>
    <row r="325" s="13" customFormat="1">
      <c r="A325" s="13"/>
      <c r="B325" s="230"/>
      <c r="C325" s="231"/>
      <c r="D325" s="232" t="s">
        <v>160</v>
      </c>
      <c r="E325" s="233" t="s">
        <v>1</v>
      </c>
      <c r="F325" s="234" t="s">
        <v>387</v>
      </c>
      <c r="G325" s="231"/>
      <c r="H325" s="233" t="s">
        <v>1</v>
      </c>
      <c r="I325" s="235"/>
      <c r="J325" s="231"/>
      <c r="K325" s="231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160</v>
      </c>
      <c r="AU325" s="240" t="s">
        <v>85</v>
      </c>
      <c r="AV325" s="13" t="s">
        <v>83</v>
      </c>
      <c r="AW325" s="13" t="s">
        <v>32</v>
      </c>
      <c r="AX325" s="13" t="s">
        <v>75</v>
      </c>
      <c r="AY325" s="240" t="s">
        <v>151</v>
      </c>
    </row>
    <row r="326" s="14" customFormat="1">
      <c r="A326" s="14"/>
      <c r="B326" s="241"/>
      <c r="C326" s="242"/>
      <c r="D326" s="232" t="s">
        <v>160</v>
      </c>
      <c r="E326" s="243" t="s">
        <v>1</v>
      </c>
      <c r="F326" s="244" t="s">
        <v>388</v>
      </c>
      <c r="G326" s="242"/>
      <c r="H326" s="245">
        <v>121.2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1" t="s">
        <v>160</v>
      </c>
      <c r="AU326" s="251" t="s">
        <v>85</v>
      </c>
      <c r="AV326" s="14" t="s">
        <v>85</v>
      </c>
      <c r="AW326" s="14" t="s">
        <v>32</v>
      </c>
      <c r="AX326" s="14" t="s">
        <v>75</v>
      </c>
      <c r="AY326" s="251" t="s">
        <v>151</v>
      </c>
    </row>
    <row r="327" s="13" customFormat="1">
      <c r="A327" s="13"/>
      <c r="B327" s="230"/>
      <c r="C327" s="231"/>
      <c r="D327" s="232" t="s">
        <v>160</v>
      </c>
      <c r="E327" s="233" t="s">
        <v>1</v>
      </c>
      <c r="F327" s="234" t="s">
        <v>389</v>
      </c>
      <c r="G327" s="231"/>
      <c r="H327" s="233" t="s">
        <v>1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160</v>
      </c>
      <c r="AU327" s="240" t="s">
        <v>85</v>
      </c>
      <c r="AV327" s="13" t="s">
        <v>83</v>
      </c>
      <c r="AW327" s="13" t="s">
        <v>32</v>
      </c>
      <c r="AX327" s="13" t="s">
        <v>75</v>
      </c>
      <c r="AY327" s="240" t="s">
        <v>151</v>
      </c>
    </row>
    <row r="328" s="14" customFormat="1">
      <c r="A328" s="14"/>
      <c r="B328" s="241"/>
      <c r="C328" s="242"/>
      <c r="D328" s="232" t="s">
        <v>160</v>
      </c>
      <c r="E328" s="243" t="s">
        <v>1</v>
      </c>
      <c r="F328" s="244" t="s">
        <v>390</v>
      </c>
      <c r="G328" s="242"/>
      <c r="H328" s="245">
        <v>100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160</v>
      </c>
      <c r="AU328" s="251" t="s">
        <v>85</v>
      </c>
      <c r="AV328" s="14" t="s">
        <v>85</v>
      </c>
      <c r="AW328" s="14" t="s">
        <v>32</v>
      </c>
      <c r="AX328" s="14" t="s">
        <v>75</v>
      </c>
      <c r="AY328" s="251" t="s">
        <v>151</v>
      </c>
    </row>
    <row r="329" s="15" customFormat="1">
      <c r="A329" s="15"/>
      <c r="B329" s="252"/>
      <c r="C329" s="253"/>
      <c r="D329" s="232" t="s">
        <v>160</v>
      </c>
      <c r="E329" s="254" t="s">
        <v>1</v>
      </c>
      <c r="F329" s="255" t="s">
        <v>174</v>
      </c>
      <c r="G329" s="253"/>
      <c r="H329" s="256">
        <v>221.19999999999999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2" t="s">
        <v>160</v>
      </c>
      <c r="AU329" s="262" t="s">
        <v>85</v>
      </c>
      <c r="AV329" s="15" t="s">
        <v>158</v>
      </c>
      <c r="AW329" s="15" t="s">
        <v>32</v>
      </c>
      <c r="AX329" s="15" t="s">
        <v>83</v>
      </c>
      <c r="AY329" s="262" t="s">
        <v>151</v>
      </c>
    </row>
    <row r="330" s="2" customFormat="1" ht="24.15" customHeight="1">
      <c r="A330" s="39"/>
      <c r="B330" s="40"/>
      <c r="C330" s="216" t="s">
        <v>391</v>
      </c>
      <c r="D330" s="216" t="s">
        <v>154</v>
      </c>
      <c r="E330" s="217" t="s">
        <v>392</v>
      </c>
      <c r="F330" s="218" t="s">
        <v>393</v>
      </c>
      <c r="G330" s="219" t="s">
        <v>191</v>
      </c>
      <c r="H330" s="220">
        <v>39.911999999999999</v>
      </c>
      <c r="I330" s="221"/>
      <c r="J330" s="222">
        <f>ROUND(I330*H330,2)</f>
        <v>0</v>
      </c>
      <c r="K330" s="223"/>
      <c r="L330" s="45"/>
      <c r="M330" s="224" t="s">
        <v>1</v>
      </c>
      <c r="N330" s="225" t="s">
        <v>40</v>
      </c>
      <c r="O330" s="92"/>
      <c r="P330" s="226">
        <f>O330*H330</f>
        <v>0</v>
      </c>
      <c r="Q330" s="226">
        <v>0</v>
      </c>
      <c r="R330" s="226">
        <f>Q330*H330</f>
        <v>0</v>
      </c>
      <c r="S330" s="226">
        <v>0.18099999999999999</v>
      </c>
      <c r="T330" s="227">
        <f>S330*H330</f>
        <v>7.2240719999999996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8" t="s">
        <v>158</v>
      </c>
      <c r="AT330" s="228" t="s">
        <v>154</v>
      </c>
      <c r="AU330" s="228" t="s">
        <v>85</v>
      </c>
      <c r="AY330" s="18" t="s">
        <v>151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8" t="s">
        <v>83</v>
      </c>
      <c r="BK330" s="229">
        <f>ROUND(I330*H330,2)</f>
        <v>0</v>
      </c>
      <c r="BL330" s="18" t="s">
        <v>158</v>
      </c>
      <c r="BM330" s="228" t="s">
        <v>394</v>
      </c>
    </row>
    <row r="331" s="14" customFormat="1">
      <c r="A331" s="14"/>
      <c r="B331" s="241"/>
      <c r="C331" s="242"/>
      <c r="D331" s="232" t="s">
        <v>160</v>
      </c>
      <c r="E331" s="243" t="s">
        <v>1</v>
      </c>
      <c r="F331" s="244" t="s">
        <v>395</v>
      </c>
      <c r="G331" s="242"/>
      <c r="H331" s="245">
        <v>29.884</v>
      </c>
      <c r="I331" s="246"/>
      <c r="J331" s="242"/>
      <c r="K331" s="242"/>
      <c r="L331" s="247"/>
      <c r="M331" s="248"/>
      <c r="N331" s="249"/>
      <c r="O331" s="249"/>
      <c r="P331" s="249"/>
      <c r="Q331" s="249"/>
      <c r="R331" s="249"/>
      <c r="S331" s="249"/>
      <c r="T331" s="250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1" t="s">
        <v>160</v>
      </c>
      <c r="AU331" s="251" t="s">
        <v>85</v>
      </c>
      <c r="AV331" s="14" t="s">
        <v>85</v>
      </c>
      <c r="AW331" s="14" t="s">
        <v>32</v>
      </c>
      <c r="AX331" s="14" t="s">
        <v>75</v>
      </c>
      <c r="AY331" s="251" t="s">
        <v>151</v>
      </c>
    </row>
    <row r="332" s="14" customFormat="1">
      <c r="A332" s="14"/>
      <c r="B332" s="241"/>
      <c r="C332" s="242"/>
      <c r="D332" s="232" t="s">
        <v>160</v>
      </c>
      <c r="E332" s="243" t="s">
        <v>1</v>
      </c>
      <c r="F332" s="244" t="s">
        <v>396</v>
      </c>
      <c r="G332" s="242"/>
      <c r="H332" s="245">
        <v>-3.2509999999999999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1" t="s">
        <v>160</v>
      </c>
      <c r="AU332" s="251" t="s">
        <v>85</v>
      </c>
      <c r="AV332" s="14" t="s">
        <v>85</v>
      </c>
      <c r="AW332" s="14" t="s">
        <v>32</v>
      </c>
      <c r="AX332" s="14" t="s">
        <v>75</v>
      </c>
      <c r="AY332" s="251" t="s">
        <v>151</v>
      </c>
    </row>
    <row r="333" s="14" customFormat="1">
      <c r="A333" s="14"/>
      <c r="B333" s="241"/>
      <c r="C333" s="242"/>
      <c r="D333" s="232" t="s">
        <v>160</v>
      </c>
      <c r="E333" s="243" t="s">
        <v>1</v>
      </c>
      <c r="F333" s="244" t="s">
        <v>397</v>
      </c>
      <c r="G333" s="242"/>
      <c r="H333" s="245">
        <v>16.638000000000002</v>
      </c>
      <c r="I333" s="246"/>
      <c r="J333" s="242"/>
      <c r="K333" s="242"/>
      <c r="L333" s="247"/>
      <c r="M333" s="248"/>
      <c r="N333" s="249"/>
      <c r="O333" s="249"/>
      <c r="P333" s="249"/>
      <c r="Q333" s="249"/>
      <c r="R333" s="249"/>
      <c r="S333" s="249"/>
      <c r="T333" s="25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160</v>
      </c>
      <c r="AU333" s="251" t="s">
        <v>85</v>
      </c>
      <c r="AV333" s="14" t="s">
        <v>85</v>
      </c>
      <c r="AW333" s="14" t="s">
        <v>32</v>
      </c>
      <c r="AX333" s="14" t="s">
        <v>75</v>
      </c>
      <c r="AY333" s="251" t="s">
        <v>151</v>
      </c>
    </row>
    <row r="334" s="14" customFormat="1">
      <c r="A334" s="14"/>
      <c r="B334" s="241"/>
      <c r="C334" s="242"/>
      <c r="D334" s="232" t="s">
        <v>160</v>
      </c>
      <c r="E334" s="243" t="s">
        <v>1</v>
      </c>
      <c r="F334" s="244" t="s">
        <v>398</v>
      </c>
      <c r="G334" s="242"/>
      <c r="H334" s="245">
        <v>-1.98</v>
      </c>
      <c r="I334" s="246"/>
      <c r="J334" s="242"/>
      <c r="K334" s="242"/>
      <c r="L334" s="247"/>
      <c r="M334" s="248"/>
      <c r="N334" s="249"/>
      <c r="O334" s="249"/>
      <c r="P334" s="249"/>
      <c r="Q334" s="249"/>
      <c r="R334" s="249"/>
      <c r="S334" s="249"/>
      <c r="T334" s="25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1" t="s">
        <v>160</v>
      </c>
      <c r="AU334" s="251" t="s">
        <v>85</v>
      </c>
      <c r="AV334" s="14" t="s">
        <v>85</v>
      </c>
      <c r="AW334" s="14" t="s">
        <v>32</v>
      </c>
      <c r="AX334" s="14" t="s">
        <v>75</v>
      </c>
      <c r="AY334" s="251" t="s">
        <v>151</v>
      </c>
    </row>
    <row r="335" s="14" customFormat="1">
      <c r="A335" s="14"/>
      <c r="B335" s="241"/>
      <c r="C335" s="242"/>
      <c r="D335" s="232" t="s">
        <v>160</v>
      </c>
      <c r="E335" s="243" t="s">
        <v>1</v>
      </c>
      <c r="F335" s="244" t="s">
        <v>399</v>
      </c>
      <c r="G335" s="242"/>
      <c r="H335" s="245">
        <v>-1.379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1" t="s">
        <v>160</v>
      </c>
      <c r="AU335" s="251" t="s">
        <v>85</v>
      </c>
      <c r="AV335" s="14" t="s">
        <v>85</v>
      </c>
      <c r="AW335" s="14" t="s">
        <v>32</v>
      </c>
      <c r="AX335" s="14" t="s">
        <v>75</v>
      </c>
      <c r="AY335" s="251" t="s">
        <v>151</v>
      </c>
    </row>
    <row r="336" s="15" customFormat="1">
      <c r="A336" s="15"/>
      <c r="B336" s="252"/>
      <c r="C336" s="253"/>
      <c r="D336" s="232" t="s">
        <v>160</v>
      </c>
      <c r="E336" s="254" t="s">
        <v>1</v>
      </c>
      <c r="F336" s="255" t="s">
        <v>174</v>
      </c>
      <c r="G336" s="253"/>
      <c r="H336" s="256">
        <v>39.911999999999999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2" t="s">
        <v>160</v>
      </c>
      <c r="AU336" s="262" t="s">
        <v>85</v>
      </c>
      <c r="AV336" s="15" t="s">
        <v>158</v>
      </c>
      <c r="AW336" s="15" t="s">
        <v>32</v>
      </c>
      <c r="AX336" s="15" t="s">
        <v>83</v>
      </c>
      <c r="AY336" s="262" t="s">
        <v>151</v>
      </c>
    </row>
    <row r="337" s="2" customFormat="1" ht="37.8" customHeight="1">
      <c r="A337" s="39"/>
      <c r="B337" s="40"/>
      <c r="C337" s="216" t="s">
        <v>400</v>
      </c>
      <c r="D337" s="216" t="s">
        <v>154</v>
      </c>
      <c r="E337" s="217" t="s">
        <v>401</v>
      </c>
      <c r="F337" s="218" t="s">
        <v>402</v>
      </c>
      <c r="G337" s="219" t="s">
        <v>168</v>
      </c>
      <c r="H337" s="220">
        <v>11.138999999999999</v>
      </c>
      <c r="I337" s="221"/>
      <c r="J337" s="222">
        <f>ROUND(I337*H337,2)</f>
        <v>0</v>
      </c>
      <c r="K337" s="223"/>
      <c r="L337" s="45"/>
      <c r="M337" s="224" t="s">
        <v>1</v>
      </c>
      <c r="N337" s="225" t="s">
        <v>40</v>
      </c>
      <c r="O337" s="92"/>
      <c r="P337" s="226">
        <f>O337*H337</f>
        <v>0</v>
      </c>
      <c r="Q337" s="226">
        <v>0</v>
      </c>
      <c r="R337" s="226">
        <f>Q337*H337</f>
        <v>0</v>
      </c>
      <c r="S337" s="226">
        <v>2.2000000000000002</v>
      </c>
      <c r="T337" s="227">
        <f>S337*H337</f>
        <v>24.505800000000001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8" t="s">
        <v>158</v>
      </c>
      <c r="AT337" s="228" t="s">
        <v>154</v>
      </c>
      <c r="AU337" s="228" t="s">
        <v>85</v>
      </c>
      <c r="AY337" s="18" t="s">
        <v>151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8" t="s">
        <v>83</v>
      </c>
      <c r="BK337" s="229">
        <f>ROUND(I337*H337,2)</f>
        <v>0</v>
      </c>
      <c r="BL337" s="18" t="s">
        <v>158</v>
      </c>
      <c r="BM337" s="228" t="s">
        <v>403</v>
      </c>
    </row>
    <row r="338" s="13" customFormat="1">
      <c r="A338" s="13"/>
      <c r="B338" s="230"/>
      <c r="C338" s="231"/>
      <c r="D338" s="232" t="s">
        <v>160</v>
      </c>
      <c r="E338" s="233" t="s">
        <v>1</v>
      </c>
      <c r="F338" s="234" t="s">
        <v>404</v>
      </c>
      <c r="G338" s="231"/>
      <c r="H338" s="233" t="s">
        <v>1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0" t="s">
        <v>160</v>
      </c>
      <c r="AU338" s="240" t="s">
        <v>85</v>
      </c>
      <c r="AV338" s="13" t="s">
        <v>83</v>
      </c>
      <c r="AW338" s="13" t="s">
        <v>32</v>
      </c>
      <c r="AX338" s="13" t="s">
        <v>75</v>
      </c>
      <c r="AY338" s="240" t="s">
        <v>151</v>
      </c>
    </row>
    <row r="339" s="13" customFormat="1">
      <c r="A339" s="13"/>
      <c r="B339" s="230"/>
      <c r="C339" s="231"/>
      <c r="D339" s="232" t="s">
        <v>160</v>
      </c>
      <c r="E339" s="233" t="s">
        <v>1</v>
      </c>
      <c r="F339" s="234" t="s">
        <v>405</v>
      </c>
      <c r="G339" s="231"/>
      <c r="H339" s="233" t="s">
        <v>1</v>
      </c>
      <c r="I339" s="235"/>
      <c r="J339" s="231"/>
      <c r="K339" s="231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160</v>
      </c>
      <c r="AU339" s="240" t="s">
        <v>85</v>
      </c>
      <c r="AV339" s="13" t="s">
        <v>83</v>
      </c>
      <c r="AW339" s="13" t="s">
        <v>32</v>
      </c>
      <c r="AX339" s="13" t="s">
        <v>75</v>
      </c>
      <c r="AY339" s="240" t="s">
        <v>151</v>
      </c>
    </row>
    <row r="340" s="14" customFormat="1">
      <c r="A340" s="14"/>
      <c r="B340" s="241"/>
      <c r="C340" s="242"/>
      <c r="D340" s="232" t="s">
        <v>160</v>
      </c>
      <c r="E340" s="243" t="s">
        <v>1</v>
      </c>
      <c r="F340" s="244" t="s">
        <v>406</v>
      </c>
      <c r="G340" s="242"/>
      <c r="H340" s="245">
        <v>11.138999999999999</v>
      </c>
      <c r="I340" s="246"/>
      <c r="J340" s="242"/>
      <c r="K340" s="242"/>
      <c r="L340" s="247"/>
      <c r="M340" s="248"/>
      <c r="N340" s="249"/>
      <c r="O340" s="249"/>
      <c r="P340" s="249"/>
      <c r="Q340" s="249"/>
      <c r="R340" s="249"/>
      <c r="S340" s="249"/>
      <c r="T340" s="25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1" t="s">
        <v>160</v>
      </c>
      <c r="AU340" s="251" t="s">
        <v>85</v>
      </c>
      <c r="AV340" s="14" t="s">
        <v>85</v>
      </c>
      <c r="AW340" s="14" t="s">
        <v>32</v>
      </c>
      <c r="AX340" s="14" t="s">
        <v>83</v>
      </c>
      <c r="AY340" s="251" t="s">
        <v>151</v>
      </c>
    </row>
    <row r="341" s="2" customFormat="1" ht="33" customHeight="1">
      <c r="A341" s="39"/>
      <c r="B341" s="40"/>
      <c r="C341" s="216" t="s">
        <v>407</v>
      </c>
      <c r="D341" s="216" t="s">
        <v>154</v>
      </c>
      <c r="E341" s="217" t="s">
        <v>408</v>
      </c>
      <c r="F341" s="218" t="s">
        <v>409</v>
      </c>
      <c r="G341" s="219" t="s">
        <v>168</v>
      </c>
      <c r="H341" s="220">
        <v>1.1200000000000001</v>
      </c>
      <c r="I341" s="221"/>
      <c r="J341" s="222">
        <f>ROUND(I341*H341,2)</f>
        <v>0</v>
      </c>
      <c r="K341" s="223"/>
      <c r="L341" s="45"/>
      <c r="M341" s="224" t="s">
        <v>1</v>
      </c>
      <c r="N341" s="225" t="s">
        <v>40</v>
      </c>
      <c r="O341" s="92"/>
      <c r="P341" s="226">
        <f>O341*H341</f>
        <v>0</v>
      </c>
      <c r="Q341" s="226">
        <v>0</v>
      </c>
      <c r="R341" s="226">
        <f>Q341*H341</f>
        <v>0</v>
      </c>
      <c r="S341" s="226">
        <v>2.2000000000000002</v>
      </c>
      <c r="T341" s="227">
        <f>S341*H341</f>
        <v>2.4640000000000004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8" t="s">
        <v>158</v>
      </c>
      <c r="AT341" s="228" t="s">
        <v>154</v>
      </c>
      <c r="AU341" s="228" t="s">
        <v>85</v>
      </c>
      <c r="AY341" s="18" t="s">
        <v>151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8" t="s">
        <v>83</v>
      </c>
      <c r="BK341" s="229">
        <f>ROUND(I341*H341,2)</f>
        <v>0</v>
      </c>
      <c r="BL341" s="18" t="s">
        <v>158</v>
      </c>
      <c r="BM341" s="228" t="s">
        <v>410</v>
      </c>
    </row>
    <row r="342" s="13" customFormat="1">
      <c r="A342" s="13"/>
      <c r="B342" s="230"/>
      <c r="C342" s="231"/>
      <c r="D342" s="232" t="s">
        <v>160</v>
      </c>
      <c r="E342" s="233" t="s">
        <v>1</v>
      </c>
      <c r="F342" s="234" t="s">
        <v>242</v>
      </c>
      <c r="G342" s="231"/>
      <c r="H342" s="233" t="s">
        <v>1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0" t="s">
        <v>160</v>
      </c>
      <c r="AU342" s="240" t="s">
        <v>85</v>
      </c>
      <c r="AV342" s="13" t="s">
        <v>83</v>
      </c>
      <c r="AW342" s="13" t="s">
        <v>32</v>
      </c>
      <c r="AX342" s="13" t="s">
        <v>75</v>
      </c>
      <c r="AY342" s="240" t="s">
        <v>151</v>
      </c>
    </row>
    <row r="343" s="14" customFormat="1">
      <c r="A343" s="14"/>
      <c r="B343" s="241"/>
      <c r="C343" s="242"/>
      <c r="D343" s="232" t="s">
        <v>160</v>
      </c>
      <c r="E343" s="243" t="s">
        <v>1</v>
      </c>
      <c r="F343" s="244" t="s">
        <v>411</v>
      </c>
      <c r="G343" s="242"/>
      <c r="H343" s="245">
        <v>1.1200000000000001</v>
      </c>
      <c r="I343" s="246"/>
      <c r="J343" s="242"/>
      <c r="K343" s="242"/>
      <c r="L343" s="247"/>
      <c r="M343" s="248"/>
      <c r="N343" s="249"/>
      <c r="O343" s="249"/>
      <c r="P343" s="249"/>
      <c r="Q343" s="249"/>
      <c r="R343" s="249"/>
      <c r="S343" s="249"/>
      <c r="T343" s="250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1" t="s">
        <v>160</v>
      </c>
      <c r="AU343" s="251" t="s">
        <v>85</v>
      </c>
      <c r="AV343" s="14" t="s">
        <v>85</v>
      </c>
      <c r="AW343" s="14" t="s">
        <v>32</v>
      </c>
      <c r="AX343" s="14" t="s">
        <v>83</v>
      </c>
      <c r="AY343" s="251" t="s">
        <v>151</v>
      </c>
    </row>
    <row r="344" s="2" customFormat="1" ht="24.15" customHeight="1">
      <c r="A344" s="39"/>
      <c r="B344" s="40"/>
      <c r="C344" s="216" t="s">
        <v>412</v>
      </c>
      <c r="D344" s="216" t="s">
        <v>154</v>
      </c>
      <c r="E344" s="217" t="s">
        <v>413</v>
      </c>
      <c r="F344" s="218" t="s">
        <v>414</v>
      </c>
      <c r="G344" s="219" t="s">
        <v>191</v>
      </c>
      <c r="H344" s="220">
        <v>28.079999999999998</v>
      </c>
      <c r="I344" s="221"/>
      <c r="J344" s="222">
        <f>ROUND(I344*H344,2)</f>
        <v>0</v>
      </c>
      <c r="K344" s="223"/>
      <c r="L344" s="45"/>
      <c r="M344" s="224" t="s">
        <v>1</v>
      </c>
      <c r="N344" s="225" t="s">
        <v>40</v>
      </c>
      <c r="O344" s="92"/>
      <c r="P344" s="226">
        <f>O344*H344</f>
        <v>0</v>
      </c>
      <c r="Q344" s="226">
        <v>0</v>
      </c>
      <c r="R344" s="226">
        <f>Q344*H344</f>
        <v>0</v>
      </c>
      <c r="S344" s="226">
        <v>0.057000000000000002</v>
      </c>
      <c r="T344" s="227">
        <f>S344*H344</f>
        <v>1.60056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8" t="s">
        <v>158</v>
      </c>
      <c r="AT344" s="228" t="s">
        <v>154</v>
      </c>
      <c r="AU344" s="228" t="s">
        <v>85</v>
      </c>
      <c r="AY344" s="18" t="s">
        <v>151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8" t="s">
        <v>83</v>
      </c>
      <c r="BK344" s="229">
        <f>ROUND(I344*H344,2)</f>
        <v>0</v>
      </c>
      <c r="BL344" s="18" t="s">
        <v>158</v>
      </c>
      <c r="BM344" s="228" t="s">
        <v>415</v>
      </c>
    </row>
    <row r="345" s="13" customFormat="1">
      <c r="A345" s="13"/>
      <c r="B345" s="230"/>
      <c r="C345" s="231"/>
      <c r="D345" s="232" t="s">
        <v>160</v>
      </c>
      <c r="E345" s="233" t="s">
        <v>1</v>
      </c>
      <c r="F345" s="234" t="s">
        <v>416</v>
      </c>
      <c r="G345" s="231"/>
      <c r="H345" s="233" t="s">
        <v>1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0" t="s">
        <v>160</v>
      </c>
      <c r="AU345" s="240" t="s">
        <v>85</v>
      </c>
      <c r="AV345" s="13" t="s">
        <v>83</v>
      </c>
      <c r="AW345" s="13" t="s">
        <v>32</v>
      </c>
      <c r="AX345" s="13" t="s">
        <v>75</v>
      </c>
      <c r="AY345" s="240" t="s">
        <v>151</v>
      </c>
    </row>
    <row r="346" s="14" customFormat="1">
      <c r="A346" s="14"/>
      <c r="B346" s="241"/>
      <c r="C346" s="242"/>
      <c r="D346" s="232" t="s">
        <v>160</v>
      </c>
      <c r="E346" s="243" t="s">
        <v>1</v>
      </c>
      <c r="F346" s="244" t="s">
        <v>417</v>
      </c>
      <c r="G346" s="242"/>
      <c r="H346" s="245">
        <v>28.079999999999998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1" t="s">
        <v>160</v>
      </c>
      <c r="AU346" s="251" t="s">
        <v>85</v>
      </c>
      <c r="AV346" s="14" t="s">
        <v>85</v>
      </c>
      <c r="AW346" s="14" t="s">
        <v>32</v>
      </c>
      <c r="AX346" s="14" t="s">
        <v>83</v>
      </c>
      <c r="AY346" s="251" t="s">
        <v>151</v>
      </c>
    </row>
    <row r="347" s="2" customFormat="1" ht="33" customHeight="1">
      <c r="A347" s="39"/>
      <c r="B347" s="40"/>
      <c r="C347" s="216" t="s">
        <v>418</v>
      </c>
      <c r="D347" s="216" t="s">
        <v>154</v>
      </c>
      <c r="E347" s="217" t="s">
        <v>419</v>
      </c>
      <c r="F347" s="218" t="s">
        <v>420</v>
      </c>
      <c r="G347" s="219" t="s">
        <v>191</v>
      </c>
      <c r="H347" s="220">
        <v>37.840000000000003</v>
      </c>
      <c r="I347" s="221"/>
      <c r="J347" s="222">
        <f>ROUND(I347*H347,2)</f>
        <v>0</v>
      </c>
      <c r="K347" s="223"/>
      <c r="L347" s="45"/>
      <c r="M347" s="224" t="s">
        <v>1</v>
      </c>
      <c r="N347" s="225" t="s">
        <v>40</v>
      </c>
      <c r="O347" s="92"/>
      <c r="P347" s="226">
        <f>O347*H347</f>
        <v>0</v>
      </c>
      <c r="Q347" s="226">
        <v>0</v>
      </c>
      <c r="R347" s="226">
        <f>Q347*H347</f>
        <v>0</v>
      </c>
      <c r="S347" s="226">
        <v>0.058999999999999997</v>
      </c>
      <c r="T347" s="227">
        <f>S347*H347</f>
        <v>2.2325599999999999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8" t="s">
        <v>158</v>
      </c>
      <c r="AT347" s="228" t="s">
        <v>154</v>
      </c>
      <c r="AU347" s="228" t="s">
        <v>85</v>
      </c>
      <c r="AY347" s="18" t="s">
        <v>151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8" t="s">
        <v>83</v>
      </c>
      <c r="BK347" s="229">
        <f>ROUND(I347*H347,2)</f>
        <v>0</v>
      </c>
      <c r="BL347" s="18" t="s">
        <v>158</v>
      </c>
      <c r="BM347" s="228" t="s">
        <v>421</v>
      </c>
    </row>
    <row r="348" s="13" customFormat="1">
      <c r="A348" s="13"/>
      <c r="B348" s="230"/>
      <c r="C348" s="231"/>
      <c r="D348" s="232" t="s">
        <v>160</v>
      </c>
      <c r="E348" s="233" t="s">
        <v>1</v>
      </c>
      <c r="F348" s="234" t="s">
        <v>422</v>
      </c>
      <c r="G348" s="231"/>
      <c r="H348" s="233" t="s">
        <v>1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160</v>
      </c>
      <c r="AU348" s="240" t="s">
        <v>85</v>
      </c>
      <c r="AV348" s="13" t="s">
        <v>83</v>
      </c>
      <c r="AW348" s="13" t="s">
        <v>32</v>
      </c>
      <c r="AX348" s="13" t="s">
        <v>75</v>
      </c>
      <c r="AY348" s="240" t="s">
        <v>151</v>
      </c>
    </row>
    <row r="349" s="14" customFormat="1">
      <c r="A349" s="14"/>
      <c r="B349" s="241"/>
      <c r="C349" s="242"/>
      <c r="D349" s="232" t="s">
        <v>160</v>
      </c>
      <c r="E349" s="243" t="s">
        <v>1</v>
      </c>
      <c r="F349" s="244" t="s">
        <v>423</v>
      </c>
      <c r="G349" s="242"/>
      <c r="H349" s="245">
        <v>37.840000000000003</v>
      </c>
      <c r="I349" s="246"/>
      <c r="J349" s="242"/>
      <c r="K349" s="242"/>
      <c r="L349" s="247"/>
      <c r="M349" s="248"/>
      <c r="N349" s="249"/>
      <c r="O349" s="249"/>
      <c r="P349" s="249"/>
      <c r="Q349" s="249"/>
      <c r="R349" s="249"/>
      <c r="S349" s="249"/>
      <c r="T349" s="25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1" t="s">
        <v>160</v>
      </c>
      <c r="AU349" s="251" t="s">
        <v>85</v>
      </c>
      <c r="AV349" s="14" t="s">
        <v>85</v>
      </c>
      <c r="AW349" s="14" t="s">
        <v>32</v>
      </c>
      <c r="AX349" s="14" t="s">
        <v>83</v>
      </c>
      <c r="AY349" s="251" t="s">
        <v>151</v>
      </c>
    </row>
    <row r="350" s="2" customFormat="1" ht="16.5" customHeight="1">
      <c r="A350" s="39"/>
      <c r="B350" s="40"/>
      <c r="C350" s="216" t="s">
        <v>424</v>
      </c>
      <c r="D350" s="216" t="s">
        <v>154</v>
      </c>
      <c r="E350" s="217" t="s">
        <v>425</v>
      </c>
      <c r="F350" s="218" t="s">
        <v>426</v>
      </c>
      <c r="G350" s="219" t="s">
        <v>203</v>
      </c>
      <c r="H350" s="220">
        <v>43.359999999999999</v>
      </c>
      <c r="I350" s="221"/>
      <c r="J350" s="222">
        <f>ROUND(I350*H350,2)</f>
        <v>0</v>
      </c>
      <c r="K350" s="223"/>
      <c r="L350" s="45"/>
      <c r="M350" s="224" t="s">
        <v>1</v>
      </c>
      <c r="N350" s="225" t="s">
        <v>40</v>
      </c>
      <c r="O350" s="92"/>
      <c r="P350" s="226">
        <f>O350*H350</f>
        <v>0</v>
      </c>
      <c r="Q350" s="226">
        <v>0</v>
      </c>
      <c r="R350" s="226">
        <f>Q350*H350</f>
        <v>0</v>
      </c>
      <c r="S350" s="226">
        <v>0.0089999999999999993</v>
      </c>
      <c r="T350" s="227">
        <f>S350*H350</f>
        <v>0.39023999999999998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28" t="s">
        <v>158</v>
      </c>
      <c r="AT350" s="228" t="s">
        <v>154</v>
      </c>
      <c r="AU350" s="228" t="s">
        <v>85</v>
      </c>
      <c r="AY350" s="18" t="s">
        <v>151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8" t="s">
        <v>83</v>
      </c>
      <c r="BK350" s="229">
        <f>ROUND(I350*H350,2)</f>
        <v>0</v>
      </c>
      <c r="BL350" s="18" t="s">
        <v>158</v>
      </c>
      <c r="BM350" s="228" t="s">
        <v>427</v>
      </c>
    </row>
    <row r="351" s="13" customFormat="1">
      <c r="A351" s="13"/>
      <c r="B351" s="230"/>
      <c r="C351" s="231"/>
      <c r="D351" s="232" t="s">
        <v>160</v>
      </c>
      <c r="E351" s="233" t="s">
        <v>1</v>
      </c>
      <c r="F351" s="234" t="s">
        <v>273</v>
      </c>
      <c r="G351" s="231"/>
      <c r="H351" s="233" t="s">
        <v>1</v>
      </c>
      <c r="I351" s="235"/>
      <c r="J351" s="231"/>
      <c r="K351" s="231"/>
      <c r="L351" s="236"/>
      <c r="M351" s="237"/>
      <c r="N351" s="238"/>
      <c r="O351" s="238"/>
      <c r="P351" s="238"/>
      <c r="Q351" s="238"/>
      <c r="R351" s="238"/>
      <c r="S351" s="238"/>
      <c r="T351" s="23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0" t="s">
        <v>160</v>
      </c>
      <c r="AU351" s="240" t="s">
        <v>85</v>
      </c>
      <c r="AV351" s="13" t="s">
        <v>83</v>
      </c>
      <c r="AW351" s="13" t="s">
        <v>32</v>
      </c>
      <c r="AX351" s="13" t="s">
        <v>75</v>
      </c>
      <c r="AY351" s="240" t="s">
        <v>151</v>
      </c>
    </row>
    <row r="352" s="14" customFormat="1">
      <c r="A352" s="14"/>
      <c r="B352" s="241"/>
      <c r="C352" s="242"/>
      <c r="D352" s="232" t="s">
        <v>160</v>
      </c>
      <c r="E352" s="243" t="s">
        <v>1</v>
      </c>
      <c r="F352" s="244" t="s">
        <v>351</v>
      </c>
      <c r="G352" s="242"/>
      <c r="H352" s="245">
        <v>5.46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1" t="s">
        <v>160</v>
      </c>
      <c r="AU352" s="251" t="s">
        <v>85</v>
      </c>
      <c r="AV352" s="14" t="s">
        <v>85</v>
      </c>
      <c r="AW352" s="14" t="s">
        <v>32</v>
      </c>
      <c r="AX352" s="14" t="s">
        <v>75</v>
      </c>
      <c r="AY352" s="251" t="s">
        <v>151</v>
      </c>
    </row>
    <row r="353" s="14" customFormat="1">
      <c r="A353" s="14"/>
      <c r="B353" s="241"/>
      <c r="C353" s="242"/>
      <c r="D353" s="232" t="s">
        <v>160</v>
      </c>
      <c r="E353" s="243" t="s">
        <v>1</v>
      </c>
      <c r="F353" s="244" t="s">
        <v>428</v>
      </c>
      <c r="G353" s="242"/>
      <c r="H353" s="245">
        <v>-0.59999999999999998</v>
      </c>
      <c r="I353" s="246"/>
      <c r="J353" s="242"/>
      <c r="K353" s="242"/>
      <c r="L353" s="247"/>
      <c r="M353" s="248"/>
      <c r="N353" s="249"/>
      <c r="O353" s="249"/>
      <c r="P353" s="249"/>
      <c r="Q353" s="249"/>
      <c r="R353" s="249"/>
      <c r="S353" s="249"/>
      <c r="T353" s="25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1" t="s">
        <v>160</v>
      </c>
      <c r="AU353" s="251" t="s">
        <v>85</v>
      </c>
      <c r="AV353" s="14" t="s">
        <v>85</v>
      </c>
      <c r="AW353" s="14" t="s">
        <v>32</v>
      </c>
      <c r="AX353" s="14" t="s">
        <v>75</v>
      </c>
      <c r="AY353" s="251" t="s">
        <v>151</v>
      </c>
    </row>
    <row r="354" s="13" customFormat="1">
      <c r="A354" s="13"/>
      <c r="B354" s="230"/>
      <c r="C354" s="231"/>
      <c r="D354" s="232" t="s">
        <v>160</v>
      </c>
      <c r="E354" s="233" t="s">
        <v>1</v>
      </c>
      <c r="F354" s="234" t="s">
        <v>429</v>
      </c>
      <c r="G354" s="231"/>
      <c r="H354" s="233" t="s">
        <v>1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160</v>
      </c>
      <c r="AU354" s="240" t="s">
        <v>85</v>
      </c>
      <c r="AV354" s="13" t="s">
        <v>83</v>
      </c>
      <c r="AW354" s="13" t="s">
        <v>32</v>
      </c>
      <c r="AX354" s="13" t="s">
        <v>75</v>
      </c>
      <c r="AY354" s="240" t="s">
        <v>151</v>
      </c>
    </row>
    <row r="355" s="14" customFormat="1">
      <c r="A355" s="14"/>
      <c r="B355" s="241"/>
      <c r="C355" s="242"/>
      <c r="D355" s="232" t="s">
        <v>160</v>
      </c>
      <c r="E355" s="243" t="s">
        <v>1</v>
      </c>
      <c r="F355" s="244" t="s">
        <v>430</v>
      </c>
      <c r="G355" s="242"/>
      <c r="H355" s="245">
        <v>17.920000000000002</v>
      </c>
      <c r="I355" s="246"/>
      <c r="J355" s="242"/>
      <c r="K355" s="242"/>
      <c r="L355" s="247"/>
      <c r="M355" s="248"/>
      <c r="N355" s="249"/>
      <c r="O355" s="249"/>
      <c r="P355" s="249"/>
      <c r="Q355" s="249"/>
      <c r="R355" s="249"/>
      <c r="S355" s="249"/>
      <c r="T355" s="250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1" t="s">
        <v>160</v>
      </c>
      <c r="AU355" s="251" t="s">
        <v>85</v>
      </c>
      <c r="AV355" s="14" t="s">
        <v>85</v>
      </c>
      <c r="AW355" s="14" t="s">
        <v>32</v>
      </c>
      <c r="AX355" s="14" t="s">
        <v>75</v>
      </c>
      <c r="AY355" s="251" t="s">
        <v>151</v>
      </c>
    </row>
    <row r="356" s="14" customFormat="1">
      <c r="A356" s="14"/>
      <c r="B356" s="241"/>
      <c r="C356" s="242"/>
      <c r="D356" s="232" t="s">
        <v>160</v>
      </c>
      <c r="E356" s="243" t="s">
        <v>1</v>
      </c>
      <c r="F356" s="244" t="s">
        <v>431</v>
      </c>
      <c r="G356" s="242"/>
      <c r="H356" s="245">
        <v>-2.1499999999999999</v>
      </c>
      <c r="I356" s="246"/>
      <c r="J356" s="242"/>
      <c r="K356" s="242"/>
      <c r="L356" s="247"/>
      <c r="M356" s="248"/>
      <c r="N356" s="249"/>
      <c r="O356" s="249"/>
      <c r="P356" s="249"/>
      <c r="Q356" s="249"/>
      <c r="R356" s="249"/>
      <c r="S356" s="249"/>
      <c r="T356" s="25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1" t="s">
        <v>160</v>
      </c>
      <c r="AU356" s="251" t="s">
        <v>85</v>
      </c>
      <c r="AV356" s="14" t="s">
        <v>85</v>
      </c>
      <c r="AW356" s="14" t="s">
        <v>32</v>
      </c>
      <c r="AX356" s="14" t="s">
        <v>75</v>
      </c>
      <c r="AY356" s="251" t="s">
        <v>151</v>
      </c>
    </row>
    <row r="357" s="13" customFormat="1">
      <c r="A357" s="13"/>
      <c r="B357" s="230"/>
      <c r="C357" s="231"/>
      <c r="D357" s="232" t="s">
        <v>160</v>
      </c>
      <c r="E357" s="233" t="s">
        <v>1</v>
      </c>
      <c r="F357" s="234" t="s">
        <v>432</v>
      </c>
      <c r="G357" s="231"/>
      <c r="H357" s="233" t="s">
        <v>1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0" t="s">
        <v>160</v>
      </c>
      <c r="AU357" s="240" t="s">
        <v>85</v>
      </c>
      <c r="AV357" s="13" t="s">
        <v>83</v>
      </c>
      <c r="AW357" s="13" t="s">
        <v>32</v>
      </c>
      <c r="AX357" s="13" t="s">
        <v>75</v>
      </c>
      <c r="AY357" s="240" t="s">
        <v>151</v>
      </c>
    </row>
    <row r="358" s="14" customFormat="1">
      <c r="A358" s="14"/>
      <c r="B358" s="241"/>
      <c r="C358" s="242"/>
      <c r="D358" s="232" t="s">
        <v>160</v>
      </c>
      <c r="E358" s="243" t="s">
        <v>1</v>
      </c>
      <c r="F358" s="244" t="s">
        <v>352</v>
      </c>
      <c r="G358" s="242"/>
      <c r="H358" s="245">
        <v>5.54</v>
      </c>
      <c r="I358" s="246"/>
      <c r="J358" s="242"/>
      <c r="K358" s="242"/>
      <c r="L358" s="247"/>
      <c r="M358" s="248"/>
      <c r="N358" s="249"/>
      <c r="O358" s="249"/>
      <c r="P358" s="249"/>
      <c r="Q358" s="249"/>
      <c r="R358" s="249"/>
      <c r="S358" s="249"/>
      <c r="T358" s="250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1" t="s">
        <v>160</v>
      </c>
      <c r="AU358" s="251" t="s">
        <v>85</v>
      </c>
      <c r="AV358" s="14" t="s">
        <v>85</v>
      </c>
      <c r="AW358" s="14" t="s">
        <v>32</v>
      </c>
      <c r="AX358" s="14" t="s">
        <v>75</v>
      </c>
      <c r="AY358" s="251" t="s">
        <v>151</v>
      </c>
    </row>
    <row r="359" s="14" customFormat="1">
      <c r="A359" s="14"/>
      <c r="B359" s="241"/>
      <c r="C359" s="242"/>
      <c r="D359" s="232" t="s">
        <v>160</v>
      </c>
      <c r="E359" s="243" t="s">
        <v>1</v>
      </c>
      <c r="F359" s="244" t="s">
        <v>433</v>
      </c>
      <c r="G359" s="242"/>
      <c r="H359" s="245">
        <v>-0.65000000000000002</v>
      </c>
      <c r="I359" s="246"/>
      <c r="J359" s="242"/>
      <c r="K359" s="242"/>
      <c r="L359" s="247"/>
      <c r="M359" s="248"/>
      <c r="N359" s="249"/>
      <c r="O359" s="249"/>
      <c r="P359" s="249"/>
      <c r="Q359" s="249"/>
      <c r="R359" s="249"/>
      <c r="S359" s="249"/>
      <c r="T359" s="25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1" t="s">
        <v>160</v>
      </c>
      <c r="AU359" s="251" t="s">
        <v>85</v>
      </c>
      <c r="AV359" s="14" t="s">
        <v>85</v>
      </c>
      <c r="AW359" s="14" t="s">
        <v>32</v>
      </c>
      <c r="AX359" s="14" t="s">
        <v>75</v>
      </c>
      <c r="AY359" s="251" t="s">
        <v>151</v>
      </c>
    </row>
    <row r="360" s="13" customFormat="1">
      <c r="A360" s="13"/>
      <c r="B360" s="230"/>
      <c r="C360" s="231"/>
      <c r="D360" s="232" t="s">
        <v>160</v>
      </c>
      <c r="E360" s="233" t="s">
        <v>1</v>
      </c>
      <c r="F360" s="234" t="s">
        <v>422</v>
      </c>
      <c r="G360" s="231"/>
      <c r="H360" s="233" t="s">
        <v>1</v>
      </c>
      <c r="I360" s="235"/>
      <c r="J360" s="231"/>
      <c r="K360" s="231"/>
      <c r="L360" s="236"/>
      <c r="M360" s="237"/>
      <c r="N360" s="238"/>
      <c r="O360" s="238"/>
      <c r="P360" s="238"/>
      <c r="Q360" s="238"/>
      <c r="R360" s="238"/>
      <c r="S360" s="238"/>
      <c r="T360" s="23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0" t="s">
        <v>160</v>
      </c>
      <c r="AU360" s="240" t="s">
        <v>85</v>
      </c>
      <c r="AV360" s="13" t="s">
        <v>83</v>
      </c>
      <c r="AW360" s="13" t="s">
        <v>32</v>
      </c>
      <c r="AX360" s="13" t="s">
        <v>75</v>
      </c>
      <c r="AY360" s="240" t="s">
        <v>151</v>
      </c>
    </row>
    <row r="361" s="14" customFormat="1">
      <c r="A361" s="14"/>
      <c r="B361" s="241"/>
      <c r="C361" s="242"/>
      <c r="D361" s="232" t="s">
        <v>160</v>
      </c>
      <c r="E361" s="243" t="s">
        <v>1</v>
      </c>
      <c r="F361" s="244" t="s">
        <v>434</v>
      </c>
      <c r="G361" s="242"/>
      <c r="H361" s="245">
        <v>18.640000000000001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1" t="s">
        <v>160</v>
      </c>
      <c r="AU361" s="251" t="s">
        <v>85</v>
      </c>
      <c r="AV361" s="14" t="s">
        <v>85</v>
      </c>
      <c r="AW361" s="14" t="s">
        <v>32</v>
      </c>
      <c r="AX361" s="14" t="s">
        <v>75</v>
      </c>
      <c r="AY361" s="251" t="s">
        <v>151</v>
      </c>
    </row>
    <row r="362" s="14" customFormat="1">
      <c r="A362" s="14"/>
      <c r="B362" s="241"/>
      <c r="C362" s="242"/>
      <c r="D362" s="232" t="s">
        <v>160</v>
      </c>
      <c r="E362" s="243" t="s">
        <v>1</v>
      </c>
      <c r="F362" s="244" t="s">
        <v>435</v>
      </c>
      <c r="G362" s="242"/>
      <c r="H362" s="245">
        <v>-0.80000000000000004</v>
      </c>
      <c r="I362" s="246"/>
      <c r="J362" s="242"/>
      <c r="K362" s="242"/>
      <c r="L362" s="247"/>
      <c r="M362" s="248"/>
      <c r="N362" s="249"/>
      <c r="O362" s="249"/>
      <c r="P362" s="249"/>
      <c r="Q362" s="249"/>
      <c r="R362" s="249"/>
      <c r="S362" s="249"/>
      <c r="T362" s="25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1" t="s">
        <v>160</v>
      </c>
      <c r="AU362" s="251" t="s">
        <v>85</v>
      </c>
      <c r="AV362" s="14" t="s">
        <v>85</v>
      </c>
      <c r="AW362" s="14" t="s">
        <v>32</v>
      </c>
      <c r="AX362" s="14" t="s">
        <v>75</v>
      </c>
      <c r="AY362" s="251" t="s">
        <v>151</v>
      </c>
    </row>
    <row r="363" s="15" customFormat="1">
      <c r="A363" s="15"/>
      <c r="B363" s="252"/>
      <c r="C363" s="253"/>
      <c r="D363" s="232" t="s">
        <v>160</v>
      </c>
      <c r="E363" s="254" t="s">
        <v>1</v>
      </c>
      <c r="F363" s="255" t="s">
        <v>174</v>
      </c>
      <c r="G363" s="253"/>
      <c r="H363" s="256">
        <v>43.359999999999999</v>
      </c>
      <c r="I363" s="257"/>
      <c r="J363" s="253"/>
      <c r="K363" s="253"/>
      <c r="L363" s="258"/>
      <c r="M363" s="259"/>
      <c r="N363" s="260"/>
      <c r="O363" s="260"/>
      <c r="P363" s="260"/>
      <c r="Q363" s="260"/>
      <c r="R363" s="260"/>
      <c r="S363" s="260"/>
      <c r="T363" s="261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2" t="s">
        <v>160</v>
      </c>
      <c r="AU363" s="262" t="s">
        <v>85</v>
      </c>
      <c r="AV363" s="15" t="s">
        <v>158</v>
      </c>
      <c r="AW363" s="15" t="s">
        <v>32</v>
      </c>
      <c r="AX363" s="15" t="s">
        <v>83</v>
      </c>
      <c r="AY363" s="262" t="s">
        <v>151</v>
      </c>
    </row>
    <row r="364" s="2" customFormat="1" ht="24.15" customHeight="1">
      <c r="A364" s="39"/>
      <c r="B364" s="40"/>
      <c r="C364" s="216" t="s">
        <v>436</v>
      </c>
      <c r="D364" s="216" t="s">
        <v>154</v>
      </c>
      <c r="E364" s="217" t="s">
        <v>437</v>
      </c>
      <c r="F364" s="218" t="s">
        <v>438</v>
      </c>
      <c r="G364" s="219" t="s">
        <v>191</v>
      </c>
      <c r="H364" s="220">
        <v>3.4199999999999999</v>
      </c>
      <c r="I364" s="221"/>
      <c r="J364" s="222">
        <f>ROUND(I364*H364,2)</f>
        <v>0</v>
      </c>
      <c r="K364" s="223"/>
      <c r="L364" s="45"/>
      <c r="M364" s="224" t="s">
        <v>1</v>
      </c>
      <c r="N364" s="225" t="s">
        <v>40</v>
      </c>
      <c r="O364" s="92"/>
      <c r="P364" s="226">
        <f>O364*H364</f>
        <v>0</v>
      </c>
      <c r="Q364" s="226">
        <v>0</v>
      </c>
      <c r="R364" s="226">
        <f>Q364*H364</f>
        <v>0</v>
      </c>
      <c r="S364" s="226">
        <v>0.055</v>
      </c>
      <c r="T364" s="227">
        <f>S364*H364</f>
        <v>0.18809999999999999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8" t="s">
        <v>158</v>
      </c>
      <c r="AT364" s="228" t="s">
        <v>154</v>
      </c>
      <c r="AU364" s="228" t="s">
        <v>85</v>
      </c>
      <c r="AY364" s="18" t="s">
        <v>151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8" t="s">
        <v>83</v>
      </c>
      <c r="BK364" s="229">
        <f>ROUND(I364*H364,2)</f>
        <v>0</v>
      </c>
      <c r="BL364" s="18" t="s">
        <v>158</v>
      </c>
      <c r="BM364" s="228" t="s">
        <v>439</v>
      </c>
    </row>
    <row r="365" s="14" customFormat="1">
      <c r="A365" s="14"/>
      <c r="B365" s="241"/>
      <c r="C365" s="242"/>
      <c r="D365" s="232" t="s">
        <v>160</v>
      </c>
      <c r="E365" s="243" t="s">
        <v>1</v>
      </c>
      <c r="F365" s="244" t="s">
        <v>440</v>
      </c>
      <c r="G365" s="242"/>
      <c r="H365" s="245">
        <v>2.1600000000000001</v>
      </c>
      <c r="I365" s="246"/>
      <c r="J365" s="242"/>
      <c r="K365" s="242"/>
      <c r="L365" s="247"/>
      <c r="M365" s="248"/>
      <c r="N365" s="249"/>
      <c r="O365" s="249"/>
      <c r="P365" s="249"/>
      <c r="Q365" s="249"/>
      <c r="R365" s="249"/>
      <c r="S365" s="249"/>
      <c r="T365" s="25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1" t="s">
        <v>160</v>
      </c>
      <c r="AU365" s="251" t="s">
        <v>85</v>
      </c>
      <c r="AV365" s="14" t="s">
        <v>85</v>
      </c>
      <c r="AW365" s="14" t="s">
        <v>32</v>
      </c>
      <c r="AX365" s="14" t="s">
        <v>75</v>
      </c>
      <c r="AY365" s="251" t="s">
        <v>151</v>
      </c>
    </row>
    <row r="366" s="14" customFormat="1">
      <c r="A366" s="14"/>
      <c r="B366" s="241"/>
      <c r="C366" s="242"/>
      <c r="D366" s="232" t="s">
        <v>160</v>
      </c>
      <c r="E366" s="243" t="s">
        <v>1</v>
      </c>
      <c r="F366" s="244" t="s">
        <v>441</v>
      </c>
      <c r="G366" s="242"/>
      <c r="H366" s="245">
        <v>1.26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1" t="s">
        <v>160</v>
      </c>
      <c r="AU366" s="251" t="s">
        <v>85</v>
      </c>
      <c r="AV366" s="14" t="s">
        <v>85</v>
      </c>
      <c r="AW366" s="14" t="s">
        <v>32</v>
      </c>
      <c r="AX366" s="14" t="s">
        <v>75</v>
      </c>
      <c r="AY366" s="251" t="s">
        <v>151</v>
      </c>
    </row>
    <row r="367" s="15" customFormat="1">
      <c r="A367" s="15"/>
      <c r="B367" s="252"/>
      <c r="C367" s="253"/>
      <c r="D367" s="232" t="s">
        <v>160</v>
      </c>
      <c r="E367" s="254" t="s">
        <v>1</v>
      </c>
      <c r="F367" s="255" t="s">
        <v>174</v>
      </c>
      <c r="G367" s="253"/>
      <c r="H367" s="256">
        <v>3.4199999999999999</v>
      </c>
      <c r="I367" s="257"/>
      <c r="J367" s="253"/>
      <c r="K367" s="253"/>
      <c r="L367" s="258"/>
      <c r="M367" s="259"/>
      <c r="N367" s="260"/>
      <c r="O367" s="260"/>
      <c r="P367" s="260"/>
      <c r="Q367" s="260"/>
      <c r="R367" s="260"/>
      <c r="S367" s="260"/>
      <c r="T367" s="261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2" t="s">
        <v>160</v>
      </c>
      <c r="AU367" s="262" t="s">
        <v>85</v>
      </c>
      <c r="AV367" s="15" t="s">
        <v>158</v>
      </c>
      <c r="AW367" s="15" t="s">
        <v>32</v>
      </c>
      <c r="AX367" s="15" t="s">
        <v>83</v>
      </c>
      <c r="AY367" s="262" t="s">
        <v>151</v>
      </c>
    </row>
    <row r="368" s="2" customFormat="1" ht="21.75" customHeight="1">
      <c r="A368" s="39"/>
      <c r="B368" s="40"/>
      <c r="C368" s="216" t="s">
        <v>442</v>
      </c>
      <c r="D368" s="216" t="s">
        <v>154</v>
      </c>
      <c r="E368" s="217" t="s">
        <v>443</v>
      </c>
      <c r="F368" s="218" t="s">
        <v>444</v>
      </c>
      <c r="G368" s="219" t="s">
        <v>191</v>
      </c>
      <c r="H368" s="220">
        <v>13.898999999999999</v>
      </c>
      <c r="I368" s="221"/>
      <c r="J368" s="222">
        <f>ROUND(I368*H368,2)</f>
        <v>0</v>
      </c>
      <c r="K368" s="223"/>
      <c r="L368" s="45"/>
      <c r="M368" s="224" t="s">
        <v>1</v>
      </c>
      <c r="N368" s="225" t="s">
        <v>40</v>
      </c>
      <c r="O368" s="92"/>
      <c r="P368" s="226">
        <f>O368*H368</f>
        <v>0</v>
      </c>
      <c r="Q368" s="226">
        <v>0</v>
      </c>
      <c r="R368" s="226">
        <f>Q368*H368</f>
        <v>0</v>
      </c>
      <c r="S368" s="226">
        <v>0.087999999999999995</v>
      </c>
      <c r="T368" s="227">
        <f>S368*H368</f>
        <v>1.2231119999999998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28" t="s">
        <v>158</v>
      </c>
      <c r="AT368" s="228" t="s">
        <v>154</v>
      </c>
      <c r="AU368" s="228" t="s">
        <v>85</v>
      </c>
      <c r="AY368" s="18" t="s">
        <v>151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8" t="s">
        <v>83</v>
      </c>
      <c r="BK368" s="229">
        <f>ROUND(I368*H368,2)</f>
        <v>0</v>
      </c>
      <c r="BL368" s="18" t="s">
        <v>158</v>
      </c>
      <c r="BM368" s="228" t="s">
        <v>445</v>
      </c>
    </row>
    <row r="369" s="14" customFormat="1">
      <c r="A369" s="14"/>
      <c r="B369" s="241"/>
      <c r="C369" s="242"/>
      <c r="D369" s="232" t="s">
        <v>160</v>
      </c>
      <c r="E369" s="243" t="s">
        <v>1</v>
      </c>
      <c r="F369" s="244" t="s">
        <v>446</v>
      </c>
      <c r="G369" s="242"/>
      <c r="H369" s="245">
        <v>1.98</v>
      </c>
      <c r="I369" s="246"/>
      <c r="J369" s="242"/>
      <c r="K369" s="242"/>
      <c r="L369" s="247"/>
      <c r="M369" s="248"/>
      <c r="N369" s="249"/>
      <c r="O369" s="249"/>
      <c r="P369" s="249"/>
      <c r="Q369" s="249"/>
      <c r="R369" s="249"/>
      <c r="S369" s="249"/>
      <c r="T369" s="250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1" t="s">
        <v>160</v>
      </c>
      <c r="AU369" s="251" t="s">
        <v>85</v>
      </c>
      <c r="AV369" s="14" t="s">
        <v>85</v>
      </c>
      <c r="AW369" s="14" t="s">
        <v>32</v>
      </c>
      <c r="AX369" s="14" t="s">
        <v>75</v>
      </c>
      <c r="AY369" s="251" t="s">
        <v>151</v>
      </c>
    </row>
    <row r="370" s="14" customFormat="1">
      <c r="A370" s="14"/>
      <c r="B370" s="241"/>
      <c r="C370" s="242"/>
      <c r="D370" s="232" t="s">
        <v>160</v>
      </c>
      <c r="E370" s="243" t="s">
        <v>1</v>
      </c>
      <c r="F370" s="244" t="s">
        <v>447</v>
      </c>
      <c r="G370" s="242"/>
      <c r="H370" s="245">
        <v>11.919000000000001</v>
      </c>
      <c r="I370" s="246"/>
      <c r="J370" s="242"/>
      <c r="K370" s="242"/>
      <c r="L370" s="247"/>
      <c r="M370" s="248"/>
      <c r="N370" s="249"/>
      <c r="O370" s="249"/>
      <c r="P370" s="249"/>
      <c r="Q370" s="249"/>
      <c r="R370" s="249"/>
      <c r="S370" s="249"/>
      <c r="T370" s="25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1" t="s">
        <v>160</v>
      </c>
      <c r="AU370" s="251" t="s">
        <v>85</v>
      </c>
      <c r="AV370" s="14" t="s">
        <v>85</v>
      </c>
      <c r="AW370" s="14" t="s">
        <v>32</v>
      </c>
      <c r="AX370" s="14" t="s">
        <v>75</v>
      </c>
      <c r="AY370" s="251" t="s">
        <v>151</v>
      </c>
    </row>
    <row r="371" s="15" customFormat="1">
      <c r="A371" s="15"/>
      <c r="B371" s="252"/>
      <c r="C371" s="253"/>
      <c r="D371" s="232" t="s">
        <v>160</v>
      </c>
      <c r="E371" s="254" t="s">
        <v>1</v>
      </c>
      <c r="F371" s="255" t="s">
        <v>174</v>
      </c>
      <c r="G371" s="253"/>
      <c r="H371" s="256">
        <v>13.898999999999999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2" t="s">
        <v>160</v>
      </c>
      <c r="AU371" s="262" t="s">
        <v>85</v>
      </c>
      <c r="AV371" s="15" t="s">
        <v>158</v>
      </c>
      <c r="AW371" s="15" t="s">
        <v>32</v>
      </c>
      <c r="AX371" s="15" t="s">
        <v>83</v>
      </c>
      <c r="AY371" s="262" t="s">
        <v>151</v>
      </c>
    </row>
    <row r="372" s="2" customFormat="1" ht="24.15" customHeight="1">
      <c r="A372" s="39"/>
      <c r="B372" s="40"/>
      <c r="C372" s="216" t="s">
        <v>448</v>
      </c>
      <c r="D372" s="216" t="s">
        <v>154</v>
      </c>
      <c r="E372" s="217" t="s">
        <v>449</v>
      </c>
      <c r="F372" s="218" t="s">
        <v>450</v>
      </c>
      <c r="G372" s="219" t="s">
        <v>191</v>
      </c>
      <c r="H372" s="220">
        <v>1.212</v>
      </c>
      <c r="I372" s="221"/>
      <c r="J372" s="222">
        <f>ROUND(I372*H372,2)</f>
        <v>0</v>
      </c>
      <c r="K372" s="223"/>
      <c r="L372" s="45"/>
      <c r="M372" s="224" t="s">
        <v>1</v>
      </c>
      <c r="N372" s="225" t="s">
        <v>40</v>
      </c>
      <c r="O372" s="92"/>
      <c r="P372" s="226">
        <f>O372*H372</f>
        <v>0</v>
      </c>
      <c r="Q372" s="226">
        <v>0</v>
      </c>
      <c r="R372" s="226">
        <f>Q372*H372</f>
        <v>0</v>
      </c>
      <c r="S372" s="226">
        <v>0.17999999999999999</v>
      </c>
      <c r="T372" s="227">
        <f>S372*H372</f>
        <v>0.21815999999999999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8" t="s">
        <v>158</v>
      </c>
      <c r="AT372" s="228" t="s">
        <v>154</v>
      </c>
      <c r="AU372" s="228" t="s">
        <v>85</v>
      </c>
      <c r="AY372" s="18" t="s">
        <v>151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8" t="s">
        <v>83</v>
      </c>
      <c r="BK372" s="229">
        <f>ROUND(I372*H372,2)</f>
        <v>0</v>
      </c>
      <c r="BL372" s="18" t="s">
        <v>158</v>
      </c>
      <c r="BM372" s="228" t="s">
        <v>451</v>
      </c>
    </row>
    <row r="373" s="14" customFormat="1">
      <c r="A373" s="14"/>
      <c r="B373" s="241"/>
      <c r="C373" s="242"/>
      <c r="D373" s="232" t="s">
        <v>160</v>
      </c>
      <c r="E373" s="243" t="s">
        <v>1</v>
      </c>
      <c r="F373" s="244" t="s">
        <v>452</v>
      </c>
      <c r="G373" s="242"/>
      <c r="H373" s="245">
        <v>3.1920000000000002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160</v>
      </c>
      <c r="AU373" s="251" t="s">
        <v>85</v>
      </c>
      <c r="AV373" s="14" t="s">
        <v>85</v>
      </c>
      <c r="AW373" s="14" t="s">
        <v>32</v>
      </c>
      <c r="AX373" s="14" t="s">
        <v>75</v>
      </c>
      <c r="AY373" s="251" t="s">
        <v>151</v>
      </c>
    </row>
    <row r="374" s="14" customFormat="1">
      <c r="A374" s="14"/>
      <c r="B374" s="241"/>
      <c r="C374" s="242"/>
      <c r="D374" s="232" t="s">
        <v>160</v>
      </c>
      <c r="E374" s="243" t="s">
        <v>1</v>
      </c>
      <c r="F374" s="244" t="s">
        <v>398</v>
      </c>
      <c r="G374" s="242"/>
      <c r="H374" s="245">
        <v>-1.98</v>
      </c>
      <c r="I374" s="246"/>
      <c r="J374" s="242"/>
      <c r="K374" s="242"/>
      <c r="L374" s="247"/>
      <c r="M374" s="248"/>
      <c r="N374" s="249"/>
      <c r="O374" s="249"/>
      <c r="P374" s="249"/>
      <c r="Q374" s="249"/>
      <c r="R374" s="249"/>
      <c r="S374" s="249"/>
      <c r="T374" s="250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1" t="s">
        <v>160</v>
      </c>
      <c r="AU374" s="251" t="s">
        <v>85</v>
      </c>
      <c r="AV374" s="14" t="s">
        <v>85</v>
      </c>
      <c r="AW374" s="14" t="s">
        <v>32</v>
      </c>
      <c r="AX374" s="14" t="s">
        <v>75</v>
      </c>
      <c r="AY374" s="251" t="s">
        <v>151</v>
      </c>
    </row>
    <row r="375" s="15" customFormat="1">
      <c r="A375" s="15"/>
      <c r="B375" s="252"/>
      <c r="C375" s="253"/>
      <c r="D375" s="232" t="s">
        <v>160</v>
      </c>
      <c r="E375" s="254" t="s">
        <v>1</v>
      </c>
      <c r="F375" s="255" t="s">
        <v>174</v>
      </c>
      <c r="G375" s="253"/>
      <c r="H375" s="256">
        <v>1.212</v>
      </c>
      <c r="I375" s="257"/>
      <c r="J375" s="253"/>
      <c r="K375" s="253"/>
      <c r="L375" s="258"/>
      <c r="M375" s="259"/>
      <c r="N375" s="260"/>
      <c r="O375" s="260"/>
      <c r="P375" s="260"/>
      <c r="Q375" s="260"/>
      <c r="R375" s="260"/>
      <c r="S375" s="260"/>
      <c r="T375" s="261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2" t="s">
        <v>160</v>
      </c>
      <c r="AU375" s="262" t="s">
        <v>85</v>
      </c>
      <c r="AV375" s="15" t="s">
        <v>158</v>
      </c>
      <c r="AW375" s="15" t="s">
        <v>32</v>
      </c>
      <c r="AX375" s="15" t="s">
        <v>83</v>
      </c>
      <c r="AY375" s="262" t="s">
        <v>151</v>
      </c>
    </row>
    <row r="376" s="2" customFormat="1" ht="24.15" customHeight="1">
      <c r="A376" s="39"/>
      <c r="B376" s="40"/>
      <c r="C376" s="216" t="s">
        <v>453</v>
      </c>
      <c r="D376" s="216" t="s">
        <v>154</v>
      </c>
      <c r="E376" s="217" t="s">
        <v>454</v>
      </c>
      <c r="F376" s="218" t="s">
        <v>455</v>
      </c>
      <c r="G376" s="219" t="s">
        <v>168</v>
      </c>
      <c r="H376" s="220">
        <v>0.58599999999999997</v>
      </c>
      <c r="I376" s="221"/>
      <c r="J376" s="222">
        <f>ROUND(I376*H376,2)</f>
        <v>0</v>
      </c>
      <c r="K376" s="223"/>
      <c r="L376" s="45"/>
      <c r="M376" s="224" t="s">
        <v>1</v>
      </c>
      <c r="N376" s="225" t="s">
        <v>40</v>
      </c>
      <c r="O376" s="92"/>
      <c r="P376" s="226">
        <f>O376*H376</f>
        <v>0</v>
      </c>
      <c r="Q376" s="226">
        <v>0</v>
      </c>
      <c r="R376" s="226">
        <f>Q376*H376</f>
        <v>0</v>
      </c>
      <c r="S376" s="226">
        <v>1.8</v>
      </c>
      <c r="T376" s="227">
        <f>S376*H376</f>
        <v>1.0548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8" t="s">
        <v>158</v>
      </c>
      <c r="AT376" s="228" t="s">
        <v>154</v>
      </c>
      <c r="AU376" s="228" t="s">
        <v>85</v>
      </c>
      <c r="AY376" s="18" t="s">
        <v>151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8" t="s">
        <v>83</v>
      </c>
      <c r="BK376" s="229">
        <f>ROUND(I376*H376,2)</f>
        <v>0</v>
      </c>
      <c r="BL376" s="18" t="s">
        <v>158</v>
      </c>
      <c r="BM376" s="228" t="s">
        <v>456</v>
      </c>
    </row>
    <row r="377" s="14" customFormat="1">
      <c r="A377" s="14"/>
      <c r="B377" s="241"/>
      <c r="C377" s="242"/>
      <c r="D377" s="232" t="s">
        <v>160</v>
      </c>
      <c r="E377" s="243" t="s">
        <v>1</v>
      </c>
      <c r="F377" s="244" t="s">
        <v>457</v>
      </c>
      <c r="G377" s="242"/>
      <c r="H377" s="245">
        <v>1.0549999999999999</v>
      </c>
      <c r="I377" s="246"/>
      <c r="J377" s="242"/>
      <c r="K377" s="242"/>
      <c r="L377" s="247"/>
      <c r="M377" s="248"/>
      <c r="N377" s="249"/>
      <c r="O377" s="249"/>
      <c r="P377" s="249"/>
      <c r="Q377" s="249"/>
      <c r="R377" s="249"/>
      <c r="S377" s="249"/>
      <c r="T377" s="25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1" t="s">
        <v>160</v>
      </c>
      <c r="AU377" s="251" t="s">
        <v>85</v>
      </c>
      <c r="AV377" s="14" t="s">
        <v>85</v>
      </c>
      <c r="AW377" s="14" t="s">
        <v>32</v>
      </c>
      <c r="AX377" s="14" t="s">
        <v>75</v>
      </c>
      <c r="AY377" s="251" t="s">
        <v>151</v>
      </c>
    </row>
    <row r="378" s="14" customFormat="1">
      <c r="A378" s="14"/>
      <c r="B378" s="241"/>
      <c r="C378" s="242"/>
      <c r="D378" s="232" t="s">
        <v>160</v>
      </c>
      <c r="E378" s="243" t="s">
        <v>1</v>
      </c>
      <c r="F378" s="244" t="s">
        <v>458</v>
      </c>
      <c r="G378" s="242"/>
      <c r="H378" s="245">
        <v>-0.46899999999999997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1" t="s">
        <v>160</v>
      </c>
      <c r="AU378" s="251" t="s">
        <v>85</v>
      </c>
      <c r="AV378" s="14" t="s">
        <v>85</v>
      </c>
      <c r="AW378" s="14" t="s">
        <v>32</v>
      </c>
      <c r="AX378" s="14" t="s">
        <v>75</v>
      </c>
      <c r="AY378" s="251" t="s">
        <v>151</v>
      </c>
    </row>
    <row r="379" s="15" customFormat="1">
      <c r="A379" s="15"/>
      <c r="B379" s="252"/>
      <c r="C379" s="253"/>
      <c r="D379" s="232" t="s">
        <v>160</v>
      </c>
      <c r="E379" s="254" t="s">
        <v>1</v>
      </c>
      <c r="F379" s="255" t="s">
        <v>174</v>
      </c>
      <c r="G379" s="253"/>
      <c r="H379" s="256">
        <v>0.58599999999999997</v>
      </c>
      <c r="I379" s="257"/>
      <c r="J379" s="253"/>
      <c r="K379" s="253"/>
      <c r="L379" s="258"/>
      <c r="M379" s="259"/>
      <c r="N379" s="260"/>
      <c r="O379" s="260"/>
      <c r="P379" s="260"/>
      <c r="Q379" s="260"/>
      <c r="R379" s="260"/>
      <c r="S379" s="260"/>
      <c r="T379" s="261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2" t="s">
        <v>160</v>
      </c>
      <c r="AU379" s="262" t="s">
        <v>85</v>
      </c>
      <c r="AV379" s="15" t="s">
        <v>158</v>
      </c>
      <c r="AW379" s="15" t="s">
        <v>32</v>
      </c>
      <c r="AX379" s="15" t="s">
        <v>83</v>
      </c>
      <c r="AY379" s="262" t="s">
        <v>151</v>
      </c>
    </row>
    <row r="380" s="2" customFormat="1" ht="24.15" customHeight="1">
      <c r="A380" s="39"/>
      <c r="B380" s="40"/>
      <c r="C380" s="216" t="s">
        <v>459</v>
      </c>
      <c r="D380" s="216" t="s">
        <v>154</v>
      </c>
      <c r="E380" s="217" t="s">
        <v>460</v>
      </c>
      <c r="F380" s="218" t="s">
        <v>461</v>
      </c>
      <c r="G380" s="219" t="s">
        <v>168</v>
      </c>
      <c r="H380" s="220">
        <v>1.3020000000000001</v>
      </c>
      <c r="I380" s="221"/>
      <c r="J380" s="222">
        <f>ROUND(I380*H380,2)</f>
        <v>0</v>
      </c>
      <c r="K380" s="223"/>
      <c r="L380" s="45"/>
      <c r="M380" s="224" t="s">
        <v>1</v>
      </c>
      <c r="N380" s="225" t="s">
        <v>40</v>
      </c>
      <c r="O380" s="92"/>
      <c r="P380" s="226">
        <f>O380*H380</f>
        <v>0</v>
      </c>
      <c r="Q380" s="226">
        <v>0</v>
      </c>
      <c r="R380" s="226">
        <f>Q380*H380</f>
        <v>0</v>
      </c>
      <c r="S380" s="226">
        <v>1.8</v>
      </c>
      <c r="T380" s="227">
        <f>S380*H380</f>
        <v>2.3436000000000003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8" t="s">
        <v>158</v>
      </c>
      <c r="AT380" s="228" t="s">
        <v>154</v>
      </c>
      <c r="AU380" s="228" t="s">
        <v>85</v>
      </c>
      <c r="AY380" s="18" t="s">
        <v>151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8" t="s">
        <v>83</v>
      </c>
      <c r="BK380" s="229">
        <f>ROUND(I380*H380,2)</f>
        <v>0</v>
      </c>
      <c r="BL380" s="18" t="s">
        <v>158</v>
      </c>
      <c r="BM380" s="228" t="s">
        <v>462</v>
      </c>
    </row>
    <row r="381" s="14" customFormat="1">
      <c r="A381" s="14"/>
      <c r="B381" s="241"/>
      <c r="C381" s="242"/>
      <c r="D381" s="232" t="s">
        <v>160</v>
      </c>
      <c r="E381" s="243" t="s">
        <v>1</v>
      </c>
      <c r="F381" s="244" t="s">
        <v>463</v>
      </c>
      <c r="G381" s="242"/>
      <c r="H381" s="245">
        <v>2.1059999999999999</v>
      </c>
      <c r="I381" s="246"/>
      <c r="J381" s="242"/>
      <c r="K381" s="242"/>
      <c r="L381" s="247"/>
      <c r="M381" s="248"/>
      <c r="N381" s="249"/>
      <c r="O381" s="249"/>
      <c r="P381" s="249"/>
      <c r="Q381" s="249"/>
      <c r="R381" s="249"/>
      <c r="S381" s="249"/>
      <c r="T381" s="250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1" t="s">
        <v>160</v>
      </c>
      <c r="AU381" s="251" t="s">
        <v>85</v>
      </c>
      <c r="AV381" s="14" t="s">
        <v>85</v>
      </c>
      <c r="AW381" s="14" t="s">
        <v>32</v>
      </c>
      <c r="AX381" s="14" t="s">
        <v>75</v>
      </c>
      <c r="AY381" s="251" t="s">
        <v>151</v>
      </c>
    </row>
    <row r="382" s="14" customFormat="1">
      <c r="A382" s="14"/>
      <c r="B382" s="241"/>
      <c r="C382" s="242"/>
      <c r="D382" s="232" t="s">
        <v>160</v>
      </c>
      <c r="E382" s="243" t="s">
        <v>1</v>
      </c>
      <c r="F382" s="244" t="s">
        <v>464</v>
      </c>
      <c r="G382" s="242"/>
      <c r="H382" s="245">
        <v>-0.80400000000000005</v>
      </c>
      <c r="I382" s="246"/>
      <c r="J382" s="242"/>
      <c r="K382" s="242"/>
      <c r="L382" s="247"/>
      <c r="M382" s="248"/>
      <c r="N382" s="249"/>
      <c r="O382" s="249"/>
      <c r="P382" s="249"/>
      <c r="Q382" s="249"/>
      <c r="R382" s="249"/>
      <c r="S382" s="249"/>
      <c r="T382" s="25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1" t="s">
        <v>160</v>
      </c>
      <c r="AU382" s="251" t="s">
        <v>85</v>
      </c>
      <c r="AV382" s="14" t="s">
        <v>85</v>
      </c>
      <c r="AW382" s="14" t="s">
        <v>32</v>
      </c>
      <c r="AX382" s="14" t="s">
        <v>75</v>
      </c>
      <c r="AY382" s="251" t="s">
        <v>151</v>
      </c>
    </row>
    <row r="383" s="15" customFormat="1">
      <c r="A383" s="15"/>
      <c r="B383" s="252"/>
      <c r="C383" s="253"/>
      <c r="D383" s="232" t="s">
        <v>160</v>
      </c>
      <c r="E383" s="254" t="s">
        <v>1</v>
      </c>
      <c r="F383" s="255" t="s">
        <v>174</v>
      </c>
      <c r="G383" s="253"/>
      <c r="H383" s="256">
        <v>1.3020000000000001</v>
      </c>
      <c r="I383" s="257"/>
      <c r="J383" s="253"/>
      <c r="K383" s="253"/>
      <c r="L383" s="258"/>
      <c r="M383" s="259"/>
      <c r="N383" s="260"/>
      <c r="O383" s="260"/>
      <c r="P383" s="260"/>
      <c r="Q383" s="260"/>
      <c r="R383" s="260"/>
      <c r="S383" s="260"/>
      <c r="T383" s="261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2" t="s">
        <v>160</v>
      </c>
      <c r="AU383" s="262" t="s">
        <v>85</v>
      </c>
      <c r="AV383" s="15" t="s">
        <v>158</v>
      </c>
      <c r="AW383" s="15" t="s">
        <v>32</v>
      </c>
      <c r="AX383" s="15" t="s">
        <v>83</v>
      </c>
      <c r="AY383" s="262" t="s">
        <v>151</v>
      </c>
    </row>
    <row r="384" s="2" customFormat="1" ht="24.15" customHeight="1">
      <c r="A384" s="39"/>
      <c r="B384" s="40"/>
      <c r="C384" s="216" t="s">
        <v>465</v>
      </c>
      <c r="D384" s="216" t="s">
        <v>154</v>
      </c>
      <c r="E384" s="217" t="s">
        <v>466</v>
      </c>
      <c r="F384" s="218" t="s">
        <v>467</v>
      </c>
      <c r="G384" s="219" t="s">
        <v>203</v>
      </c>
      <c r="H384" s="220">
        <v>13.199999999999999</v>
      </c>
      <c r="I384" s="221"/>
      <c r="J384" s="222">
        <f>ROUND(I384*H384,2)</f>
        <v>0</v>
      </c>
      <c r="K384" s="223"/>
      <c r="L384" s="45"/>
      <c r="M384" s="224" t="s">
        <v>1</v>
      </c>
      <c r="N384" s="225" t="s">
        <v>40</v>
      </c>
      <c r="O384" s="92"/>
      <c r="P384" s="226">
        <f>O384*H384</f>
        <v>0</v>
      </c>
      <c r="Q384" s="226">
        <v>0</v>
      </c>
      <c r="R384" s="226">
        <f>Q384*H384</f>
        <v>0</v>
      </c>
      <c r="S384" s="226">
        <v>0.065000000000000002</v>
      </c>
      <c r="T384" s="227">
        <f>S384*H384</f>
        <v>0.85799999999999998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8" t="s">
        <v>158</v>
      </c>
      <c r="AT384" s="228" t="s">
        <v>154</v>
      </c>
      <c r="AU384" s="228" t="s">
        <v>85</v>
      </c>
      <c r="AY384" s="18" t="s">
        <v>151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8" t="s">
        <v>83</v>
      </c>
      <c r="BK384" s="229">
        <f>ROUND(I384*H384,2)</f>
        <v>0</v>
      </c>
      <c r="BL384" s="18" t="s">
        <v>158</v>
      </c>
      <c r="BM384" s="228" t="s">
        <v>468</v>
      </c>
    </row>
    <row r="385" s="14" customFormat="1">
      <c r="A385" s="14"/>
      <c r="B385" s="241"/>
      <c r="C385" s="242"/>
      <c r="D385" s="232" t="s">
        <v>160</v>
      </c>
      <c r="E385" s="243" t="s">
        <v>1</v>
      </c>
      <c r="F385" s="244" t="s">
        <v>469</v>
      </c>
      <c r="G385" s="242"/>
      <c r="H385" s="245">
        <v>13.199999999999999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1" t="s">
        <v>160</v>
      </c>
      <c r="AU385" s="251" t="s">
        <v>85</v>
      </c>
      <c r="AV385" s="14" t="s">
        <v>85</v>
      </c>
      <c r="AW385" s="14" t="s">
        <v>32</v>
      </c>
      <c r="AX385" s="14" t="s">
        <v>83</v>
      </c>
      <c r="AY385" s="251" t="s">
        <v>151</v>
      </c>
    </row>
    <row r="386" s="2" customFormat="1" ht="24.15" customHeight="1">
      <c r="A386" s="39"/>
      <c r="B386" s="40"/>
      <c r="C386" s="216" t="s">
        <v>470</v>
      </c>
      <c r="D386" s="216" t="s">
        <v>154</v>
      </c>
      <c r="E386" s="217" t="s">
        <v>471</v>
      </c>
      <c r="F386" s="218" t="s">
        <v>472</v>
      </c>
      <c r="G386" s="219" t="s">
        <v>203</v>
      </c>
      <c r="H386" s="220">
        <v>1.7</v>
      </c>
      <c r="I386" s="221"/>
      <c r="J386" s="222">
        <f>ROUND(I386*H386,2)</f>
        <v>0</v>
      </c>
      <c r="K386" s="223"/>
      <c r="L386" s="45"/>
      <c r="M386" s="224" t="s">
        <v>1</v>
      </c>
      <c r="N386" s="225" t="s">
        <v>40</v>
      </c>
      <c r="O386" s="92"/>
      <c r="P386" s="226">
        <f>O386*H386</f>
        <v>0</v>
      </c>
      <c r="Q386" s="226">
        <v>0.00097000000000000005</v>
      </c>
      <c r="R386" s="226">
        <f>Q386*H386</f>
        <v>0.0016490000000000001</v>
      </c>
      <c r="S386" s="226">
        <v>0.0043</v>
      </c>
      <c r="T386" s="227">
        <f>S386*H386</f>
        <v>0.0073099999999999997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28" t="s">
        <v>158</v>
      </c>
      <c r="AT386" s="228" t="s">
        <v>154</v>
      </c>
      <c r="AU386" s="228" t="s">
        <v>85</v>
      </c>
      <c r="AY386" s="18" t="s">
        <v>151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8" t="s">
        <v>83</v>
      </c>
      <c r="BK386" s="229">
        <f>ROUND(I386*H386,2)</f>
        <v>0</v>
      </c>
      <c r="BL386" s="18" t="s">
        <v>158</v>
      </c>
      <c r="BM386" s="228" t="s">
        <v>473</v>
      </c>
    </row>
    <row r="387" s="13" customFormat="1">
      <c r="A387" s="13"/>
      <c r="B387" s="230"/>
      <c r="C387" s="231"/>
      <c r="D387" s="232" t="s">
        <v>160</v>
      </c>
      <c r="E387" s="233" t="s">
        <v>1</v>
      </c>
      <c r="F387" s="234" t="s">
        <v>474</v>
      </c>
      <c r="G387" s="231"/>
      <c r="H387" s="233" t="s">
        <v>1</v>
      </c>
      <c r="I387" s="235"/>
      <c r="J387" s="231"/>
      <c r="K387" s="231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160</v>
      </c>
      <c r="AU387" s="240" t="s">
        <v>85</v>
      </c>
      <c r="AV387" s="13" t="s">
        <v>83</v>
      </c>
      <c r="AW387" s="13" t="s">
        <v>32</v>
      </c>
      <c r="AX387" s="13" t="s">
        <v>75</v>
      </c>
      <c r="AY387" s="240" t="s">
        <v>151</v>
      </c>
    </row>
    <row r="388" s="14" customFormat="1">
      <c r="A388" s="14"/>
      <c r="B388" s="241"/>
      <c r="C388" s="242"/>
      <c r="D388" s="232" t="s">
        <v>160</v>
      </c>
      <c r="E388" s="243" t="s">
        <v>1</v>
      </c>
      <c r="F388" s="244" t="s">
        <v>475</v>
      </c>
      <c r="G388" s="242"/>
      <c r="H388" s="245">
        <v>1.7</v>
      </c>
      <c r="I388" s="246"/>
      <c r="J388" s="242"/>
      <c r="K388" s="242"/>
      <c r="L388" s="247"/>
      <c r="M388" s="248"/>
      <c r="N388" s="249"/>
      <c r="O388" s="249"/>
      <c r="P388" s="249"/>
      <c r="Q388" s="249"/>
      <c r="R388" s="249"/>
      <c r="S388" s="249"/>
      <c r="T388" s="25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1" t="s">
        <v>160</v>
      </c>
      <c r="AU388" s="251" t="s">
        <v>85</v>
      </c>
      <c r="AV388" s="14" t="s">
        <v>85</v>
      </c>
      <c r="AW388" s="14" t="s">
        <v>32</v>
      </c>
      <c r="AX388" s="14" t="s">
        <v>83</v>
      </c>
      <c r="AY388" s="251" t="s">
        <v>151</v>
      </c>
    </row>
    <row r="389" s="2" customFormat="1" ht="37.8" customHeight="1">
      <c r="A389" s="39"/>
      <c r="B389" s="40"/>
      <c r="C389" s="216" t="s">
        <v>476</v>
      </c>
      <c r="D389" s="216" t="s">
        <v>154</v>
      </c>
      <c r="E389" s="217" t="s">
        <v>477</v>
      </c>
      <c r="F389" s="218" t="s">
        <v>478</v>
      </c>
      <c r="G389" s="219" t="s">
        <v>191</v>
      </c>
      <c r="H389" s="220">
        <v>216.94499999999999</v>
      </c>
      <c r="I389" s="221"/>
      <c r="J389" s="222">
        <f>ROUND(I389*H389,2)</f>
        <v>0</v>
      </c>
      <c r="K389" s="223"/>
      <c r="L389" s="45"/>
      <c r="M389" s="224" t="s">
        <v>1</v>
      </c>
      <c r="N389" s="225" t="s">
        <v>40</v>
      </c>
      <c r="O389" s="92"/>
      <c r="P389" s="226">
        <f>O389*H389</f>
        <v>0</v>
      </c>
      <c r="Q389" s="226">
        <v>0</v>
      </c>
      <c r="R389" s="226">
        <f>Q389*H389</f>
        <v>0</v>
      </c>
      <c r="S389" s="226">
        <v>0.045999999999999999</v>
      </c>
      <c r="T389" s="227">
        <f>S389*H389</f>
        <v>9.9794699999999992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8" t="s">
        <v>158</v>
      </c>
      <c r="AT389" s="228" t="s">
        <v>154</v>
      </c>
      <c r="AU389" s="228" t="s">
        <v>85</v>
      </c>
      <c r="AY389" s="18" t="s">
        <v>151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8" t="s">
        <v>83</v>
      </c>
      <c r="BK389" s="229">
        <f>ROUND(I389*H389,2)</f>
        <v>0</v>
      </c>
      <c r="BL389" s="18" t="s">
        <v>158</v>
      </c>
      <c r="BM389" s="228" t="s">
        <v>479</v>
      </c>
    </row>
    <row r="390" s="13" customFormat="1">
      <c r="A390" s="13"/>
      <c r="B390" s="230"/>
      <c r="C390" s="231"/>
      <c r="D390" s="232" t="s">
        <v>160</v>
      </c>
      <c r="E390" s="233" t="s">
        <v>1</v>
      </c>
      <c r="F390" s="234" t="s">
        <v>480</v>
      </c>
      <c r="G390" s="231"/>
      <c r="H390" s="233" t="s">
        <v>1</v>
      </c>
      <c r="I390" s="235"/>
      <c r="J390" s="231"/>
      <c r="K390" s="231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160</v>
      </c>
      <c r="AU390" s="240" t="s">
        <v>85</v>
      </c>
      <c r="AV390" s="13" t="s">
        <v>83</v>
      </c>
      <c r="AW390" s="13" t="s">
        <v>32</v>
      </c>
      <c r="AX390" s="13" t="s">
        <v>75</v>
      </c>
      <c r="AY390" s="240" t="s">
        <v>151</v>
      </c>
    </row>
    <row r="391" s="13" customFormat="1">
      <c r="A391" s="13"/>
      <c r="B391" s="230"/>
      <c r="C391" s="231"/>
      <c r="D391" s="232" t="s">
        <v>160</v>
      </c>
      <c r="E391" s="233" t="s">
        <v>1</v>
      </c>
      <c r="F391" s="234" t="s">
        <v>481</v>
      </c>
      <c r="G391" s="231"/>
      <c r="H391" s="233" t="s">
        <v>1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0" t="s">
        <v>160</v>
      </c>
      <c r="AU391" s="240" t="s">
        <v>85</v>
      </c>
      <c r="AV391" s="13" t="s">
        <v>83</v>
      </c>
      <c r="AW391" s="13" t="s">
        <v>32</v>
      </c>
      <c r="AX391" s="13" t="s">
        <v>75</v>
      </c>
      <c r="AY391" s="240" t="s">
        <v>151</v>
      </c>
    </row>
    <row r="392" s="14" customFormat="1">
      <c r="A392" s="14"/>
      <c r="B392" s="241"/>
      <c r="C392" s="242"/>
      <c r="D392" s="232" t="s">
        <v>160</v>
      </c>
      <c r="E392" s="243" t="s">
        <v>1</v>
      </c>
      <c r="F392" s="244" t="s">
        <v>482</v>
      </c>
      <c r="G392" s="242"/>
      <c r="H392" s="245">
        <v>75.873999999999995</v>
      </c>
      <c r="I392" s="246"/>
      <c r="J392" s="242"/>
      <c r="K392" s="242"/>
      <c r="L392" s="247"/>
      <c r="M392" s="248"/>
      <c r="N392" s="249"/>
      <c r="O392" s="249"/>
      <c r="P392" s="249"/>
      <c r="Q392" s="249"/>
      <c r="R392" s="249"/>
      <c r="S392" s="249"/>
      <c r="T392" s="250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1" t="s">
        <v>160</v>
      </c>
      <c r="AU392" s="251" t="s">
        <v>85</v>
      </c>
      <c r="AV392" s="14" t="s">
        <v>85</v>
      </c>
      <c r="AW392" s="14" t="s">
        <v>32</v>
      </c>
      <c r="AX392" s="14" t="s">
        <v>75</v>
      </c>
      <c r="AY392" s="251" t="s">
        <v>151</v>
      </c>
    </row>
    <row r="393" s="14" customFormat="1">
      <c r="A393" s="14"/>
      <c r="B393" s="241"/>
      <c r="C393" s="242"/>
      <c r="D393" s="232" t="s">
        <v>160</v>
      </c>
      <c r="E393" s="243" t="s">
        <v>1</v>
      </c>
      <c r="F393" s="244" t="s">
        <v>258</v>
      </c>
      <c r="G393" s="242"/>
      <c r="H393" s="245">
        <v>-4.3879999999999999</v>
      </c>
      <c r="I393" s="246"/>
      <c r="J393" s="242"/>
      <c r="K393" s="242"/>
      <c r="L393" s="247"/>
      <c r="M393" s="248"/>
      <c r="N393" s="249"/>
      <c r="O393" s="249"/>
      <c r="P393" s="249"/>
      <c r="Q393" s="249"/>
      <c r="R393" s="249"/>
      <c r="S393" s="249"/>
      <c r="T393" s="250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1" t="s">
        <v>160</v>
      </c>
      <c r="AU393" s="251" t="s">
        <v>85</v>
      </c>
      <c r="AV393" s="14" t="s">
        <v>85</v>
      </c>
      <c r="AW393" s="14" t="s">
        <v>32</v>
      </c>
      <c r="AX393" s="14" t="s">
        <v>75</v>
      </c>
      <c r="AY393" s="251" t="s">
        <v>151</v>
      </c>
    </row>
    <row r="394" s="14" customFormat="1">
      <c r="A394" s="14"/>
      <c r="B394" s="241"/>
      <c r="C394" s="242"/>
      <c r="D394" s="232" t="s">
        <v>160</v>
      </c>
      <c r="E394" s="243" t="s">
        <v>1</v>
      </c>
      <c r="F394" s="244" t="s">
        <v>259</v>
      </c>
      <c r="G394" s="242"/>
      <c r="H394" s="245">
        <v>-3.1920000000000002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1" t="s">
        <v>160</v>
      </c>
      <c r="AU394" s="251" t="s">
        <v>85</v>
      </c>
      <c r="AV394" s="14" t="s">
        <v>85</v>
      </c>
      <c r="AW394" s="14" t="s">
        <v>32</v>
      </c>
      <c r="AX394" s="14" t="s">
        <v>75</v>
      </c>
      <c r="AY394" s="251" t="s">
        <v>151</v>
      </c>
    </row>
    <row r="395" s="14" customFormat="1">
      <c r="A395" s="14"/>
      <c r="B395" s="241"/>
      <c r="C395" s="242"/>
      <c r="D395" s="232" t="s">
        <v>160</v>
      </c>
      <c r="E395" s="243" t="s">
        <v>1</v>
      </c>
      <c r="F395" s="244" t="s">
        <v>483</v>
      </c>
      <c r="G395" s="242"/>
      <c r="H395" s="245">
        <v>-1.8600000000000001</v>
      </c>
      <c r="I395" s="246"/>
      <c r="J395" s="242"/>
      <c r="K395" s="242"/>
      <c r="L395" s="247"/>
      <c r="M395" s="248"/>
      <c r="N395" s="249"/>
      <c r="O395" s="249"/>
      <c r="P395" s="249"/>
      <c r="Q395" s="249"/>
      <c r="R395" s="249"/>
      <c r="S395" s="249"/>
      <c r="T395" s="25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1" t="s">
        <v>160</v>
      </c>
      <c r="AU395" s="251" t="s">
        <v>85</v>
      </c>
      <c r="AV395" s="14" t="s">
        <v>85</v>
      </c>
      <c r="AW395" s="14" t="s">
        <v>32</v>
      </c>
      <c r="AX395" s="14" t="s">
        <v>75</v>
      </c>
      <c r="AY395" s="251" t="s">
        <v>151</v>
      </c>
    </row>
    <row r="396" s="14" customFormat="1">
      <c r="A396" s="14"/>
      <c r="B396" s="241"/>
      <c r="C396" s="242"/>
      <c r="D396" s="232" t="s">
        <v>160</v>
      </c>
      <c r="E396" s="243" t="s">
        <v>1</v>
      </c>
      <c r="F396" s="244" t="s">
        <v>261</v>
      </c>
      <c r="G396" s="242"/>
      <c r="H396" s="245">
        <v>-3.9399999999999999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1" t="s">
        <v>160</v>
      </c>
      <c r="AU396" s="251" t="s">
        <v>85</v>
      </c>
      <c r="AV396" s="14" t="s">
        <v>85</v>
      </c>
      <c r="AW396" s="14" t="s">
        <v>32</v>
      </c>
      <c r="AX396" s="14" t="s">
        <v>75</v>
      </c>
      <c r="AY396" s="251" t="s">
        <v>151</v>
      </c>
    </row>
    <row r="397" s="13" customFormat="1">
      <c r="A397" s="13"/>
      <c r="B397" s="230"/>
      <c r="C397" s="231"/>
      <c r="D397" s="232" t="s">
        <v>160</v>
      </c>
      <c r="E397" s="233" t="s">
        <v>1</v>
      </c>
      <c r="F397" s="234" t="s">
        <v>273</v>
      </c>
      <c r="G397" s="231"/>
      <c r="H397" s="233" t="s">
        <v>1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0" t="s">
        <v>160</v>
      </c>
      <c r="AU397" s="240" t="s">
        <v>85</v>
      </c>
      <c r="AV397" s="13" t="s">
        <v>83</v>
      </c>
      <c r="AW397" s="13" t="s">
        <v>32</v>
      </c>
      <c r="AX397" s="13" t="s">
        <v>75</v>
      </c>
      <c r="AY397" s="240" t="s">
        <v>151</v>
      </c>
    </row>
    <row r="398" s="14" customFormat="1">
      <c r="A398" s="14"/>
      <c r="B398" s="241"/>
      <c r="C398" s="242"/>
      <c r="D398" s="232" t="s">
        <v>160</v>
      </c>
      <c r="E398" s="243" t="s">
        <v>1</v>
      </c>
      <c r="F398" s="244" t="s">
        <v>484</v>
      </c>
      <c r="G398" s="242"/>
      <c r="H398" s="245">
        <v>16.106999999999999</v>
      </c>
      <c r="I398" s="246"/>
      <c r="J398" s="242"/>
      <c r="K398" s="242"/>
      <c r="L398" s="247"/>
      <c r="M398" s="248"/>
      <c r="N398" s="249"/>
      <c r="O398" s="249"/>
      <c r="P398" s="249"/>
      <c r="Q398" s="249"/>
      <c r="R398" s="249"/>
      <c r="S398" s="249"/>
      <c r="T398" s="250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1" t="s">
        <v>160</v>
      </c>
      <c r="AU398" s="251" t="s">
        <v>85</v>
      </c>
      <c r="AV398" s="14" t="s">
        <v>85</v>
      </c>
      <c r="AW398" s="14" t="s">
        <v>32</v>
      </c>
      <c r="AX398" s="14" t="s">
        <v>75</v>
      </c>
      <c r="AY398" s="251" t="s">
        <v>151</v>
      </c>
    </row>
    <row r="399" s="14" customFormat="1">
      <c r="A399" s="14"/>
      <c r="B399" s="241"/>
      <c r="C399" s="242"/>
      <c r="D399" s="232" t="s">
        <v>160</v>
      </c>
      <c r="E399" s="243" t="s">
        <v>1</v>
      </c>
      <c r="F399" s="244" t="s">
        <v>485</v>
      </c>
      <c r="G399" s="242"/>
      <c r="H399" s="245">
        <v>-1.1819999999999999</v>
      </c>
      <c r="I399" s="246"/>
      <c r="J399" s="242"/>
      <c r="K399" s="242"/>
      <c r="L399" s="247"/>
      <c r="M399" s="248"/>
      <c r="N399" s="249"/>
      <c r="O399" s="249"/>
      <c r="P399" s="249"/>
      <c r="Q399" s="249"/>
      <c r="R399" s="249"/>
      <c r="S399" s="249"/>
      <c r="T399" s="250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1" t="s">
        <v>160</v>
      </c>
      <c r="AU399" s="251" t="s">
        <v>85</v>
      </c>
      <c r="AV399" s="14" t="s">
        <v>85</v>
      </c>
      <c r="AW399" s="14" t="s">
        <v>32</v>
      </c>
      <c r="AX399" s="14" t="s">
        <v>75</v>
      </c>
      <c r="AY399" s="251" t="s">
        <v>151</v>
      </c>
    </row>
    <row r="400" s="14" customFormat="1">
      <c r="A400" s="14"/>
      <c r="B400" s="241"/>
      <c r="C400" s="242"/>
      <c r="D400" s="232" t="s">
        <v>160</v>
      </c>
      <c r="E400" s="243" t="s">
        <v>1</v>
      </c>
      <c r="F400" s="244" t="s">
        <v>486</v>
      </c>
      <c r="G400" s="242"/>
      <c r="H400" s="245">
        <v>0.22500000000000001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1" t="s">
        <v>160</v>
      </c>
      <c r="AU400" s="251" t="s">
        <v>85</v>
      </c>
      <c r="AV400" s="14" t="s">
        <v>85</v>
      </c>
      <c r="AW400" s="14" t="s">
        <v>32</v>
      </c>
      <c r="AX400" s="14" t="s">
        <v>75</v>
      </c>
      <c r="AY400" s="251" t="s">
        <v>151</v>
      </c>
    </row>
    <row r="401" s="13" customFormat="1">
      <c r="A401" s="13"/>
      <c r="B401" s="230"/>
      <c r="C401" s="231"/>
      <c r="D401" s="232" t="s">
        <v>160</v>
      </c>
      <c r="E401" s="233" t="s">
        <v>1</v>
      </c>
      <c r="F401" s="234" t="s">
        <v>276</v>
      </c>
      <c r="G401" s="231"/>
      <c r="H401" s="233" t="s">
        <v>1</v>
      </c>
      <c r="I401" s="235"/>
      <c r="J401" s="231"/>
      <c r="K401" s="231"/>
      <c r="L401" s="236"/>
      <c r="M401" s="237"/>
      <c r="N401" s="238"/>
      <c r="O401" s="238"/>
      <c r="P401" s="238"/>
      <c r="Q401" s="238"/>
      <c r="R401" s="238"/>
      <c r="S401" s="238"/>
      <c r="T401" s="23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0" t="s">
        <v>160</v>
      </c>
      <c r="AU401" s="240" t="s">
        <v>85</v>
      </c>
      <c r="AV401" s="13" t="s">
        <v>83</v>
      </c>
      <c r="AW401" s="13" t="s">
        <v>32</v>
      </c>
      <c r="AX401" s="13" t="s">
        <v>75</v>
      </c>
      <c r="AY401" s="240" t="s">
        <v>151</v>
      </c>
    </row>
    <row r="402" s="14" customFormat="1">
      <c r="A402" s="14"/>
      <c r="B402" s="241"/>
      <c r="C402" s="242"/>
      <c r="D402" s="232" t="s">
        <v>160</v>
      </c>
      <c r="E402" s="243" t="s">
        <v>1</v>
      </c>
      <c r="F402" s="244" t="s">
        <v>487</v>
      </c>
      <c r="G402" s="242"/>
      <c r="H402" s="245">
        <v>16.343</v>
      </c>
      <c r="I402" s="246"/>
      <c r="J402" s="242"/>
      <c r="K402" s="242"/>
      <c r="L402" s="247"/>
      <c r="M402" s="248"/>
      <c r="N402" s="249"/>
      <c r="O402" s="249"/>
      <c r="P402" s="249"/>
      <c r="Q402" s="249"/>
      <c r="R402" s="249"/>
      <c r="S402" s="249"/>
      <c r="T402" s="250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1" t="s">
        <v>160</v>
      </c>
      <c r="AU402" s="251" t="s">
        <v>85</v>
      </c>
      <c r="AV402" s="14" t="s">
        <v>85</v>
      </c>
      <c r="AW402" s="14" t="s">
        <v>32</v>
      </c>
      <c r="AX402" s="14" t="s">
        <v>75</v>
      </c>
      <c r="AY402" s="251" t="s">
        <v>151</v>
      </c>
    </row>
    <row r="403" s="14" customFormat="1">
      <c r="A403" s="14"/>
      <c r="B403" s="241"/>
      <c r="C403" s="242"/>
      <c r="D403" s="232" t="s">
        <v>160</v>
      </c>
      <c r="E403" s="243" t="s">
        <v>1</v>
      </c>
      <c r="F403" s="244" t="s">
        <v>485</v>
      </c>
      <c r="G403" s="242"/>
      <c r="H403" s="245">
        <v>-1.1819999999999999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1" t="s">
        <v>160</v>
      </c>
      <c r="AU403" s="251" t="s">
        <v>85</v>
      </c>
      <c r="AV403" s="14" t="s">
        <v>85</v>
      </c>
      <c r="AW403" s="14" t="s">
        <v>32</v>
      </c>
      <c r="AX403" s="14" t="s">
        <v>75</v>
      </c>
      <c r="AY403" s="251" t="s">
        <v>151</v>
      </c>
    </row>
    <row r="404" s="14" customFormat="1">
      <c r="A404" s="14"/>
      <c r="B404" s="241"/>
      <c r="C404" s="242"/>
      <c r="D404" s="232" t="s">
        <v>160</v>
      </c>
      <c r="E404" s="243" t="s">
        <v>1</v>
      </c>
      <c r="F404" s="244" t="s">
        <v>486</v>
      </c>
      <c r="G404" s="242"/>
      <c r="H404" s="245">
        <v>0.22500000000000001</v>
      </c>
      <c r="I404" s="246"/>
      <c r="J404" s="242"/>
      <c r="K404" s="242"/>
      <c r="L404" s="247"/>
      <c r="M404" s="248"/>
      <c r="N404" s="249"/>
      <c r="O404" s="249"/>
      <c r="P404" s="249"/>
      <c r="Q404" s="249"/>
      <c r="R404" s="249"/>
      <c r="S404" s="249"/>
      <c r="T404" s="25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1" t="s">
        <v>160</v>
      </c>
      <c r="AU404" s="251" t="s">
        <v>85</v>
      </c>
      <c r="AV404" s="14" t="s">
        <v>85</v>
      </c>
      <c r="AW404" s="14" t="s">
        <v>32</v>
      </c>
      <c r="AX404" s="14" t="s">
        <v>75</v>
      </c>
      <c r="AY404" s="251" t="s">
        <v>151</v>
      </c>
    </row>
    <row r="405" s="13" customFormat="1">
      <c r="A405" s="13"/>
      <c r="B405" s="230"/>
      <c r="C405" s="231"/>
      <c r="D405" s="232" t="s">
        <v>160</v>
      </c>
      <c r="E405" s="233" t="s">
        <v>1</v>
      </c>
      <c r="F405" s="234" t="s">
        <v>244</v>
      </c>
      <c r="G405" s="231"/>
      <c r="H405" s="233" t="s">
        <v>1</v>
      </c>
      <c r="I405" s="235"/>
      <c r="J405" s="231"/>
      <c r="K405" s="231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160</v>
      </c>
      <c r="AU405" s="240" t="s">
        <v>85</v>
      </c>
      <c r="AV405" s="13" t="s">
        <v>83</v>
      </c>
      <c r="AW405" s="13" t="s">
        <v>32</v>
      </c>
      <c r="AX405" s="13" t="s">
        <v>75</v>
      </c>
      <c r="AY405" s="240" t="s">
        <v>151</v>
      </c>
    </row>
    <row r="406" s="14" customFormat="1">
      <c r="A406" s="14"/>
      <c r="B406" s="241"/>
      <c r="C406" s="242"/>
      <c r="D406" s="232" t="s">
        <v>160</v>
      </c>
      <c r="E406" s="243" t="s">
        <v>1</v>
      </c>
      <c r="F406" s="244" t="s">
        <v>488</v>
      </c>
      <c r="G406" s="242"/>
      <c r="H406" s="245">
        <v>84.724000000000004</v>
      </c>
      <c r="I406" s="246"/>
      <c r="J406" s="242"/>
      <c r="K406" s="242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160</v>
      </c>
      <c r="AU406" s="251" t="s">
        <v>85</v>
      </c>
      <c r="AV406" s="14" t="s">
        <v>85</v>
      </c>
      <c r="AW406" s="14" t="s">
        <v>32</v>
      </c>
      <c r="AX406" s="14" t="s">
        <v>75</v>
      </c>
      <c r="AY406" s="251" t="s">
        <v>151</v>
      </c>
    </row>
    <row r="407" s="14" customFormat="1">
      <c r="A407" s="14"/>
      <c r="B407" s="241"/>
      <c r="C407" s="242"/>
      <c r="D407" s="232" t="s">
        <v>160</v>
      </c>
      <c r="E407" s="243" t="s">
        <v>1</v>
      </c>
      <c r="F407" s="244" t="s">
        <v>263</v>
      </c>
      <c r="G407" s="242"/>
      <c r="H407" s="245">
        <v>-4.3200000000000003</v>
      </c>
      <c r="I407" s="246"/>
      <c r="J407" s="242"/>
      <c r="K407" s="242"/>
      <c r="L407" s="247"/>
      <c r="M407" s="248"/>
      <c r="N407" s="249"/>
      <c r="O407" s="249"/>
      <c r="P407" s="249"/>
      <c r="Q407" s="249"/>
      <c r="R407" s="249"/>
      <c r="S407" s="249"/>
      <c r="T407" s="25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1" t="s">
        <v>160</v>
      </c>
      <c r="AU407" s="251" t="s">
        <v>85</v>
      </c>
      <c r="AV407" s="14" t="s">
        <v>85</v>
      </c>
      <c r="AW407" s="14" t="s">
        <v>32</v>
      </c>
      <c r="AX407" s="14" t="s">
        <v>75</v>
      </c>
      <c r="AY407" s="251" t="s">
        <v>151</v>
      </c>
    </row>
    <row r="408" s="14" customFormat="1">
      <c r="A408" s="14"/>
      <c r="B408" s="241"/>
      <c r="C408" s="242"/>
      <c r="D408" s="232" t="s">
        <v>160</v>
      </c>
      <c r="E408" s="243" t="s">
        <v>1</v>
      </c>
      <c r="F408" s="244" t="s">
        <v>264</v>
      </c>
      <c r="G408" s="242"/>
      <c r="H408" s="245">
        <v>-3.7690000000000001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1" t="s">
        <v>160</v>
      </c>
      <c r="AU408" s="251" t="s">
        <v>85</v>
      </c>
      <c r="AV408" s="14" t="s">
        <v>85</v>
      </c>
      <c r="AW408" s="14" t="s">
        <v>32</v>
      </c>
      <c r="AX408" s="14" t="s">
        <v>75</v>
      </c>
      <c r="AY408" s="251" t="s">
        <v>151</v>
      </c>
    </row>
    <row r="409" s="14" customFormat="1">
      <c r="A409" s="14"/>
      <c r="B409" s="241"/>
      <c r="C409" s="242"/>
      <c r="D409" s="232" t="s">
        <v>160</v>
      </c>
      <c r="E409" s="243" t="s">
        <v>1</v>
      </c>
      <c r="F409" s="244" t="s">
        <v>489</v>
      </c>
      <c r="G409" s="242"/>
      <c r="H409" s="245">
        <v>-5.9299999999999997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1" t="s">
        <v>160</v>
      </c>
      <c r="AU409" s="251" t="s">
        <v>85</v>
      </c>
      <c r="AV409" s="14" t="s">
        <v>85</v>
      </c>
      <c r="AW409" s="14" t="s">
        <v>32</v>
      </c>
      <c r="AX409" s="14" t="s">
        <v>75</v>
      </c>
      <c r="AY409" s="251" t="s">
        <v>151</v>
      </c>
    </row>
    <row r="410" s="13" customFormat="1">
      <c r="A410" s="13"/>
      <c r="B410" s="230"/>
      <c r="C410" s="231"/>
      <c r="D410" s="232" t="s">
        <v>160</v>
      </c>
      <c r="E410" s="233" t="s">
        <v>1</v>
      </c>
      <c r="F410" s="234" t="s">
        <v>266</v>
      </c>
      <c r="G410" s="231"/>
      <c r="H410" s="233" t="s">
        <v>1</v>
      </c>
      <c r="I410" s="235"/>
      <c r="J410" s="231"/>
      <c r="K410" s="231"/>
      <c r="L410" s="236"/>
      <c r="M410" s="237"/>
      <c r="N410" s="238"/>
      <c r="O410" s="238"/>
      <c r="P410" s="238"/>
      <c r="Q410" s="238"/>
      <c r="R410" s="238"/>
      <c r="S410" s="238"/>
      <c r="T410" s="23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0" t="s">
        <v>160</v>
      </c>
      <c r="AU410" s="240" t="s">
        <v>85</v>
      </c>
      <c r="AV410" s="13" t="s">
        <v>83</v>
      </c>
      <c r="AW410" s="13" t="s">
        <v>32</v>
      </c>
      <c r="AX410" s="13" t="s">
        <v>75</v>
      </c>
      <c r="AY410" s="240" t="s">
        <v>151</v>
      </c>
    </row>
    <row r="411" s="14" customFormat="1">
      <c r="A411" s="14"/>
      <c r="B411" s="241"/>
      <c r="C411" s="242"/>
      <c r="D411" s="232" t="s">
        <v>160</v>
      </c>
      <c r="E411" s="243" t="s">
        <v>1</v>
      </c>
      <c r="F411" s="244" t="s">
        <v>267</v>
      </c>
      <c r="G411" s="242"/>
      <c r="H411" s="245">
        <v>59.944000000000003</v>
      </c>
      <c r="I411" s="246"/>
      <c r="J411" s="242"/>
      <c r="K411" s="242"/>
      <c r="L411" s="247"/>
      <c r="M411" s="248"/>
      <c r="N411" s="249"/>
      <c r="O411" s="249"/>
      <c r="P411" s="249"/>
      <c r="Q411" s="249"/>
      <c r="R411" s="249"/>
      <c r="S411" s="249"/>
      <c r="T411" s="25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1" t="s">
        <v>160</v>
      </c>
      <c r="AU411" s="251" t="s">
        <v>85</v>
      </c>
      <c r="AV411" s="14" t="s">
        <v>85</v>
      </c>
      <c r="AW411" s="14" t="s">
        <v>32</v>
      </c>
      <c r="AX411" s="14" t="s">
        <v>75</v>
      </c>
      <c r="AY411" s="251" t="s">
        <v>151</v>
      </c>
    </row>
    <row r="412" s="14" customFormat="1">
      <c r="A412" s="14"/>
      <c r="B412" s="241"/>
      <c r="C412" s="242"/>
      <c r="D412" s="232" t="s">
        <v>160</v>
      </c>
      <c r="E412" s="243" t="s">
        <v>1</v>
      </c>
      <c r="F412" s="244" t="s">
        <v>264</v>
      </c>
      <c r="G412" s="242"/>
      <c r="H412" s="245">
        <v>-3.7690000000000001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1" t="s">
        <v>160</v>
      </c>
      <c r="AU412" s="251" t="s">
        <v>85</v>
      </c>
      <c r="AV412" s="14" t="s">
        <v>85</v>
      </c>
      <c r="AW412" s="14" t="s">
        <v>32</v>
      </c>
      <c r="AX412" s="14" t="s">
        <v>75</v>
      </c>
      <c r="AY412" s="251" t="s">
        <v>151</v>
      </c>
    </row>
    <row r="413" s="14" customFormat="1">
      <c r="A413" s="14"/>
      <c r="B413" s="241"/>
      <c r="C413" s="242"/>
      <c r="D413" s="232" t="s">
        <v>160</v>
      </c>
      <c r="E413" s="243" t="s">
        <v>1</v>
      </c>
      <c r="F413" s="244" t="s">
        <v>490</v>
      </c>
      <c r="G413" s="242"/>
      <c r="H413" s="245">
        <v>-2.9649999999999999</v>
      </c>
      <c r="I413" s="246"/>
      <c r="J413" s="242"/>
      <c r="K413" s="242"/>
      <c r="L413" s="247"/>
      <c r="M413" s="248"/>
      <c r="N413" s="249"/>
      <c r="O413" s="249"/>
      <c r="P413" s="249"/>
      <c r="Q413" s="249"/>
      <c r="R413" s="249"/>
      <c r="S413" s="249"/>
      <c r="T413" s="25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1" t="s">
        <v>160</v>
      </c>
      <c r="AU413" s="251" t="s">
        <v>85</v>
      </c>
      <c r="AV413" s="14" t="s">
        <v>85</v>
      </c>
      <c r="AW413" s="14" t="s">
        <v>32</v>
      </c>
      <c r="AX413" s="14" t="s">
        <v>75</v>
      </c>
      <c r="AY413" s="251" t="s">
        <v>151</v>
      </c>
    </row>
    <row r="414" s="15" customFormat="1">
      <c r="A414" s="15"/>
      <c r="B414" s="252"/>
      <c r="C414" s="253"/>
      <c r="D414" s="232" t="s">
        <v>160</v>
      </c>
      <c r="E414" s="254" t="s">
        <v>1</v>
      </c>
      <c r="F414" s="255" t="s">
        <v>174</v>
      </c>
      <c r="G414" s="253"/>
      <c r="H414" s="256">
        <v>216.94499999999999</v>
      </c>
      <c r="I414" s="257"/>
      <c r="J414" s="253"/>
      <c r="K414" s="253"/>
      <c r="L414" s="258"/>
      <c r="M414" s="259"/>
      <c r="N414" s="260"/>
      <c r="O414" s="260"/>
      <c r="P414" s="260"/>
      <c r="Q414" s="260"/>
      <c r="R414" s="260"/>
      <c r="S414" s="260"/>
      <c r="T414" s="261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2" t="s">
        <v>160</v>
      </c>
      <c r="AU414" s="262" t="s">
        <v>85</v>
      </c>
      <c r="AV414" s="15" t="s">
        <v>158</v>
      </c>
      <c r="AW414" s="15" t="s">
        <v>32</v>
      </c>
      <c r="AX414" s="15" t="s">
        <v>83</v>
      </c>
      <c r="AY414" s="262" t="s">
        <v>151</v>
      </c>
    </row>
    <row r="415" s="2" customFormat="1" ht="24.15" customHeight="1">
      <c r="A415" s="39"/>
      <c r="B415" s="40"/>
      <c r="C415" s="216" t="s">
        <v>491</v>
      </c>
      <c r="D415" s="216" t="s">
        <v>154</v>
      </c>
      <c r="E415" s="217" t="s">
        <v>492</v>
      </c>
      <c r="F415" s="218" t="s">
        <v>493</v>
      </c>
      <c r="G415" s="219" t="s">
        <v>191</v>
      </c>
      <c r="H415" s="220">
        <v>11.640000000000001</v>
      </c>
      <c r="I415" s="221"/>
      <c r="J415" s="222">
        <f>ROUND(I415*H415,2)</f>
        <v>0</v>
      </c>
      <c r="K415" s="223"/>
      <c r="L415" s="45"/>
      <c r="M415" s="224" t="s">
        <v>1</v>
      </c>
      <c r="N415" s="225" t="s">
        <v>40</v>
      </c>
      <c r="O415" s="92"/>
      <c r="P415" s="226">
        <f>O415*H415</f>
        <v>0</v>
      </c>
      <c r="Q415" s="226">
        <v>0</v>
      </c>
      <c r="R415" s="226">
        <f>Q415*H415</f>
        <v>0</v>
      </c>
      <c r="S415" s="226">
        <v>0.068000000000000005</v>
      </c>
      <c r="T415" s="227">
        <f>S415*H415</f>
        <v>0.79152000000000011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28" t="s">
        <v>158</v>
      </c>
      <c r="AT415" s="228" t="s">
        <v>154</v>
      </c>
      <c r="AU415" s="228" t="s">
        <v>85</v>
      </c>
      <c r="AY415" s="18" t="s">
        <v>151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8" t="s">
        <v>83</v>
      </c>
      <c r="BK415" s="229">
        <f>ROUND(I415*H415,2)</f>
        <v>0</v>
      </c>
      <c r="BL415" s="18" t="s">
        <v>158</v>
      </c>
      <c r="BM415" s="228" t="s">
        <v>494</v>
      </c>
    </row>
    <row r="416" s="13" customFormat="1">
      <c r="A416" s="13"/>
      <c r="B416" s="230"/>
      <c r="C416" s="231"/>
      <c r="D416" s="232" t="s">
        <v>160</v>
      </c>
      <c r="E416" s="233" t="s">
        <v>1</v>
      </c>
      <c r="F416" s="234" t="s">
        <v>276</v>
      </c>
      <c r="G416" s="231"/>
      <c r="H416" s="233" t="s">
        <v>1</v>
      </c>
      <c r="I416" s="235"/>
      <c r="J416" s="231"/>
      <c r="K416" s="231"/>
      <c r="L416" s="236"/>
      <c r="M416" s="237"/>
      <c r="N416" s="238"/>
      <c r="O416" s="238"/>
      <c r="P416" s="238"/>
      <c r="Q416" s="238"/>
      <c r="R416" s="238"/>
      <c r="S416" s="238"/>
      <c r="T416" s="23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0" t="s">
        <v>160</v>
      </c>
      <c r="AU416" s="240" t="s">
        <v>85</v>
      </c>
      <c r="AV416" s="13" t="s">
        <v>83</v>
      </c>
      <c r="AW416" s="13" t="s">
        <v>32</v>
      </c>
      <c r="AX416" s="13" t="s">
        <v>75</v>
      </c>
      <c r="AY416" s="240" t="s">
        <v>151</v>
      </c>
    </row>
    <row r="417" s="14" customFormat="1">
      <c r="A417" s="14"/>
      <c r="B417" s="241"/>
      <c r="C417" s="242"/>
      <c r="D417" s="232" t="s">
        <v>160</v>
      </c>
      <c r="E417" s="243" t="s">
        <v>1</v>
      </c>
      <c r="F417" s="244" t="s">
        <v>495</v>
      </c>
      <c r="G417" s="242"/>
      <c r="H417" s="245">
        <v>9.6400000000000006</v>
      </c>
      <c r="I417" s="246"/>
      <c r="J417" s="242"/>
      <c r="K417" s="242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160</v>
      </c>
      <c r="AU417" s="251" t="s">
        <v>85</v>
      </c>
      <c r="AV417" s="14" t="s">
        <v>85</v>
      </c>
      <c r="AW417" s="14" t="s">
        <v>32</v>
      </c>
      <c r="AX417" s="14" t="s">
        <v>75</v>
      </c>
      <c r="AY417" s="251" t="s">
        <v>151</v>
      </c>
    </row>
    <row r="418" s="13" customFormat="1">
      <c r="A418" s="13"/>
      <c r="B418" s="230"/>
      <c r="C418" s="231"/>
      <c r="D418" s="232" t="s">
        <v>160</v>
      </c>
      <c r="E418" s="233" t="s">
        <v>1</v>
      </c>
      <c r="F418" s="234" t="s">
        <v>278</v>
      </c>
      <c r="G418" s="231"/>
      <c r="H418" s="233" t="s">
        <v>1</v>
      </c>
      <c r="I418" s="235"/>
      <c r="J418" s="231"/>
      <c r="K418" s="231"/>
      <c r="L418" s="236"/>
      <c r="M418" s="237"/>
      <c r="N418" s="238"/>
      <c r="O418" s="238"/>
      <c r="P418" s="238"/>
      <c r="Q418" s="238"/>
      <c r="R418" s="238"/>
      <c r="S418" s="238"/>
      <c r="T418" s="23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0" t="s">
        <v>160</v>
      </c>
      <c r="AU418" s="240" t="s">
        <v>85</v>
      </c>
      <c r="AV418" s="13" t="s">
        <v>83</v>
      </c>
      <c r="AW418" s="13" t="s">
        <v>32</v>
      </c>
      <c r="AX418" s="13" t="s">
        <v>75</v>
      </c>
      <c r="AY418" s="240" t="s">
        <v>151</v>
      </c>
    </row>
    <row r="419" s="14" customFormat="1">
      <c r="A419" s="14"/>
      <c r="B419" s="241"/>
      <c r="C419" s="242"/>
      <c r="D419" s="232" t="s">
        <v>160</v>
      </c>
      <c r="E419" s="243" t="s">
        <v>1</v>
      </c>
      <c r="F419" s="244" t="s">
        <v>85</v>
      </c>
      <c r="G419" s="242"/>
      <c r="H419" s="245">
        <v>2</v>
      </c>
      <c r="I419" s="246"/>
      <c r="J419" s="242"/>
      <c r="K419" s="242"/>
      <c r="L419" s="247"/>
      <c r="M419" s="248"/>
      <c r="N419" s="249"/>
      <c r="O419" s="249"/>
      <c r="P419" s="249"/>
      <c r="Q419" s="249"/>
      <c r="R419" s="249"/>
      <c r="S419" s="249"/>
      <c r="T419" s="25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1" t="s">
        <v>160</v>
      </c>
      <c r="AU419" s="251" t="s">
        <v>85</v>
      </c>
      <c r="AV419" s="14" t="s">
        <v>85</v>
      </c>
      <c r="AW419" s="14" t="s">
        <v>32</v>
      </c>
      <c r="AX419" s="14" t="s">
        <v>75</v>
      </c>
      <c r="AY419" s="251" t="s">
        <v>151</v>
      </c>
    </row>
    <row r="420" s="15" customFormat="1">
      <c r="A420" s="15"/>
      <c r="B420" s="252"/>
      <c r="C420" s="253"/>
      <c r="D420" s="232" t="s">
        <v>160</v>
      </c>
      <c r="E420" s="254" t="s">
        <v>1</v>
      </c>
      <c r="F420" s="255" t="s">
        <v>174</v>
      </c>
      <c r="G420" s="253"/>
      <c r="H420" s="256">
        <v>11.640000000000001</v>
      </c>
      <c r="I420" s="257"/>
      <c r="J420" s="253"/>
      <c r="K420" s="253"/>
      <c r="L420" s="258"/>
      <c r="M420" s="259"/>
      <c r="N420" s="260"/>
      <c r="O420" s="260"/>
      <c r="P420" s="260"/>
      <c r="Q420" s="260"/>
      <c r="R420" s="260"/>
      <c r="S420" s="260"/>
      <c r="T420" s="261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2" t="s">
        <v>160</v>
      </c>
      <c r="AU420" s="262" t="s">
        <v>85</v>
      </c>
      <c r="AV420" s="15" t="s">
        <v>158</v>
      </c>
      <c r="AW420" s="15" t="s">
        <v>32</v>
      </c>
      <c r="AX420" s="15" t="s">
        <v>83</v>
      </c>
      <c r="AY420" s="262" t="s">
        <v>151</v>
      </c>
    </row>
    <row r="421" s="12" customFormat="1" ht="22.8" customHeight="1">
      <c r="A421" s="12"/>
      <c r="B421" s="200"/>
      <c r="C421" s="201"/>
      <c r="D421" s="202" t="s">
        <v>74</v>
      </c>
      <c r="E421" s="214" t="s">
        <v>496</v>
      </c>
      <c r="F421" s="214" t="s">
        <v>497</v>
      </c>
      <c r="G421" s="201"/>
      <c r="H421" s="201"/>
      <c r="I421" s="204"/>
      <c r="J421" s="215">
        <f>BK421</f>
        <v>0</v>
      </c>
      <c r="K421" s="201"/>
      <c r="L421" s="206"/>
      <c r="M421" s="207"/>
      <c r="N421" s="208"/>
      <c r="O421" s="208"/>
      <c r="P421" s="209">
        <f>SUM(P422:P426)</f>
        <v>0</v>
      </c>
      <c r="Q421" s="208"/>
      <c r="R421" s="209">
        <f>SUM(R422:R426)</f>
        <v>0</v>
      </c>
      <c r="S421" s="208"/>
      <c r="T421" s="210">
        <f>SUM(T422:T426)</f>
        <v>0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11" t="s">
        <v>83</v>
      </c>
      <c r="AT421" s="212" t="s">
        <v>74</v>
      </c>
      <c r="AU421" s="212" t="s">
        <v>83</v>
      </c>
      <c r="AY421" s="211" t="s">
        <v>151</v>
      </c>
      <c r="BK421" s="213">
        <f>SUM(BK422:BK426)</f>
        <v>0</v>
      </c>
    </row>
    <row r="422" s="2" customFormat="1" ht="24.15" customHeight="1">
      <c r="A422" s="39"/>
      <c r="B422" s="40"/>
      <c r="C422" s="216" t="s">
        <v>498</v>
      </c>
      <c r="D422" s="216" t="s">
        <v>154</v>
      </c>
      <c r="E422" s="217" t="s">
        <v>499</v>
      </c>
      <c r="F422" s="218" t="s">
        <v>500</v>
      </c>
      <c r="G422" s="219" t="s">
        <v>177</v>
      </c>
      <c r="H422" s="220">
        <v>57.390000000000001</v>
      </c>
      <c r="I422" s="221"/>
      <c r="J422" s="222">
        <f>ROUND(I422*H422,2)</f>
        <v>0</v>
      </c>
      <c r="K422" s="223"/>
      <c r="L422" s="45"/>
      <c r="M422" s="224" t="s">
        <v>1</v>
      </c>
      <c r="N422" s="225" t="s">
        <v>40</v>
      </c>
      <c r="O422" s="92"/>
      <c r="P422" s="226">
        <f>O422*H422</f>
        <v>0</v>
      </c>
      <c r="Q422" s="226">
        <v>0</v>
      </c>
      <c r="R422" s="226">
        <f>Q422*H422</f>
        <v>0</v>
      </c>
      <c r="S422" s="226">
        <v>0</v>
      </c>
      <c r="T422" s="22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28" t="s">
        <v>158</v>
      </c>
      <c r="AT422" s="228" t="s">
        <v>154</v>
      </c>
      <c r="AU422" s="228" t="s">
        <v>85</v>
      </c>
      <c r="AY422" s="18" t="s">
        <v>151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18" t="s">
        <v>83</v>
      </c>
      <c r="BK422" s="229">
        <f>ROUND(I422*H422,2)</f>
        <v>0</v>
      </c>
      <c r="BL422" s="18" t="s">
        <v>158</v>
      </c>
      <c r="BM422" s="228" t="s">
        <v>501</v>
      </c>
    </row>
    <row r="423" s="2" customFormat="1" ht="24.15" customHeight="1">
      <c r="A423" s="39"/>
      <c r="B423" s="40"/>
      <c r="C423" s="216" t="s">
        <v>502</v>
      </c>
      <c r="D423" s="216" t="s">
        <v>154</v>
      </c>
      <c r="E423" s="217" t="s">
        <v>503</v>
      </c>
      <c r="F423" s="218" t="s">
        <v>504</v>
      </c>
      <c r="G423" s="219" t="s">
        <v>177</v>
      </c>
      <c r="H423" s="220">
        <v>57.390000000000001</v>
      </c>
      <c r="I423" s="221"/>
      <c r="J423" s="222">
        <f>ROUND(I423*H423,2)</f>
        <v>0</v>
      </c>
      <c r="K423" s="223"/>
      <c r="L423" s="45"/>
      <c r="M423" s="224" t="s">
        <v>1</v>
      </c>
      <c r="N423" s="225" t="s">
        <v>40</v>
      </c>
      <c r="O423" s="92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8" t="s">
        <v>158</v>
      </c>
      <c r="AT423" s="228" t="s">
        <v>154</v>
      </c>
      <c r="AU423" s="228" t="s">
        <v>85</v>
      </c>
      <c r="AY423" s="18" t="s">
        <v>151</v>
      </c>
      <c r="BE423" s="229">
        <f>IF(N423="základní",J423,0)</f>
        <v>0</v>
      </c>
      <c r="BF423" s="229">
        <f>IF(N423="snížená",J423,0)</f>
        <v>0</v>
      </c>
      <c r="BG423" s="229">
        <f>IF(N423="zákl. přenesená",J423,0)</f>
        <v>0</v>
      </c>
      <c r="BH423" s="229">
        <f>IF(N423="sníž. přenesená",J423,0)</f>
        <v>0</v>
      </c>
      <c r="BI423" s="229">
        <f>IF(N423="nulová",J423,0)</f>
        <v>0</v>
      </c>
      <c r="BJ423" s="18" t="s">
        <v>83</v>
      </c>
      <c r="BK423" s="229">
        <f>ROUND(I423*H423,2)</f>
        <v>0</v>
      </c>
      <c r="BL423" s="18" t="s">
        <v>158</v>
      </c>
      <c r="BM423" s="228" t="s">
        <v>505</v>
      </c>
    </row>
    <row r="424" s="2" customFormat="1" ht="24.15" customHeight="1">
      <c r="A424" s="39"/>
      <c r="B424" s="40"/>
      <c r="C424" s="216" t="s">
        <v>506</v>
      </c>
      <c r="D424" s="216" t="s">
        <v>154</v>
      </c>
      <c r="E424" s="217" t="s">
        <v>507</v>
      </c>
      <c r="F424" s="218" t="s">
        <v>508</v>
      </c>
      <c r="G424" s="219" t="s">
        <v>177</v>
      </c>
      <c r="H424" s="220">
        <v>1090.4100000000001</v>
      </c>
      <c r="I424" s="221"/>
      <c r="J424" s="222">
        <f>ROUND(I424*H424,2)</f>
        <v>0</v>
      </c>
      <c r="K424" s="223"/>
      <c r="L424" s="45"/>
      <c r="M424" s="224" t="s">
        <v>1</v>
      </c>
      <c r="N424" s="225" t="s">
        <v>40</v>
      </c>
      <c r="O424" s="92"/>
      <c r="P424" s="226">
        <f>O424*H424</f>
        <v>0</v>
      </c>
      <c r="Q424" s="226">
        <v>0</v>
      </c>
      <c r="R424" s="226">
        <f>Q424*H424</f>
        <v>0</v>
      </c>
      <c r="S424" s="226">
        <v>0</v>
      </c>
      <c r="T424" s="227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28" t="s">
        <v>158</v>
      </c>
      <c r="AT424" s="228" t="s">
        <v>154</v>
      </c>
      <c r="AU424" s="228" t="s">
        <v>85</v>
      </c>
      <c r="AY424" s="18" t="s">
        <v>151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8" t="s">
        <v>83</v>
      </c>
      <c r="BK424" s="229">
        <f>ROUND(I424*H424,2)</f>
        <v>0</v>
      </c>
      <c r="BL424" s="18" t="s">
        <v>158</v>
      </c>
      <c r="BM424" s="228" t="s">
        <v>509</v>
      </c>
    </row>
    <row r="425" s="14" customFormat="1">
      <c r="A425" s="14"/>
      <c r="B425" s="241"/>
      <c r="C425" s="242"/>
      <c r="D425" s="232" t="s">
        <v>160</v>
      </c>
      <c r="E425" s="242"/>
      <c r="F425" s="244" t="s">
        <v>510</v>
      </c>
      <c r="G425" s="242"/>
      <c r="H425" s="245">
        <v>1090.4100000000001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1" t="s">
        <v>160</v>
      </c>
      <c r="AU425" s="251" t="s">
        <v>85</v>
      </c>
      <c r="AV425" s="14" t="s">
        <v>85</v>
      </c>
      <c r="AW425" s="14" t="s">
        <v>4</v>
      </c>
      <c r="AX425" s="14" t="s">
        <v>83</v>
      </c>
      <c r="AY425" s="251" t="s">
        <v>151</v>
      </c>
    </row>
    <row r="426" s="2" customFormat="1" ht="33" customHeight="1">
      <c r="A426" s="39"/>
      <c r="B426" s="40"/>
      <c r="C426" s="216" t="s">
        <v>511</v>
      </c>
      <c r="D426" s="216" t="s">
        <v>154</v>
      </c>
      <c r="E426" s="217" t="s">
        <v>512</v>
      </c>
      <c r="F426" s="218" t="s">
        <v>513</v>
      </c>
      <c r="G426" s="219" t="s">
        <v>177</v>
      </c>
      <c r="H426" s="220">
        <v>57.390000000000001</v>
      </c>
      <c r="I426" s="221"/>
      <c r="J426" s="222">
        <f>ROUND(I426*H426,2)</f>
        <v>0</v>
      </c>
      <c r="K426" s="223"/>
      <c r="L426" s="45"/>
      <c r="M426" s="224" t="s">
        <v>1</v>
      </c>
      <c r="N426" s="225" t="s">
        <v>40</v>
      </c>
      <c r="O426" s="92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8" t="s">
        <v>158</v>
      </c>
      <c r="AT426" s="228" t="s">
        <v>154</v>
      </c>
      <c r="AU426" s="228" t="s">
        <v>85</v>
      </c>
      <c r="AY426" s="18" t="s">
        <v>151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8" t="s">
        <v>83</v>
      </c>
      <c r="BK426" s="229">
        <f>ROUND(I426*H426,2)</f>
        <v>0</v>
      </c>
      <c r="BL426" s="18" t="s">
        <v>158</v>
      </c>
      <c r="BM426" s="228" t="s">
        <v>514</v>
      </c>
    </row>
    <row r="427" s="12" customFormat="1" ht="22.8" customHeight="1">
      <c r="A427" s="12"/>
      <c r="B427" s="200"/>
      <c r="C427" s="201"/>
      <c r="D427" s="202" t="s">
        <v>74</v>
      </c>
      <c r="E427" s="214" t="s">
        <v>515</v>
      </c>
      <c r="F427" s="214" t="s">
        <v>516</v>
      </c>
      <c r="G427" s="201"/>
      <c r="H427" s="201"/>
      <c r="I427" s="204"/>
      <c r="J427" s="215">
        <f>BK427</f>
        <v>0</v>
      </c>
      <c r="K427" s="201"/>
      <c r="L427" s="206"/>
      <c r="M427" s="207"/>
      <c r="N427" s="208"/>
      <c r="O427" s="208"/>
      <c r="P427" s="209">
        <f>P428</f>
        <v>0</v>
      </c>
      <c r="Q427" s="208"/>
      <c r="R427" s="209">
        <f>R428</f>
        <v>0</v>
      </c>
      <c r="S427" s="208"/>
      <c r="T427" s="210">
        <f>T428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11" t="s">
        <v>83</v>
      </c>
      <c r="AT427" s="212" t="s">
        <v>74</v>
      </c>
      <c r="AU427" s="212" t="s">
        <v>83</v>
      </c>
      <c r="AY427" s="211" t="s">
        <v>151</v>
      </c>
      <c r="BK427" s="213">
        <f>BK428</f>
        <v>0</v>
      </c>
    </row>
    <row r="428" s="2" customFormat="1" ht="21.75" customHeight="1">
      <c r="A428" s="39"/>
      <c r="B428" s="40"/>
      <c r="C428" s="216" t="s">
        <v>517</v>
      </c>
      <c r="D428" s="216" t="s">
        <v>154</v>
      </c>
      <c r="E428" s="217" t="s">
        <v>518</v>
      </c>
      <c r="F428" s="218" t="s">
        <v>519</v>
      </c>
      <c r="G428" s="219" t="s">
        <v>177</v>
      </c>
      <c r="H428" s="220">
        <v>31.308</v>
      </c>
      <c r="I428" s="221"/>
      <c r="J428" s="222">
        <f>ROUND(I428*H428,2)</f>
        <v>0</v>
      </c>
      <c r="K428" s="223"/>
      <c r="L428" s="45"/>
      <c r="M428" s="224" t="s">
        <v>1</v>
      </c>
      <c r="N428" s="225" t="s">
        <v>40</v>
      </c>
      <c r="O428" s="92"/>
      <c r="P428" s="226">
        <f>O428*H428</f>
        <v>0</v>
      </c>
      <c r="Q428" s="226">
        <v>0</v>
      </c>
      <c r="R428" s="226">
        <f>Q428*H428</f>
        <v>0</v>
      </c>
      <c r="S428" s="226">
        <v>0</v>
      </c>
      <c r="T428" s="22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8" t="s">
        <v>158</v>
      </c>
      <c r="AT428" s="228" t="s">
        <v>154</v>
      </c>
      <c r="AU428" s="228" t="s">
        <v>85</v>
      </c>
      <c r="AY428" s="18" t="s">
        <v>151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8" t="s">
        <v>83</v>
      </c>
      <c r="BK428" s="229">
        <f>ROUND(I428*H428,2)</f>
        <v>0</v>
      </c>
      <c r="BL428" s="18" t="s">
        <v>158</v>
      </c>
      <c r="BM428" s="228" t="s">
        <v>520</v>
      </c>
    </row>
    <row r="429" s="12" customFormat="1" ht="25.92" customHeight="1">
      <c r="A429" s="12"/>
      <c r="B429" s="200"/>
      <c r="C429" s="201"/>
      <c r="D429" s="202" t="s">
        <v>74</v>
      </c>
      <c r="E429" s="203" t="s">
        <v>521</v>
      </c>
      <c r="F429" s="203" t="s">
        <v>522</v>
      </c>
      <c r="G429" s="201"/>
      <c r="H429" s="201"/>
      <c r="I429" s="204"/>
      <c r="J429" s="205">
        <f>BK429</f>
        <v>0</v>
      </c>
      <c r="K429" s="201"/>
      <c r="L429" s="206"/>
      <c r="M429" s="207"/>
      <c r="N429" s="208"/>
      <c r="O429" s="208"/>
      <c r="P429" s="209">
        <f>P430+P440+P457+P480+P491+P513+P516+P572+P620+P628+P634+P641+P653+P690+P694+P723+P771+P786</f>
        <v>0</v>
      </c>
      <c r="Q429" s="208"/>
      <c r="R429" s="209">
        <f>R430+R440+R457+R480+R491+R513+R516+R572+R620+R628+R634+R641+R653+R690+R694+R723+R771+R786</f>
        <v>6.8233133499999994</v>
      </c>
      <c r="S429" s="208"/>
      <c r="T429" s="210">
        <f>T430+T440+T457+T480+T491+T513+T516+T572+T620+T628+T634+T641+T653+T690+T694+T723+T771+T786</f>
        <v>2.3071758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1" t="s">
        <v>85</v>
      </c>
      <c r="AT429" s="212" t="s">
        <v>74</v>
      </c>
      <c r="AU429" s="212" t="s">
        <v>75</v>
      </c>
      <c r="AY429" s="211" t="s">
        <v>151</v>
      </c>
      <c r="BK429" s="213">
        <f>BK430+BK440+BK457+BK480+BK491+BK513+BK516+BK572+BK620+BK628+BK634+BK641+BK653+BK690+BK694+BK723+BK771+BK786</f>
        <v>0</v>
      </c>
    </row>
    <row r="430" s="12" customFormat="1" ht="22.8" customHeight="1">
      <c r="A430" s="12"/>
      <c r="B430" s="200"/>
      <c r="C430" s="201"/>
      <c r="D430" s="202" t="s">
        <v>74</v>
      </c>
      <c r="E430" s="214" t="s">
        <v>523</v>
      </c>
      <c r="F430" s="214" t="s">
        <v>524</v>
      </c>
      <c r="G430" s="201"/>
      <c r="H430" s="201"/>
      <c r="I430" s="204"/>
      <c r="J430" s="215">
        <f>BK430</f>
        <v>0</v>
      </c>
      <c r="K430" s="201"/>
      <c r="L430" s="206"/>
      <c r="M430" s="207"/>
      <c r="N430" s="208"/>
      <c r="O430" s="208"/>
      <c r="P430" s="209">
        <f>SUM(P431:P439)</f>
        <v>0</v>
      </c>
      <c r="Q430" s="208"/>
      <c r="R430" s="209">
        <f>SUM(R431:R439)</f>
        <v>0.29628969999999999</v>
      </c>
      <c r="S430" s="208"/>
      <c r="T430" s="210">
        <f>SUM(T431:T439)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11" t="s">
        <v>85</v>
      </c>
      <c r="AT430" s="212" t="s">
        <v>74</v>
      </c>
      <c r="AU430" s="212" t="s">
        <v>83</v>
      </c>
      <c r="AY430" s="211" t="s">
        <v>151</v>
      </c>
      <c r="BK430" s="213">
        <f>SUM(BK431:BK439)</f>
        <v>0</v>
      </c>
    </row>
    <row r="431" s="2" customFormat="1" ht="24.15" customHeight="1">
      <c r="A431" s="39"/>
      <c r="B431" s="40"/>
      <c r="C431" s="216" t="s">
        <v>525</v>
      </c>
      <c r="D431" s="216" t="s">
        <v>154</v>
      </c>
      <c r="E431" s="217" t="s">
        <v>526</v>
      </c>
      <c r="F431" s="218" t="s">
        <v>527</v>
      </c>
      <c r="G431" s="219" t="s">
        <v>191</v>
      </c>
      <c r="H431" s="220">
        <v>115.01000000000001</v>
      </c>
      <c r="I431" s="221"/>
      <c r="J431" s="222">
        <f>ROUND(I431*H431,2)</f>
        <v>0</v>
      </c>
      <c r="K431" s="223"/>
      <c r="L431" s="45"/>
      <c r="M431" s="224" t="s">
        <v>1</v>
      </c>
      <c r="N431" s="225" t="s">
        <v>40</v>
      </c>
      <c r="O431" s="92"/>
      <c r="P431" s="226">
        <f>O431*H431</f>
        <v>0</v>
      </c>
      <c r="Q431" s="226">
        <v>0</v>
      </c>
      <c r="R431" s="226">
        <f>Q431*H431</f>
        <v>0</v>
      </c>
      <c r="S431" s="226">
        <v>0</v>
      </c>
      <c r="T431" s="22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8" t="s">
        <v>253</v>
      </c>
      <c r="AT431" s="228" t="s">
        <v>154</v>
      </c>
      <c r="AU431" s="228" t="s">
        <v>85</v>
      </c>
      <c r="AY431" s="18" t="s">
        <v>151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8" t="s">
        <v>83</v>
      </c>
      <c r="BK431" s="229">
        <f>ROUND(I431*H431,2)</f>
        <v>0</v>
      </c>
      <c r="BL431" s="18" t="s">
        <v>253</v>
      </c>
      <c r="BM431" s="228" t="s">
        <v>528</v>
      </c>
    </row>
    <row r="432" s="13" customFormat="1">
      <c r="A432" s="13"/>
      <c r="B432" s="230"/>
      <c r="C432" s="231"/>
      <c r="D432" s="232" t="s">
        <v>160</v>
      </c>
      <c r="E432" s="233" t="s">
        <v>1</v>
      </c>
      <c r="F432" s="234" t="s">
        <v>529</v>
      </c>
      <c r="G432" s="231"/>
      <c r="H432" s="233" t="s">
        <v>1</v>
      </c>
      <c r="I432" s="235"/>
      <c r="J432" s="231"/>
      <c r="K432" s="231"/>
      <c r="L432" s="236"/>
      <c r="M432" s="237"/>
      <c r="N432" s="238"/>
      <c r="O432" s="238"/>
      <c r="P432" s="238"/>
      <c r="Q432" s="238"/>
      <c r="R432" s="238"/>
      <c r="S432" s="238"/>
      <c r="T432" s="23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0" t="s">
        <v>160</v>
      </c>
      <c r="AU432" s="240" t="s">
        <v>85</v>
      </c>
      <c r="AV432" s="13" t="s">
        <v>83</v>
      </c>
      <c r="AW432" s="13" t="s">
        <v>32</v>
      </c>
      <c r="AX432" s="13" t="s">
        <v>75</v>
      </c>
      <c r="AY432" s="240" t="s">
        <v>151</v>
      </c>
    </row>
    <row r="433" s="14" customFormat="1">
      <c r="A433" s="14"/>
      <c r="B433" s="241"/>
      <c r="C433" s="242"/>
      <c r="D433" s="232" t="s">
        <v>160</v>
      </c>
      <c r="E433" s="243" t="s">
        <v>1</v>
      </c>
      <c r="F433" s="244" t="s">
        <v>334</v>
      </c>
      <c r="G433" s="242"/>
      <c r="H433" s="245">
        <v>115.01000000000001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1" t="s">
        <v>160</v>
      </c>
      <c r="AU433" s="251" t="s">
        <v>85</v>
      </c>
      <c r="AV433" s="14" t="s">
        <v>85</v>
      </c>
      <c r="AW433" s="14" t="s">
        <v>32</v>
      </c>
      <c r="AX433" s="14" t="s">
        <v>83</v>
      </c>
      <c r="AY433" s="251" t="s">
        <v>151</v>
      </c>
    </row>
    <row r="434" s="2" customFormat="1" ht="24.15" customHeight="1">
      <c r="A434" s="39"/>
      <c r="B434" s="40"/>
      <c r="C434" s="263" t="s">
        <v>530</v>
      </c>
      <c r="D434" s="263" t="s">
        <v>362</v>
      </c>
      <c r="E434" s="264" t="s">
        <v>531</v>
      </c>
      <c r="F434" s="265" t="s">
        <v>532</v>
      </c>
      <c r="G434" s="266" t="s">
        <v>191</v>
      </c>
      <c r="H434" s="267">
        <v>120.761</v>
      </c>
      <c r="I434" s="268"/>
      <c r="J434" s="269">
        <f>ROUND(I434*H434,2)</f>
        <v>0</v>
      </c>
      <c r="K434" s="270"/>
      <c r="L434" s="271"/>
      <c r="M434" s="272" t="s">
        <v>1</v>
      </c>
      <c r="N434" s="273" t="s">
        <v>40</v>
      </c>
      <c r="O434" s="92"/>
      <c r="P434" s="226">
        <f>O434*H434</f>
        <v>0</v>
      </c>
      <c r="Q434" s="226">
        <v>0.002</v>
      </c>
      <c r="R434" s="226">
        <f>Q434*H434</f>
        <v>0.24152199999999999</v>
      </c>
      <c r="S434" s="226">
        <v>0</v>
      </c>
      <c r="T434" s="22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8" t="s">
        <v>370</v>
      </c>
      <c r="AT434" s="228" t="s">
        <v>362</v>
      </c>
      <c r="AU434" s="228" t="s">
        <v>85</v>
      </c>
      <c r="AY434" s="18" t="s">
        <v>151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18" t="s">
        <v>83</v>
      </c>
      <c r="BK434" s="229">
        <f>ROUND(I434*H434,2)</f>
        <v>0</v>
      </c>
      <c r="BL434" s="18" t="s">
        <v>253</v>
      </c>
      <c r="BM434" s="228" t="s">
        <v>533</v>
      </c>
    </row>
    <row r="435" s="14" customFormat="1">
      <c r="A435" s="14"/>
      <c r="B435" s="241"/>
      <c r="C435" s="242"/>
      <c r="D435" s="232" t="s">
        <v>160</v>
      </c>
      <c r="E435" s="242"/>
      <c r="F435" s="244" t="s">
        <v>534</v>
      </c>
      <c r="G435" s="242"/>
      <c r="H435" s="245">
        <v>120.761</v>
      </c>
      <c r="I435" s="246"/>
      <c r="J435" s="242"/>
      <c r="K435" s="242"/>
      <c r="L435" s="247"/>
      <c r="M435" s="248"/>
      <c r="N435" s="249"/>
      <c r="O435" s="249"/>
      <c r="P435" s="249"/>
      <c r="Q435" s="249"/>
      <c r="R435" s="249"/>
      <c r="S435" s="249"/>
      <c r="T435" s="250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1" t="s">
        <v>160</v>
      </c>
      <c r="AU435" s="251" t="s">
        <v>85</v>
      </c>
      <c r="AV435" s="14" t="s">
        <v>85</v>
      </c>
      <c r="AW435" s="14" t="s">
        <v>4</v>
      </c>
      <c r="AX435" s="14" t="s">
        <v>83</v>
      </c>
      <c r="AY435" s="251" t="s">
        <v>151</v>
      </c>
    </row>
    <row r="436" s="2" customFormat="1" ht="24.15" customHeight="1">
      <c r="A436" s="39"/>
      <c r="B436" s="40"/>
      <c r="C436" s="216" t="s">
        <v>535</v>
      </c>
      <c r="D436" s="216" t="s">
        <v>154</v>
      </c>
      <c r="E436" s="217" t="s">
        <v>536</v>
      </c>
      <c r="F436" s="218" t="s">
        <v>537</v>
      </c>
      <c r="G436" s="219" t="s">
        <v>191</v>
      </c>
      <c r="H436" s="220">
        <v>115.01000000000001</v>
      </c>
      <c r="I436" s="221"/>
      <c r="J436" s="222">
        <f>ROUND(I436*H436,2)</f>
        <v>0</v>
      </c>
      <c r="K436" s="223"/>
      <c r="L436" s="45"/>
      <c r="M436" s="224" t="s">
        <v>1</v>
      </c>
      <c r="N436" s="225" t="s">
        <v>40</v>
      </c>
      <c r="O436" s="92"/>
      <c r="P436" s="226">
        <f>O436*H436</f>
        <v>0</v>
      </c>
      <c r="Q436" s="226">
        <v>1.0000000000000001E-05</v>
      </c>
      <c r="R436" s="226">
        <f>Q436*H436</f>
        <v>0.0011501</v>
      </c>
      <c r="S436" s="226">
        <v>0</v>
      </c>
      <c r="T436" s="22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28" t="s">
        <v>253</v>
      </c>
      <c r="AT436" s="228" t="s">
        <v>154</v>
      </c>
      <c r="AU436" s="228" t="s">
        <v>85</v>
      </c>
      <c r="AY436" s="18" t="s">
        <v>151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8" t="s">
        <v>83</v>
      </c>
      <c r="BK436" s="229">
        <f>ROUND(I436*H436,2)</f>
        <v>0</v>
      </c>
      <c r="BL436" s="18" t="s">
        <v>253</v>
      </c>
      <c r="BM436" s="228" t="s">
        <v>538</v>
      </c>
    </row>
    <row r="437" s="2" customFormat="1" ht="16.5" customHeight="1">
      <c r="A437" s="39"/>
      <c r="B437" s="40"/>
      <c r="C437" s="263" t="s">
        <v>539</v>
      </c>
      <c r="D437" s="263" t="s">
        <v>362</v>
      </c>
      <c r="E437" s="264" t="s">
        <v>540</v>
      </c>
      <c r="F437" s="265" t="s">
        <v>541</v>
      </c>
      <c r="G437" s="266" t="s">
        <v>191</v>
      </c>
      <c r="H437" s="267">
        <v>134.04400000000001</v>
      </c>
      <c r="I437" s="268"/>
      <c r="J437" s="269">
        <f>ROUND(I437*H437,2)</f>
        <v>0</v>
      </c>
      <c r="K437" s="270"/>
      <c r="L437" s="271"/>
      <c r="M437" s="272" t="s">
        <v>1</v>
      </c>
      <c r="N437" s="273" t="s">
        <v>40</v>
      </c>
      <c r="O437" s="92"/>
      <c r="P437" s="226">
        <f>O437*H437</f>
        <v>0</v>
      </c>
      <c r="Q437" s="226">
        <v>0.00040000000000000002</v>
      </c>
      <c r="R437" s="226">
        <f>Q437*H437</f>
        <v>0.053617600000000008</v>
      </c>
      <c r="S437" s="226">
        <v>0</v>
      </c>
      <c r="T437" s="22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8" t="s">
        <v>370</v>
      </c>
      <c r="AT437" s="228" t="s">
        <v>362</v>
      </c>
      <c r="AU437" s="228" t="s">
        <v>85</v>
      </c>
      <c r="AY437" s="18" t="s">
        <v>151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8" t="s">
        <v>83</v>
      </c>
      <c r="BK437" s="229">
        <f>ROUND(I437*H437,2)</f>
        <v>0</v>
      </c>
      <c r="BL437" s="18" t="s">
        <v>253</v>
      </c>
      <c r="BM437" s="228" t="s">
        <v>542</v>
      </c>
    </row>
    <row r="438" s="14" customFormat="1">
      <c r="A438" s="14"/>
      <c r="B438" s="241"/>
      <c r="C438" s="242"/>
      <c r="D438" s="232" t="s">
        <v>160</v>
      </c>
      <c r="E438" s="242"/>
      <c r="F438" s="244" t="s">
        <v>543</v>
      </c>
      <c r="G438" s="242"/>
      <c r="H438" s="245">
        <v>134.04400000000001</v>
      </c>
      <c r="I438" s="246"/>
      <c r="J438" s="242"/>
      <c r="K438" s="242"/>
      <c r="L438" s="247"/>
      <c r="M438" s="248"/>
      <c r="N438" s="249"/>
      <c r="O438" s="249"/>
      <c r="P438" s="249"/>
      <c r="Q438" s="249"/>
      <c r="R438" s="249"/>
      <c r="S438" s="249"/>
      <c r="T438" s="250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1" t="s">
        <v>160</v>
      </c>
      <c r="AU438" s="251" t="s">
        <v>85</v>
      </c>
      <c r="AV438" s="14" t="s">
        <v>85</v>
      </c>
      <c r="AW438" s="14" t="s">
        <v>4</v>
      </c>
      <c r="AX438" s="14" t="s">
        <v>83</v>
      </c>
      <c r="AY438" s="251" t="s">
        <v>151</v>
      </c>
    </row>
    <row r="439" s="2" customFormat="1" ht="24.15" customHeight="1">
      <c r="A439" s="39"/>
      <c r="B439" s="40"/>
      <c r="C439" s="216" t="s">
        <v>544</v>
      </c>
      <c r="D439" s="216" t="s">
        <v>154</v>
      </c>
      <c r="E439" s="217" t="s">
        <v>545</v>
      </c>
      <c r="F439" s="218" t="s">
        <v>546</v>
      </c>
      <c r="G439" s="219" t="s">
        <v>177</v>
      </c>
      <c r="H439" s="220">
        <v>0.29599999999999999</v>
      </c>
      <c r="I439" s="221"/>
      <c r="J439" s="222">
        <f>ROUND(I439*H439,2)</f>
        <v>0</v>
      </c>
      <c r="K439" s="223"/>
      <c r="L439" s="45"/>
      <c r="M439" s="224" t="s">
        <v>1</v>
      </c>
      <c r="N439" s="225" t="s">
        <v>40</v>
      </c>
      <c r="O439" s="92"/>
      <c r="P439" s="226">
        <f>O439*H439</f>
        <v>0</v>
      </c>
      <c r="Q439" s="226">
        <v>0</v>
      </c>
      <c r="R439" s="226">
        <f>Q439*H439</f>
        <v>0</v>
      </c>
      <c r="S439" s="226">
        <v>0</v>
      </c>
      <c r="T439" s="227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28" t="s">
        <v>253</v>
      </c>
      <c r="AT439" s="228" t="s">
        <v>154</v>
      </c>
      <c r="AU439" s="228" t="s">
        <v>85</v>
      </c>
      <c r="AY439" s="18" t="s">
        <v>151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8" t="s">
        <v>83</v>
      </c>
      <c r="BK439" s="229">
        <f>ROUND(I439*H439,2)</f>
        <v>0</v>
      </c>
      <c r="BL439" s="18" t="s">
        <v>253</v>
      </c>
      <c r="BM439" s="228" t="s">
        <v>547</v>
      </c>
    </row>
    <row r="440" s="12" customFormat="1" ht="22.8" customHeight="1">
      <c r="A440" s="12"/>
      <c r="B440" s="200"/>
      <c r="C440" s="201"/>
      <c r="D440" s="202" t="s">
        <v>74</v>
      </c>
      <c r="E440" s="214" t="s">
        <v>548</v>
      </c>
      <c r="F440" s="214" t="s">
        <v>549</v>
      </c>
      <c r="G440" s="201"/>
      <c r="H440" s="201"/>
      <c r="I440" s="204"/>
      <c r="J440" s="215">
        <f>BK440</f>
        <v>0</v>
      </c>
      <c r="K440" s="201"/>
      <c r="L440" s="206"/>
      <c r="M440" s="207"/>
      <c r="N440" s="208"/>
      <c r="O440" s="208"/>
      <c r="P440" s="209">
        <f>SUM(P441:P456)</f>
        <v>0</v>
      </c>
      <c r="Q440" s="208"/>
      <c r="R440" s="209">
        <f>SUM(R441:R456)</f>
        <v>0.01017</v>
      </c>
      <c r="S440" s="208"/>
      <c r="T440" s="210">
        <f>SUM(T441:T456)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11" t="s">
        <v>85</v>
      </c>
      <c r="AT440" s="212" t="s">
        <v>74</v>
      </c>
      <c r="AU440" s="212" t="s">
        <v>83</v>
      </c>
      <c r="AY440" s="211" t="s">
        <v>151</v>
      </c>
      <c r="BK440" s="213">
        <f>SUM(BK441:BK456)</f>
        <v>0</v>
      </c>
    </row>
    <row r="441" s="2" customFormat="1" ht="16.5" customHeight="1">
      <c r="A441" s="39"/>
      <c r="B441" s="40"/>
      <c r="C441" s="216" t="s">
        <v>550</v>
      </c>
      <c r="D441" s="216" t="s">
        <v>154</v>
      </c>
      <c r="E441" s="217" t="s">
        <v>551</v>
      </c>
      <c r="F441" s="218" t="s">
        <v>552</v>
      </c>
      <c r="G441" s="219" t="s">
        <v>157</v>
      </c>
      <c r="H441" s="220">
        <v>2</v>
      </c>
      <c r="I441" s="221"/>
      <c r="J441" s="222">
        <f>ROUND(I441*H441,2)</f>
        <v>0</v>
      </c>
      <c r="K441" s="223"/>
      <c r="L441" s="45"/>
      <c r="M441" s="224" t="s">
        <v>1</v>
      </c>
      <c r="N441" s="225" t="s">
        <v>40</v>
      </c>
      <c r="O441" s="92"/>
      <c r="P441" s="226">
        <f>O441*H441</f>
        <v>0</v>
      </c>
      <c r="Q441" s="226">
        <v>0.0020200000000000001</v>
      </c>
      <c r="R441" s="226">
        <f>Q441*H441</f>
        <v>0.0040400000000000002</v>
      </c>
      <c r="S441" s="226">
        <v>0</v>
      </c>
      <c r="T441" s="22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28" t="s">
        <v>253</v>
      </c>
      <c r="AT441" s="228" t="s">
        <v>154</v>
      </c>
      <c r="AU441" s="228" t="s">
        <v>85</v>
      </c>
      <c r="AY441" s="18" t="s">
        <v>151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8" t="s">
        <v>83</v>
      </c>
      <c r="BK441" s="229">
        <f>ROUND(I441*H441,2)</f>
        <v>0</v>
      </c>
      <c r="BL441" s="18" t="s">
        <v>253</v>
      </c>
      <c r="BM441" s="228" t="s">
        <v>553</v>
      </c>
    </row>
    <row r="442" s="2" customFormat="1" ht="16.5" customHeight="1">
      <c r="A442" s="39"/>
      <c r="B442" s="40"/>
      <c r="C442" s="216" t="s">
        <v>554</v>
      </c>
      <c r="D442" s="216" t="s">
        <v>154</v>
      </c>
      <c r="E442" s="217" t="s">
        <v>555</v>
      </c>
      <c r="F442" s="218" t="s">
        <v>556</v>
      </c>
      <c r="G442" s="219" t="s">
        <v>203</v>
      </c>
      <c r="H442" s="220">
        <v>1</v>
      </c>
      <c r="I442" s="221"/>
      <c r="J442" s="222">
        <f>ROUND(I442*H442,2)</f>
        <v>0</v>
      </c>
      <c r="K442" s="223"/>
      <c r="L442" s="45"/>
      <c r="M442" s="224" t="s">
        <v>1</v>
      </c>
      <c r="N442" s="225" t="s">
        <v>40</v>
      </c>
      <c r="O442" s="92"/>
      <c r="P442" s="226">
        <f>O442*H442</f>
        <v>0</v>
      </c>
      <c r="Q442" s="226">
        <v>0.00040000000000000002</v>
      </c>
      <c r="R442" s="226">
        <f>Q442*H442</f>
        <v>0.00040000000000000002</v>
      </c>
      <c r="S442" s="226">
        <v>0</v>
      </c>
      <c r="T442" s="22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8" t="s">
        <v>253</v>
      </c>
      <c r="AT442" s="228" t="s">
        <v>154</v>
      </c>
      <c r="AU442" s="228" t="s">
        <v>85</v>
      </c>
      <c r="AY442" s="18" t="s">
        <v>151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8" t="s">
        <v>83</v>
      </c>
      <c r="BK442" s="229">
        <f>ROUND(I442*H442,2)</f>
        <v>0</v>
      </c>
      <c r="BL442" s="18" t="s">
        <v>253</v>
      </c>
      <c r="BM442" s="228" t="s">
        <v>557</v>
      </c>
    </row>
    <row r="443" s="2" customFormat="1" ht="16.5" customHeight="1">
      <c r="A443" s="39"/>
      <c r="B443" s="40"/>
      <c r="C443" s="216" t="s">
        <v>558</v>
      </c>
      <c r="D443" s="216" t="s">
        <v>154</v>
      </c>
      <c r="E443" s="217" t="s">
        <v>559</v>
      </c>
      <c r="F443" s="218" t="s">
        <v>560</v>
      </c>
      <c r="G443" s="219" t="s">
        <v>203</v>
      </c>
      <c r="H443" s="220">
        <v>1</v>
      </c>
      <c r="I443" s="221"/>
      <c r="J443" s="222">
        <f>ROUND(I443*H443,2)</f>
        <v>0</v>
      </c>
      <c r="K443" s="223"/>
      <c r="L443" s="45"/>
      <c r="M443" s="224" t="s">
        <v>1</v>
      </c>
      <c r="N443" s="225" t="s">
        <v>40</v>
      </c>
      <c r="O443" s="92"/>
      <c r="P443" s="226">
        <f>O443*H443</f>
        <v>0</v>
      </c>
      <c r="Q443" s="226">
        <v>0.00042999999999999999</v>
      </c>
      <c r="R443" s="226">
        <f>Q443*H443</f>
        <v>0.00042999999999999999</v>
      </c>
      <c r="S443" s="226">
        <v>0</v>
      </c>
      <c r="T443" s="227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8" t="s">
        <v>253</v>
      </c>
      <c r="AT443" s="228" t="s">
        <v>154</v>
      </c>
      <c r="AU443" s="228" t="s">
        <v>85</v>
      </c>
      <c r="AY443" s="18" t="s">
        <v>151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8" t="s">
        <v>83</v>
      </c>
      <c r="BK443" s="229">
        <f>ROUND(I443*H443,2)</f>
        <v>0</v>
      </c>
      <c r="BL443" s="18" t="s">
        <v>253</v>
      </c>
      <c r="BM443" s="228" t="s">
        <v>561</v>
      </c>
    </row>
    <row r="444" s="2" customFormat="1" ht="16.5" customHeight="1">
      <c r="A444" s="39"/>
      <c r="B444" s="40"/>
      <c r="C444" s="216" t="s">
        <v>562</v>
      </c>
      <c r="D444" s="216" t="s">
        <v>154</v>
      </c>
      <c r="E444" s="217" t="s">
        <v>563</v>
      </c>
      <c r="F444" s="218" t="s">
        <v>564</v>
      </c>
      <c r="G444" s="219" t="s">
        <v>203</v>
      </c>
      <c r="H444" s="220">
        <v>3</v>
      </c>
      <c r="I444" s="221"/>
      <c r="J444" s="222">
        <f>ROUND(I444*H444,2)</f>
        <v>0</v>
      </c>
      <c r="K444" s="223"/>
      <c r="L444" s="45"/>
      <c r="M444" s="224" t="s">
        <v>1</v>
      </c>
      <c r="N444" s="225" t="s">
        <v>40</v>
      </c>
      <c r="O444" s="92"/>
      <c r="P444" s="226">
        <f>O444*H444</f>
        <v>0</v>
      </c>
      <c r="Q444" s="226">
        <v>0.0015299999999999999</v>
      </c>
      <c r="R444" s="226">
        <f>Q444*H444</f>
        <v>0.0045899999999999995</v>
      </c>
      <c r="S444" s="226">
        <v>0</v>
      </c>
      <c r="T444" s="227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28" t="s">
        <v>253</v>
      </c>
      <c r="AT444" s="228" t="s">
        <v>154</v>
      </c>
      <c r="AU444" s="228" t="s">
        <v>85</v>
      </c>
      <c r="AY444" s="18" t="s">
        <v>151</v>
      </c>
      <c r="BE444" s="229">
        <f>IF(N444="základní",J444,0)</f>
        <v>0</v>
      </c>
      <c r="BF444" s="229">
        <f>IF(N444="snížená",J444,0)</f>
        <v>0</v>
      </c>
      <c r="BG444" s="229">
        <f>IF(N444="zákl. přenesená",J444,0)</f>
        <v>0</v>
      </c>
      <c r="BH444" s="229">
        <f>IF(N444="sníž. přenesená",J444,0)</f>
        <v>0</v>
      </c>
      <c r="BI444" s="229">
        <f>IF(N444="nulová",J444,0)</f>
        <v>0</v>
      </c>
      <c r="BJ444" s="18" t="s">
        <v>83</v>
      </c>
      <c r="BK444" s="229">
        <f>ROUND(I444*H444,2)</f>
        <v>0</v>
      </c>
      <c r="BL444" s="18" t="s">
        <v>253</v>
      </c>
      <c r="BM444" s="228" t="s">
        <v>565</v>
      </c>
    </row>
    <row r="445" s="2" customFormat="1" ht="16.5" customHeight="1">
      <c r="A445" s="39"/>
      <c r="B445" s="40"/>
      <c r="C445" s="216" t="s">
        <v>566</v>
      </c>
      <c r="D445" s="216" t="s">
        <v>154</v>
      </c>
      <c r="E445" s="217" t="s">
        <v>567</v>
      </c>
      <c r="F445" s="218" t="s">
        <v>568</v>
      </c>
      <c r="G445" s="219" t="s">
        <v>203</v>
      </c>
      <c r="H445" s="220">
        <v>0.5</v>
      </c>
      <c r="I445" s="221"/>
      <c r="J445" s="222">
        <f>ROUND(I445*H445,2)</f>
        <v>0</v>
      </c>
      <c r="K445" s="223"/>
      <c r="L445" s="45"/>
      <c r="M445" s="224" t="s">
        <v>1</v>
      </c>
      <c r="N445" s="225" t="s">
        <v>40</v>
      </c>
      <c r="O445" s="92"/>
      <c r="P445" s="226">
        <f>O445*H445</f>
        <v>0</v>
      </c>
      <c r="Q445" s="226">
        <v>0.00058</v>
      </c>
      <c r="R445" s="226">
        <f>Q445*H445</f>
        <v>0.00029</v>
      </c>
      <c r="S445" s="226">
        <v>0</v>
      </c>
      <c r="T445" s="22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8" t="s">
        <v>253</v>
      </c>
      <c r="AT445" s="228" t="s">
        <v>154</v>
      </c>
      <c r="AU445" s="228" t="s">
        <v>85</v>
      </c>
      <c r="AY445" s="18" t="s">
        <v>151</v>
      </c>
      <c r="BE445" s="229">
        <f>IF(N445="základní",J445,0)</f>
        <v>0</v>
      </c>
      <c r="BF445" s="229">
        <f>IF(N445="snížená",J445,0)</f>
        <v>0</v>
      </c>
      <c r="BG445" s="229">
        <f>IF(N445="zákl. přenesená",J445,0)</f>
        <v>0</v>
      </c>
      <c r="BH445" s="229">
        <f>IF(N445="sníž. přenesená",J445,0)</f>
        <v>0</v>
      </c>
      <c r="BI445" s="229">
        <f>IF(N445="nulová",J445,0)</f>
        <v>0</v>
      </c>
      <c r="BJ445" s="18" t="s">
        <v>83</v>
      </c>
      <c r="BK445" s="229">
        <f>ROUND(I445*H445,2)</f>
        <v>0</v>
      </c>
      <c r="BL445" s="18" t="s">
        <v>253</v>
      </c>
      <c r="BM445" s="228" t="s">
        <v>569</v>
      </c>
    </row>
    <row r="446" s="2" customFormat="1" ht="16.5" customHeight="1">
      <c r="A446" s="39"/>
      <c r="B446" s="40"/>
      <c r="C446" s="216" t="s">
        <v>570</v>
      </c>
      <c r="D446" s="216" t="s">
        <v>154</v>
      </c>
      <c r="E446" s="217" t="s">
        <v>571</v>
      </c>
      <c r="F446" s="218" t="s">
        <v>572</v>
      </c>
      <c r="G446" s="219" t="s">
        <v>157</v>
      </c>
      <c r="H446" s="220">
        <v>1</v>
      </c>
      <c r="I446" s="221"/>
      <c r="J446" s="222">
        <f>ROUND(I446*H446,2)</f>
        <v>0</v>
      </c>
      <c r="K446" s="223"/>
      <c r="L446" s="45"/>
      <c r="M446" s="224" t="s">
        <v>1</v>
      </c>
      <c r="N446" s="225" t="s">
        <v>40</v>
      </c>
      <c r="O446" s="92"/>
      <c r="P446" s="226">
        <f>O446*H446</f>
        <v>0</v>
      </c>
      <c r="Q446" s="226">
        <v>0</v>
      </c>
      <c r="R446" s="226">
        <f>Q446*H446</f>
        <v>0</v>
      </c>
      <c r="S446" s="226">
        <v>0</v>
      </c>
      <c r="T446" s="227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28" t="s">
        <v>253</v>
      </c>
      <c r="AT446" s="228" t="s">
        <v>154</v>
      </c>
      <c r="AU446" s="228" t="s">
        <v>85</v>
      </c>
      <c r="AY446" s="18" t="s">
        <v>151</v>
      </c>
      <c r="BE446" s="229">
        <f>IF(N446="základní",J446,0)</f>
        <v>0</v>
      </c>
      <c r="BF446" s="229">
        <f>IF(N446="snížená",J446,0)</f>
        <v>0</v>
      </c>
      <c r="BG446" s="229">
        <f>IF(N446="zákl. přenesená",J446,0)</f>
        <v>0</v>
      </c>
      <c r="BH446" s="229">
        <f>IF(N446="sníž. přenesená",J446,0)</f>
        <v>0</v>
      </c>
      <c r="BI446" s="229">
        <f>IF(N446="nulová",J446,0)</f>
        <v>0</v>
      </c>
      <c r="BJ446" s="18" t="s">
        <v>83</v>
      </c>
      <c r="BK446" s="229">
        <f>ROUND(I446*H446,2)</f>
        <v>0</v>
      </c>
      <c r="BL446" s="18" t="s">
        <v>253</v>
      </c>
      <c r="BM446" s="228" t="s">
        <v>573</v>
      </c>
    </row>
    <row r="447" s="2" customFormat="1" ht="16.5" customHeight="1">
      <c r="A447" s="39"/>
      <c r="B447" s="40"/>
      <c r="C447" s="216" t="s">
        <v>574</v>
      </c>
      <c r="D447" s="216" t="s">
        <v>154</v>
      </c>
      <c r="E447" s="217" t="s">
        <v>575</v>
      </c>
      <c r="F447" s="218" t="s">
        <v>576</v>
      </c>
      <c r="G447" s="219" t="s">
        <v>157</v>
      </c>
      <c r="H447" s="220">
        <v>1</v>
      </c>
      <c r="I447" s="221"/>
      <c r="J447" s="222">
        <f>ROUND(I447*H447,2)</f>
        <v>0</v>
      </c>
      <c r="K447" s="223"/>
      <c r="L447" s="45"/>
      <c r="M447" s="224" t="s">
        <v>1</v>
      </c>
      <c r="N447" s="225" t="s">
        <v>40</v>
      </c>
      <c r="O447" s="92"/>
      <c r="P447" s="226">
        <f>O447*H447</f>
        <v>0</v>
      </c>
      <c r="Q447" s="226">
        <v>0</v>
      </c>
      <c r="R447" s="226">
        <f>Q447*H447</f>
        <v>0</v>
      </c>
      <c r="S447" s="226">
        <v>0</v>
      </c>
      <c r="T447" s="227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28" t="s">
        <v>253</v>
      </c>
      <c r="AT447" s="228" t="s">
        <v>154</v>
      </c>
      <c r="AU447" s="228" t="s">
        <v>85</v>
      </c>
      <c r="AY447" s="18" t="s">
        <v>151</v>
      </c>
      <c r="BE447" s="229">
        <f>IF(N447="základní",J447,0)</f>
        <v>0</v>
      </c>
      <c r="BF447" s="229">
        <f>IF(N447="snížená",J447,0)</f>
        <v>0</v>
      </c>
      <c r="BG447" s="229">
        <f>IF(N447="zákl. přenesená",J447,0)</f>
        <v>0</v>
      </c>
      <c r="BH447" s="229">
        <f>IF(N447="sníž. přenesená",J447,0)</f>
        <v>0</v>
      </c>
      <c r="BI447" s="229">
        <f>IF(N447="nulová",J447,0)</f>
        <v>0</v>
      </c>
      <c r="BJ447" s="18" t="s">
        <v>83</v>
      </c>
      <c r="BK447" s="229">
        <f>ROUND(I447*H447,2)</f>
        <v>0</v>
      </c>
      <c r="BL447" s="18" t="s">
        <v>253</v>
      </c>
      <c r="BM447" s="228" t="s">
        <v>577</v>
      </c>
    </row>
    <row r="448" s="2" customFormat="1" ht="21.75" customHeight="1">
      <c r="A448" s="39"/>
      <c r="B448" s="40"/>
      <c r="C448" s="216" t="s">
        <v>578</v>
      </c>
      <c r="D448" s="216" t="s">
        <v>154</v>
      </c>
      <c r="E448" s="217" t="s">
        <v>579</v>
      </c>
      <c r="F448" s="218" t="s">
        <v>580</v>
      </c>
      <c r="G448" s="219" t="s">
        <v>157</v>
      </c>
      <c r="H448" s="220">
        <v>2</v>
      </c>
      <c r="I448" s="221"/>
      <c r="J448" s="222">
        <f>ROUND(I448*H448,2)</f>
        <v>0</v>
      </c>
      <c r="K448" s="223"/>
      <c r="L448" s="45"/>
      <c r="M448" s="224" t="s">
        <v>1</v>
      </c>
      <c r="N448" s="225" t="s">
        <v>40</v>
      </c>
      <c r="O448" s="92"/>
      <c r="P448" s="226">
        <f>O448*H448</f>
        <v>0</v>
      </c>
      <c r="Q448" s="226">
        <v>0</v>
      </c>
      <c r="R448" s="226">
        <f>Q448*H448</f>
        <v>0</v>
      </c>
      <c r="S448" s="226">
        <v>0</v>
      </c>
      <c r="T448" s="22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8" t="s">
        <v>253</v>
      </c>
      <c r="AT448" s="228" t="s">
        <v>154</v>
      </c>
      <c r="AU448" s="228" t="s">
        <v>85</v>
      </c>
      <c r="AY448" s="18" t="s">
        <v>151</v>
      </c>
      <c r="BE448" s="229">
        <f>IF(N448="základní",J448,0)</f>
        <v>0</v>
      </c>
      <c r="BF448" s="229">
        <f>IF(N448="snížená",J448,0)</f>
        <v>0</v>
      </c>
      <c r="BG448" s="229">
        <f>IF(N448="zákl. přenesená",J448,0)</f>
        <v>0</v>
      </c>
      <c r="BH448" s="229">
        <f>IF(N448="sníž. přenesená",J448,0)</f>
        <v>0</v>
      </c>
      <c r="BI448" s="229">
        <f>IF(N448="nulová",J448,0)</f>
        <v>0</v>
      </c>
      <c r="BJ448" s="18" t="s">
        <v>83</v>
      </c>
      <c r="BK448" s="229">
        <f>ROUND(I448*H448,2)</f>
        <v>0</v>
      </c>
      <c r="BL448" s="18" t="s">
        <v>253</v>
      </c>
      <c r="BM448" s="228" t="s">
        <v>581</v>
      </c>
    </row>
    <row r="449" s="14" customFormat="1">
      <c r="A449" s="14"/>
      <c r="B449" s="241"/>
      <c r="C449" s="242"/>
      <c r="D449" s="232" t="s">
        <v>160</v>
      </c>
      <c r="E449" s="243" t="s">
        <v>1</v>
      </c>
      <c r="F449" s="244" t="s">
        <v>582</v>
      </c>
      <c r="G449" s="242"/>
      <c r="H449" s="245">
        <v>2</v>
      </c>
      <c r="I449" s="246"/>
      <c r="J449" s="242"/>
      <c r="K449" s="242"/>
      <c r="L449" s="247"/>
      <c r="M449" s="248"/>
      <c r="N449" s="249"/>
      <c r="O449" s="249"/>
      <c r="P449" s="249"/>
      <c r="Q449" s="249"/>
      <c r="R449" s="249"/>
      <c r="S449" s="249"/>
      <c r="T449" s="250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1" t="s">
        <v>160</v>
      </c>
      <c r="AU449" s="251" t="s">
        <v>85</v>
      </c>
      <c r="AV449" s="14" t="s">
        <v>85</v>
      </c>
      <c r="AW449" s="14" t="s">
        <v>32</v>
      </c>
      <c r="AX449" s="14" t="s">
        <v>83</v>
      </c>
      <c r="AY449" s="251" t="s">
        <v>151</v>
      </c>
    </row>
    <row r="450" s="2" customFormat="1" ht="24.15" customHeight="1">
      <c r="A450" s="39"/>
      <c r="B450" s="40"/>
      <c r="C450" s="216" t="s">
        <v>583</v>
      </c>
      <c r="D450" s="216" t="s">
        <v>154</v>
      </c>
      <c r="E450" s="217" t="s">
        <v>584</v>
      </c>
      <c r="F450" s="218" t="s">
        <v>585</v>
      </c>
      <c r="G450" s="219" t="s">
        <v>157</v>
      </c>
      <c r="H450" s="220">
        <v>1</v>
      </c>
      <c r="I450" s="221"/>
      <c r="J450" s="222">
        <f>ROUND(I450*H450,2)</f>
        <v>0</v>
      </c>
      <c r="K450" s="223"/>
      <c r="L450" s="45"/>
      <c r="M450" s="224" t="s">
        <v>1</v>
      </c>
      <c r="N450" s="225" t="s">
        <v>40</v>
      </c>
      <c r="O450" s="92"/>
      <c r="P450" s="226">
        <f>O450*H450</f>
        <v>0</v>
      </c>
      <c r="Q450" s="226">
        <v>0.00034000000000000002</v>
      </c>
      <c r="R450" s="226">
        <f>Q450*H450</f>
        <v>0.00034000000000000002</v>
      </c>
      <c r="S450" s="226">
        <v>0</v>
      </c>
      <c r="T450" s="22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28" t="s">
        <v>253</v>
      </c>
      <c r="AT450" s="228" t="s">
        <v>154</v>
      </c>
      <c r="AU450" s="228" t="s">
        <v>85</v>
      </c>
      <c r="AY450" s="18" t="s">
        <v>151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8" t="s">
        <v>83</v>
      </c>
      <c r="BK450" s="229">
        <f>ROUND(I450*H450,2)</f>
        <v>0</v>
      </c>
      <c r="BL450" s="18" t="s">
        <v>253</v>
      </c>
      <c r="BM450" s="228" t="s">
        <v>586</v>
      </c>
    </row>
    <row r="451" s="13" customFormat="1">
      <c r="A451" s="13"/>
      <c r="B451" s="230"/>
      <c r="C451" s="231"/>
      <c r="D451" s="232" t="s">
        <v>160</v>
      </c>
      <c r="E451" s="233" t="s">
        <v>1</v>
      </c>
      <c r="F451" s="234" t="s">
        <v>587</v>
      </c>
      <c r="G451" s="231"/>
      <c r="H451" s="233" t="s">
        <v>1</v>
      </c>
      <c r="I451" s="235"/>
      <c r="J451" s="231"/>
      <c r="K451" s="231"/>
      <c r="L451" s="236"/>
      <c r="M451" s="237"/>
      <c r="N451" s="238"/>
      <c r="O451" s="238"/>
      <c r="P451" s="238"/>
      <c r="Q451" s="238"/>
      <c r="R451" s="238"/>
      <c r="S451" s="238"/>
      <c r="T451" s="239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0" t="s">
        <v>160</v>
      </c>
      <c r="AU451" s="240" t="s">
        <v>85</v>
      </c>
      <c r="AV451" s="13" t="s">
        <v>83</v>
      </c>
      <c r="AW451" s="13" t="s">
        <v>32</v>
      </c>
      <c r="AX451" s="13" t="s">
        <v>75</v>
      </c>
      <c r="AY451" s="240" t="s">
        <v>151</v>
      </c>
    </row>
    <row r="452" s="14" customFormat="1">
      <c r="A452" s="14"/>
      <c r="B452" s="241"/>
      <c r="C452" s="242"/>
      <c r="D452" s="232" t="s">
        <v>160</v>
      </c>
      <c r="E452" s="243" t="s">
        <v>1</v>
      </c>
      <c r="F452" s="244" t="s">
        <v>83</v>
      </c>
      <c r="G452" s="242"/>
      <c r="H452" s="245">
        <v>1</v>
      </c>
      <c r="I452" s="246"/>
      <c r="J452" s="242"/>
      <c r="K452" s="242"/>
      <c r="L452" s="247"/>
      <c r="M452" s="248"/>
      <c r="N452" s="249"/>
      <c r="O452" s="249"/>
      <c r="P452" s="249"/>
      <c r="Q452" s="249"/>
      <c r="R452" s="249"/>
      <c r="S452" s="249"/>
      <c r="T452" s="250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1" t="s">
        <v>160</v>
      </c>
      <c r="AU452" s="251" t="s">
        <v>85</v>
      </c>
      <c r="AV452" s="14" t="s">
        <v>85</v>
      </c>
      <c r="AW452" s="14" t="s">
        <v>32</v>
      </c>
      <c r="AX452" s="14" t="s">
        <v>83</v>
      </c>
      <c r="AY452" s="251" t="s">
        <v>151</v>
      </c>
    </row>
    <row r="453" s="2" customFormat="1" ht="21.75" customHeight="1">
      <c r="A453" s="39"/>
      <c r="B453" s="40"/>
      <c r="C453" s="216" t="s">
        <v>588</v>
      </c>
      <c r="D453" s="216" t="s">
        <v>154</v>
      </c>
      <c r="E453" s="217" t="s">
        <v>589</v>
      </c>
      <c r="F453" s="218" t="s">
        <v>590</v>
      </c>
      <c r="G453" s="219" t="s">
        <v>157</v>
      </c>
      <c r="H453" s="220">
        <v>1</v>
      </c>
      <c r="I453" s="221"/>
      <c r="J453" s="222">
        <f>ROUND(I453*H453,2)</f>
        <v>0</v>
      </c>
      <c r="K453" s="223"/>
      <c r="L453" s="45"/>
      <c r="M453" s="224" t="s">
        <v>1</v>
      </c>
      <c r="N453" s="225" t="s">
        <v>40</v>
      </c>
      <c r="O453" s="92"/>
      <c r="P453" s="226">
        <f>O453*H453</f>
        <v>0</v>
      </c>
      <c r="Q453" s="226">
        <v>8.0000000000000007E-05</v>
      </c>
      <c r="R453" s="226">
        <f>Q453*H453</f>
        <v>8.0000000000000007E-05</v>
      </c>
      <c r="S453" s="226">
        <v>0</v>
      </c>
      <c r="T453" s="227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28" t="s">
        <v>253</v>
      </c>
      <c r="AT453" s="228" t="s">
        <v>154</v>
      </c>
      <c r="AU453" s="228" t="s">
        <v>85</v>
      </c>
      <c r="AY453" s="18" t="s">
        <v>151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8" t="s">
        <v>83</v>
      </c>
      <c r="BK453" s="229">
        <f>ROUND(I453*H453,2)</f>
        <v>0</v>
      </c>
      <c r="BL453" s="18" t="s">
        <v>253</v>
      </c>
      <c r="BM453" s="228" t="s">
        <v>591</v>
      </c>
    </row>
    <row r="454" s="2" customFormat="1" ht="21.75" customHeight="1">
      <c r="A454" s="39"/>
      <c r="B454" s="40"/>
      <c r="C454" s="216" t="s">
        <v>592</v>
      </c>
      <c r="D454" s="216" t="s">
        <v>154</v>
      </c>
      <c r="E454" s="217" t="s">
        <v>593</v>
      </c>
      <c r="F454" s="218" t="s">
        <v>594</v>
      </c>
      <c r="G454" s="219" t="s">
        <v>203</v>
      </c>
      <c r="H454" s="220">
        <v>5.5</v>
      </c>
      <c r="I454" s="221"/>
      <c r="J454" s="222">
        <f>ROUND(I454*H454,2)</f>
        <v>0</v>
      </c>
      <c r="K454" s="223"/>
      <c r="L454" s="45"/>
      <c r="M454" s="224" t="s">
        <v>1</v>
      </c>
      <c r="N454" s="225" t="s">
        <v>40</v>
      </c>
      <c r="O454" s="92"/>
      <c r="P454" s="226">
        <f>O454*H454</f>
        <v>0</v>
      </c>
      <c r="Q454" s="226">
        <v>0</v>
      </c>
      <c r="R454" s="226">
        <f>Q454*H454</f>
        <v>0</v>
      </c>
      <c r="S454" s="226">
        <v>0</v>
      </c>
      <c r="T454" s="22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28" t="s">
        <v>253</v>
      </c>
      <c r="AT454" s="228" t="s">
        <v>154</v>
      </c>
      <c r="AU454" s="228" t="s">
        <v>85</v>
      </c>
      <c r="AY454" s="18" t="s">
        <v>151</v>
      </c>
      <c r="BE454" s="229">
        <f>IF(N454="základní",J454,0)</f>
        <v>0</v>
      </c>
      <c r="BF454" s="229">
        <f>IF(N454="snížená",J454,0)</f>
        <v>0</v>
      </c>
      <c r="BG454" s="229">
        <f>IF(N454="zákl. přenesená",J454,0)</f>
        <v>0</v>
      </c>
      <c r="BH454" s="229">
        <f>IF(N454="sníž. přenesená",J454,0)</f>
        <v>0</v>
      </c>
      <c r="BI454" s="229">
        <f>IF(N454="nulová",J454,0)</f>
        <v>0</v>
      </c>
      <c r="BJ454" s="18" t="s">
        <v>83</v>
      </c>
      <c r="BK454" s="229">
        <f>ROUND(I454*H454,2)</f>
        <v>0</v>
      </c>
      <c r="BL454" s="18" t="s">
        <v>253</v>
      </c>
      <c r="BM454" s="228" t="s">
        <v>595</v>
      </c>
    </row>
    <row r="455" s="14" customFormat="1">
      <c r="A455" s="14"/>
      <c r="B455" s="241"/>
      <c r="C455" s="242"/>
      <c r="D455" s="232" t="s">
        <v>160</v>
      </c>
      <c r="E455" s="243" t="s">
        <v>1</v>
      </c>
      <c r="F455" s="244" t="s">
        <v>596</v>
      </c>
      <c r="G455" s="242"/>
      <c r="H455" s="245">
        <v>5.5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1" t="s">
        <v>160</v>
      </c>
      <c r="AU455" s="251" t="s">
        <v>85</v>
      </c>
      <c r="AV455" s="14" t="s">
        <v>85</v>
      </c>
      <c r="AW455" s="14" t="s">
        <v>32</v>
      </c>
      <c r="AX455" s="14" t="s">
        <v>83</v>
      </c>
      <c r="AY455" s="251" t="s">
        <v>151</v>
      </c>
    </row>
    <row r="456" s="2" customFormat="1" ht="24.15" customHeight="1">
      <c r="A456" s="39"/>
      <c r="B456" s="40"/>
      <c r="C456" s="216" t="s">
        <v>597</v>
      </c>
      <c r="D456" s="216" t="s">
        <v>154</v>
      </c>
      <c r="E456" s="217" t="s">
        <v>598</v>
      </c>
      <c r="F456" s="218" t="s">
        <v>599</v>
      </c>
      <c r="G456" s="219" t="s">
        <v>177</v>
      </c>
      <c r="H456" s="220">
        <v>0.01</v>
      </c>
      <c r="I456" s="221"/>
      <c r="J456" s="222">
        <f>ROUND(I456*H456,2)</f>
        <v>0</v>
      </c>
      <c r="K456" s="223"/>
      <c r="L456" s="45"/>
      <c r="M456" s="224" t="s">
        <v>1</v>
      </c>
      <c r="N456" s="225" t="s">
        <v>40</v>
      </c>
      <c r="O456" s="92"/>
      <c r="P456" s="226">
        <f>O456*H456</f>
        <v>0</v>
      </c>
      <c r="Q456" s="226">
        <v>0</v>
      </c>
      <c r="R456" s="226">
        <f>Q456*H456</f>
        <v>0</v>
      </c>
      <c r="S456" s="226">
        <v>0</v>
      </c>
      <c r="T456" s="227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28" t="s">
        <v>253</v>
      </c>
      <c r="AT456" s="228" t="s">
        <v>154</v>
      </c>
      <c r="AU456" s="228" t="s">
        <v>85</v>
      </c>
      <c r="AY456" s="18" t="s">
        <v>151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18" t="s">
        <v>83</v>
      </c>
      <c r="BK456" s="229">
        <f>ROUND(I456*H456,2)</f>
        <v>0</v>
      </c>
      <c r="BL456" s="18" t="s">
        <v>253</v>
      </c>
      <c r="BM456" s="228" t="s">
        <v>600</v>
      </c>
    </row>
    <row r="457" s="12" customFormat="1" ht="22.8" customHeight="1">
      <c r="A457" s="12"/>
      <c r="B457" s="200"/>
      <c r="C457" s="201"/>
      <c r="D457" s="202" t="s">
        <v>74</v>
      </c>
      <c r="E457" s="214" t="s">
        <v>601</v>
      </c>
      <c r="F457" s="214" t="s">
        <v>602</v>
      </c>
      <c r="G457" s="201"/>
      <c r="H457" s="201"/>
      <c r="I457" s="204"/>
      <c r="J457" s="215">
        <f>BK457</f>
        <v>0</v>
      </c>
      <c r="K457" s="201"/>
      <c r="L457" s="206"/>
      <c r="M457" s="207"/>
      <c r="N457" s="208"/>
      <c r="O457" s="208"/>
      <c r="P457" s="209">
        <f>SUM(P458:P479)</f>
        <v>0</v>
      </c>
      <c r="Q457" s="208"/>
      <c r="R457" s="209">
        <f>SUM(R458:R479)</f>
        <v>0.16433999999999999</v>
      </c>
      <c r="S457" s="208"/>
      <c r="T457" s="210">
        <f>SUM(T458:T479)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1" t="s">
        <v>85</v>
      </c>
      <c r="AT457" s="212" t="s">
        <v>74</v>
      </c>
      <c r="AU457" s="212" t="s">
        <v>83</v>
      </c>
      <c r="AY457" s="211" t="s">
        <v>151</v>
      </c>
      <c r="BK457" s="213">
        <f>SUM(BK458:BK479)</f>
        <v>0</v>
      </c>
    </row>
    <row r="458" s="2" customFormat="1" ht="24.15" customHeight="1">
      <c r="A458" s="39"/>
      <c r="B458" s="40"/>
      <c r="C458" s="216" t="s">
        <v>603</v>
      </c>
      <c r="D458" s="216" t="s">
        <v>154</v>
      </c>
      <c r="E458" s="217" t="s">
        <v>604</v>
      </c>
      <c r="F458" s="218" t="s">
        <v>605</v>
      </c>
      <c r="G458" s="219" t="s">
        <v>203</v>
      </c>
      <c r="H458" s="220">
        <v>31</v>
      </c>
      <c r="I458" s="221"/>
      <c r="J458" s="222">
        <f>ROUND(I458*H458,2)</f>
        <v>0</v>
      </c>
      <c r="K458" s="223"/>
      <c r="L458" s="45"/>
      <c r="M458" s="224" t="s">
        <v>1</v>
      </c>
      <c r="N458" s="225" t="s">
        <v>40</v>
      </c>
      <c r="O458" s="92"/>
      <c r="P458" s="226">
        <f>O458*H458</f>
        <v>0</v>
      </c>
      <c r="Q458" s="226">
        <v>0.0030899999999999999</v>
      </c>
      <c r="R458" s="226">
        <f>Q458*H458</f>
        <v>0.09579</v>
      </c>
      <c r="S458" s="226">
        <v>0</v>
      </c>
      <c r="T458" s="22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28" t="s">
        <v>253</v>
      </c>
      <c r="AT458" s="228" t="s">
        <v>154</v>
      </c>
      <c r="AU458" s="228" t="s">
        <v>85</v>
      </c>
      <c r="AY458" s="18" t="s">
        <v>151</v>
      </c>
      <c r="BE458" s="229">
        <f>IF(N458="základní",J458,0)</f>
        <v>0</v>
      </c>
      <c r="BF458" s="229">
        <f>IF(N458="snížená",J458,0)</f>
        <v>0</v>
      </c>
      <c r="BG458" s="229">
        <f>IF(N458="zákl. přenesená",J458,0)</f>
        <v>0</v>
      </c>
      <c r="BH458" s="229">
        <f>IF(N458="sníž. přenesená",J458,0)</f>
        <v>0</v>
      </c>
      <c r="BI458" s="229">
        <f>IF(N458="nulová",J458,0)</f>
        <v>0</v>
      </c>
      <c r="BJ458" s="18" t="s">
        <v>83</v>
      </c>
      <c r="BK458" s="229">
        <f>ROUND(I458*H458,2)</f>
        <v>0</v>
      </c>
      <c r="BL458" s="18" t="s">
        <v>253</v>
      </c>
      <c r="BM458" s="228" t="s">
        <v>606</v>
      </c>
    </row>
    <row r="459" s="2" customFormat="1" ht="24.15" customHeight="1">
      <c r="A459" s="39"/>
      <c r="B459" s="40"/>
      <c r="C459" s="216" t="s">
        <v>607</v>
      </c>
      <c r="D459" s="216" t="s">
        <v>154</v>
      </c>
      <c r="E459" s="217" t="s">
        <v>608</v>
      </c>
      <c r="F459" s="218" t="s">
        <v>609</v>
      </c>
      <c r="G459" s="219" t="s">
        <v>610</v>
      </c>
      <c r="H459" s="220">
        <v>1</v>
      </c>
      <c r="I459" s="221"/>
      <c r="J459" s="222">
        <f>ROUND(I459*H459,2)</f>
        <v>0</v>
      </c>
      <c r="K459" s="223"/>
      <c r="L459" s="45"/>
      <c r="M459" s="224" t="s">
        <v>1</v>
      </c>
      <c r="N459" s="225" t="s">
        <v>40</v>
      </c>
      <c r="O459" s="92"/>
      <c r="P459" s="226">
        <f>O459*H459</f>
        <v>0</v>
      </c>
      <c r="Q459" s="226">
        <v>0.0033600000000000001</v>
      </c>
      <c r="R459" s="226">
        <f>Q459*H459</f>
        <v>0.0033600000000000001</v>
      </c>
      <c r="S459" s="226">
        <v>0</v>
      </c>
      <c r="T459" s="22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8" t="s">
        <v>253</v>
      </c>
      <c r="AT459" s="228" t="s">
        <v>154</v>
      </c>
      <c r="AU459" s="228" t="s">
        <v>85</v>
      </c>
      <c r="AY459" s="18" t="s">
        <v>151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8" t="s">
        <v>83</v>
      </c>
      <c r="BK459" s="229">
        <f>ROUND(I459*H459,2)</f>
        <v>0</v>
      </c>
      <c r="BL459" s="18" t="s">
        <v>253</v>
      </c>
      <c r="BM459" s="228" t="s">
        <v>611</v>
      </c>
    </row>
    <row r="460" s="2" customFormat="1" ht="24.15" customHeight="1">
      <c r="A460" s="39"/>
      <c r="B460" s="40"/>
      <c r="C460" s="216" t="s">
        <v>612</v>
      </c>
      <c r="D460" s="216" t="s">
        <v>154</v>
      </c>
      <c r="E460" s="217" t="s">
        <v>613</v>
      </c>
      <c r="F460" s="218" t="s">
        <v>614</v>
      </c>
      <c r="G460" s="219" t="s">
        <v>610</v>
      </c>
      <c r="H460" s="220">
        <v>1</v>
      </c>
      <c r="I460" s="221"/>
      <c r="J460" s="222">
        <f>ROUND(I460*H460,2)</f>
        <v>0</v>
      </c>
      <c r="K460" s="223"/>
      <c r="L460" s="45"/>
      <c r="M460" s="224" t="s">
        <v>1</v>
      </c>
      <c r="N460" s="225" t="s">
        <v>40</v>
      </c>
      <c r="O460" s="92"/>
      <c r="P460" s="226">
        <f>O460*H460</f>
        <v>0</v>
      </c>
      <c r="Q460" s="226">
        <v>0.0040800000000000003</v>
      </c>
      <c r="R460" s="226">
        <f>Q460*H460</f>
        <v>0.0040800000000000003</v>
      </c>
      <c r="S460" s="226">
        <v>0</v>
      </c>
      <c r="T460" s="227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8" t="s">
        <v>158</v>
      </c>
      <c r="AT460" s="228" t="s">
        <v>154</v>
      </c>
      <c r="AU460" s="228" t="s">
        <v>85</v>
      </c>
      <c r="AY460" s="18" t="s">
        <v>151</v>
      </c>
      <c r="BE460" s="229">
        <f>IF(N460="základní",J460,0)</f>
        <v>0</v>
      </c>
      <c r="BF460" s="229">
        <f>IF(N460="snížená",J460,0)</f>
        <v>0</v>
      </c>
      <c r="BG460" s="229">
        <f>IF(N460="zákl. přenesená",J460,0)</f>
        <v>0</v>
      </c>
      <c r="BH460" s="229">
        <f>IF(N460="sníž. přenesená",J460,0)</f>
        <v>0</v>
      </c>
      <c r="BI460" s="229">
        <f>IF(N460="nulová",J460,0)</f>
        <v>0</v>
      </c>
      <c r="BJ460" s="18" t="s">
        <v>83</v>
      </c>
      <c r="BK460" s="229">
        <f>ROUND(I460*H460,2)</f>
        <v>0</v>
      </c>
      <c r="BL460" s="18" t="s">
        <v>158</v>
      </c>
      <c r="BM460" s="228" t="s">
        <v>615</v>
      </c>
    </row>
    <row r="461" s="2" customFormat="1" ht="24.15" customHeight="1">
      <c r="A461" s="39"/>
      <c r="B461" s="40"/>
      <c r="C461" s="216" t="s">
        <v>616</v>
      </c>
      <c r="D461" s="216" t="s">
        <v>154</v>
      </c>
      <c r="E461" s="217" t="s">
        <v>617</v>
      </c>
      <c r="F461" s="218" t="s">
        <v>618</v>
      </c>
      <c r="G461" s="219" t="s">
        <v>203</v>
      </c>
      <c r="H461" s="220">
        <v>9.5</v>
      </c>
      <c r="I461" s="221"/>
      <c r="J461" s="222">
        <f>ROUND(I461*H461,2)</f>
        <v>0</v>
      </c>
      <c r="K461" s="223"/>
      <c r="L461" s="45"/>
      <c r="M461" s="224" t="s">
        <v>1</v>
      </c>
      <c r="N461" s="225" t="s">
        <v>40</v>
      </c>
      <c r="O461" s="92"/>
      <c r="P461" s="226">
        <f>O461*H461</f>
        <v>0</v>
      </c>
      <c r="Q461" s="226">
        <v>0.00075000000000000002</v>
      </c>
      <c r="R461" s="226">
        <f>Q461*H461</f>
        <v>0.0071250000000000003</v>
      </c>
      <c r="S461" s="226">
        <v>0</v>
      </c>
      <c r="T461" s="227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8" t="s">
        <v>253</v>
      </c>
      <c r="AT461" s="228" t="s">
        <v>154</v>
      </c>
      <c r="AU461" s="228" t="s">
        <v>85</v>
      </c>
      <c r="AY461" s="18" t="s">
        <v>151</v>
      </c>
      <c r="BE461" s="229">
        <f>IF(N461="základní",J461,0)</f>
        <v>0</v>
      </c>
      <c r="BF461" s="229">
        <f>IF(N461="snížená",J461,0)</f>
        <v>0</v>
      </c>
      <c r="BG461" s="229">
        <f>IF(N461="zákl. přenesená",J461,0)</f>
        <v>0</v>
      </c>
      <c r="BH461" s="229">
        <f>IF(N461="sníž. přenesená",J461,0)</f>
        <v>0</v>
      </c>
      <c r="BI461" s="229">
        <f>IF(N461="nulová",J461,0)</f>
        <v>0</v>
      </c>
      <c r="BJ461" s="18" t="s">
        <v>83</v>
      </c>
      <c r="BK461" s="229">
        <f>ROUND(I461*H461,2)</f>
        <v>0</v>
      </c>
      <c r="BL461" s="18" t="s">
        <v>253</v>
      </c>
      <c r="BM461" s="228" t="s">
        <v>619</v>
      </c>
    </row>
    <row r="462" s="2" customFormat="1" ht="24.15" customHeight="1">
      <c r="A462" s="39"/>
      <c r="B462" s="40"/>
      <c r="C462" s="216" t="s">
        <v>620</v>
      </c>
      <c r="D462" s="216" t="s">
        <v>154</v>
      </c>
      <c r="E462" s="217" t="s">
        <v>621</v>
      </c>
      <c r="F462" s="218" t="s">
        <v>622</v>
      </c>
      <c r="G462" s="219" t="s">
        <v>203</v>
      </c>
      <c r="H462" s="220">
        <v>4</v>
      </c>
      <c r="I462" s="221"/>
      <c r="J462" s="222">
        <f>ROUND(I462*H462,2)</f>
        <v>0</v>
      </c>
      <c r="K462" s="223"/>
      <c r="L462" s="45"/>
      <c r="M462" s="224" t="s">
        <v>1</v>
      </c>
      <c r="N462" s="225" t="s">
        <v>40</v>
      </c>
      <c r="O462" s="92"/>
      <c r="P462" s="226">
        <f>O462*H462</f>
        <v>0</v>
      </c>
      <c r="Q462" s="226">
        <v>0.00115</v>
      </c>
      <c r="R462" s="226">
        <f>Q462*H462</f>
        <v>0.0045999999999999999</v>
      </c>
      <c r="S462" s="226">
        <v>0</v>
      </c>
      <c r="T462" s="22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8" t="s">
        <v>253</v>
      </c>
      <c r="AT462" s="228" t="s">
        <v>154</v>
      </c>
      <c r="AU462" s="228" t="s">
        <v>85</v>
      </c>
      <c r="AY462" s="18" t="s">
        <v>151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8" t="s">
        <v>83</v>
      </c>
      <c r="BK462" s="229">
        <f>ROUND(I462*H462,2)</f>
        <v>0</v>
      </c>
      <c r="BL462" s="18" t="s">
        <v>253</v>
      </c>
      <c r="BM462" s="228" t="s">
        <v>623</v>
      </c>
    </row>
    <row r="463" s="2" customFormat="1" ht="24.15" customHeight="1">
      <c r="A463" s="39"/>
      <c r="B463" s="40"/>
      <c r="C463" s="216" t="s">
        <v>624</v>
      </c>
      <c r="D463" s="216" t="s">
        <v>154</v>
      </c>
      <c r="E463" s="217" t="s">
        <v>625</v>
      </c>
      <c r="F463" s="218" t="s">
        <v>626</v>
      </c>
      <c r="G463" s="219" t="s">
        <v>610</v>
      </c>
      <c r="H463" s="220">
        <v>1</v>
      </c>
      <c r="I463" s="221"/>
      <c r="J463" s="222">
        <f>ROUND(I463*H463,2)</f>
        <v>0</v>
      </c>
      <c r="K463" s="223"/>
      <c r="L463" s="45"/>
      <c r="M463" s="224" t="s">
        <v>1</v>
      </c>
      <c r="N463" s="225" t="s">
        <v>40</v>
      </c>
      <c r="O463" s="92"/>
      <c r="P463" s="226">
        <f>O463*H463</f>
        <v>0</v>
      </c>
      <c r="Q463" s="226">
        <v>0</v>
      </c>
      <c r="R463" s="226">
        <f>Q463*H463</f>
        <v>0</v>
      </c>
      <c r="S463" s="226">
        <v>0</v>
      </c>
      <c r="T463" s="22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28" t="s">
        <v>253</v>
      </c>
      <c r="AT463" s="228" t="s">
        <v>154</v>
      </c>
      <c r="AU463" s="228" t="s">
        <v>85</v>
      </c>
      <c r="AY463" s="18" t="s">
        <v>151</v>
      </c>
      <c r="BE463" s="229">
        <f>IF(N463="základní",J463,0)</f>
        <v>0</v>
      </c>
      <c r="BF463" s="229">
        <f>IF(N463="snížená",J463,0)</f>
        <v>0</v>
      </c>
      <c r="BG463" s="229">
        <f>IF(N463="zákl. přenesená",J463,0)</f>
        <v>0</v>
      </c>
      <c r="BH463" s="229">
        <f>IF(N463="sníž. přenesená",J463,0)</f>
        <v>0</v>
      </c>
      <c r="BI463" s="229">
        <f>IF(N463="nulová",J463,0)</f>
        <v>0</v>
      </c>
      <c r="BJ463" s="18" t="s">
        <v>83</v>
      </c>
      <c r="BK463" s="229">
        <f>ROUND(I463*H463,2)</f>
        <v>0</v>
      </c>
      <c r="BL463" s="18" t="s">
        <v>253</v>
      </c>
      <c r="BM463" s="228" t="s">
        <v>627</v>
      </c>
    </row>
    <row r="464" s="2" customFormat="1" ht="24.15" customHeight="1">
      <c r="A464" s="39"/>
      <c r="B464" s="40"/>
      <c r="C464" s="216" t="s">
        <v>628</v>
      </c>
      <c r="D464" s="216" t="s">
        <v>154</v>
      </c>
      <c r="E464" s="217" t="s">
        <v>629</v>
      </c>
      <c r="F464" s="218" t="s">
        <v>630</v>
      </c>
      <c r="G464" s="219" t="s">
        <v>203</v>
      </c>
      <c r="H464" s="220">
        <v>31</v>
      </c>
      <c r="I464" s="221"/>
      <c r="J464" s="222">
        <f>ROUND(I464*H464,2)</f>
        <v>0</v>
      </c>
      <c r="K464" s="223"/>
      <c r="L464" s="45"/>
      <c r="M464" s="224" t="s">
        <v>1</v>
      </c>
      <c r="N464" s="225" t="s">
        <v>40</v>
      </c>
      <c r="O464" s="92"/>
      <c r="P464" s="226">
        <f>O464*H464</f>
        <v>0</v>
      </c>
      <c r="Q464" s="226">
        <v>0.00016000000000000001</v>
      </c>
      <c r="R464" s="226">
        <f>Q464*H464</f>
        <v>0.00496</v>
      </c>
      <c r="S464" s="226">
        <v>0</v>
      </c>
      <c r="T464" s="227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28" t="s">
        <v>253</v>
      </c>
      <c r="AT464" s="228" t="s">
        <v>154</v>
      </c>
      <c r="AU464" s="228" t="s">
        <v>85</v>
      </c>
      <c r="AY464" s="18" t="s">
        <v>151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8" t="s">
        <v>83</v>
      </c>
      <c r="BK464" s="229">
        <f>ROUND(I464*H464,2)</f>
        <v>0</v>
      </c>
      <c r="BL464" s="18" t="s">
        <v>253</v>
      </c>
      <c r="BM464" s="228" t="s">
        <v>631</v>
      </c>
    </row>
    <row r="465" s="2" customFormat="1" ht="37.8" customHeight="1">
      <c r="A465" s="39"/>
      <c r="B465" s="40"/>
      <c r="C465" s="216" t="s">
        <v>632</v>
      </c>
      <c r="D465" s="216" t="s">
        <v>154</v>
      </c>
      <c r="E465" s="217" t="s">
        <v>633</v>
      </c>
      <c r="F465" s="218" t="s">
        <v>634</v>
      </c>
      <c r="G465" s="219" t="s">
        <v>203</v>
      </c>
      <c r="H465" s="220">
        <v>9.5</v>
      </c>
      <c r="I465" s="221"/>
      <c r="J465" s="222">
        <f>ROUND(I465*H465,2)</f>
        <v>0</v>
      </c>
      <c r="K465" s="223"/>
      <c r="L465" s="45"/>
      <c r="M465" s="224" t="s">
        <v>1</v>
      </c>
      <c r="N465" s="225" t="s">
        <v>40</v>
      </c>
      <c r="O465" s="92"/>
      <c r="P465" s="226">
        <f>O465*H465</f>
        <v>0</v>
      </c>
      <c r="Q465" s="226">
        <v>0.00034000000000000002</v>
      </c>
      <c r="R465" s="226">
        <f>Q465*H465</f>
        <v>0.0032300000000000002</v>
      </c>
      <c r="S465" s="226">
        <v>0</v>
      </c>
      <c r="T465" s="227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28" t="s">
        <v>253</v>
      </c>
      <c r="AT465" s="228" t="s">
        <v>154</v>
      </c>
      <c r="AU465" s="228" t="s">
        <v>85</v>
      </c>
      <c r="AY465" s="18" t="s">
        <v>151</v>
      </c>
      <c r="BE465" s="229">
        <f>IF(N465="základní",J465,0)</f>
        <v>0</v>
      </c>
      <c r="BF465" s="229">
        <f>IF(N465="snížená",J465,0)</f>
        <v>0</v>
      </c>
      <c r="BG465" s="229">
        <f>IF(N465="zákl. přenesená",J465,0)</f>
        <v>0</v>
      </c>
      <c r="BH465" s="229">
        <f>IF(N465="sníž. přenesená",J465,0)</f>
        <v>0</v>
      </c>
      <c r="BI465" s="229">
        <f>IF(N465="nulová",J465,0)</f>
        <v>0</v>
      </c>
      <c r="BJ465" s="18" t="s">
        <v>83</v>
      </c>
      <c r="BK465" s="229">
        <f>ROUND(I465*H465,2)</f>
        <v>0</v>
      </c>
      <c r="BL465" s="18" t="s">
        <v>253</v>
      </c>
      <c r="BM465" s="228" t="s">
        <v>635</v>
      </c>
    </row>
    <row r="466" s="2" customFormat="1" ht="37.8" customHeight="1">
      <c r="A466" s="39"/>
      <c r="B466" s="40"/>
      <c r="C466" s="216" t="s">
        <v>636</v>
      </c>
      <c r="D466" s="216" t="s">
        <v>154</v>
      </c>
      <c r="E466" s="217" t="s">
        <v>637</v>
      </c>
      <c r="F466" s="218" t="s">
        <v>638</v>
      </c>
      <c r="G466" s="219" t="s">
        <v>203</v>
      </c>
      <c r="H466" s="220">
        <v>4</v>
      </c>
      <c r="I466" s="221"/>
      <c r="J466" s="222">
        <f>ROUND(I466*H466,2)</f>
        <v>0</v>
      </c>
      <c r="K466" s="223"/>
      <c r="L466" s="45"/>
      <c r="M466" s="224" t="s">
        <v>1</v>
      </c>
      <c r="N466" s="225" t="s">
        <v>40</v>
      </c>
      <c r="O466" s="92"/>
      <c r="P466" s="226">
        <f>O466*H466</f>
        <v>0</v>
      </c>
      <c r="Q466" s="226">
        <v>0.00010000000000000001</v>
      </c>
      <c r="R466" s="226">
        <f>Q466*H466</f>
        <v>0.00040000000000000002</v>
      </c>
      <c r="S466" s="226">
        <v>0</v>
      </c>
      <c r="T466" s="227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8" t="s">
        <v>253</v>
      </c>
      <c r="AT466" s="228" t="s">
        <v>154</v>
      </c>
      <c r="AU466" s="228" t="s">
        <v>85</v>
      </c>
      <c r="AY466" s="18" t="s">
        <v>151</v>
      </c>
      <c r="BE466" s="229">
        <f>IF(N466="základní",J466,0)</f>
        <v>0</v>
      </c>
      <c r="BF466" s="229">
        <f>IF(N466="snížená",J466,0)</f>
        <v>0</v>
      </c>
      <c r="BG466" s="229">
        <f>IF(N466="zákl. přenesená",J466,0)</f>
        <v>0</v>
      </c>
      <c r="BH466" s="229">
        <f>IF(N466="sníž. přenesená",J466,0)</f>
        <v>0</v>
      </c>
      <c r="BI466" s="229">
        <f>IF(N466="nulová",J466,0)</f>
        <v>0</v>
      </c>
      <c r="BJ466" s="18" t="s">
        <v>83</v>
      </c>
      <c r="BK466" s="229">
        <f>ROUND(I466*H466,2)</f>
        <v>0</v>
      </c>
      <c r="BL466" s="18" t="s">
        <v>253</v>
      </c>
      <c r="BM466" s="228" t="s">
        <v>639</v>
      </c>
    </row>
    <row r="467" s="2" customFormat="1" ht="16.5" customHeight="1">
      <c r="A467" s="39"/>
      <c r="B467" s="40"/>
      <c r="C467" s="216" t="s">
        <v>640</v>
      </c>
      <c r="D467" s="216" t="s">
        <v>154</v>
      </c>
      <c r="E467" s="217" t="s">
        <v>641</v>
      </c>
      <c r="F467" s="218" t="s">
        <v>642</v>
      </c>
      <c r="G467" s="219" t="s">
        <v>157</v>
      </c>
      <c r="H467" s="220">
        <v>6</v>
      </c>
      <c r="I467" s="221"/>
      <c r="J467" s="222">
        <f>ROUND(I467*H467,2)</f>
        <v>0</v>
      </c>
      <c r="K467" s="223"/>
      <c r="L467" s="45"/>
      <c r="M467" s="224" t="s">
        <v>1</v>
      </c>
      <c r="N467" s="225" t="s">
        <v>40</v>
      </c>
      <c r="O467" s="92"/>
      <c r="P467" s="226">
        <f>O467*H467</f>
        <v>0</v>
      </c>
      <c r="Q467" s="226">
        <v>0</v>
      </c>
      <c r="R467" s="226">
        <f>Q467*H467</f>
        <v>0</v>
      </c>
      <c r="S467" s="226">
        <v>0</v>
      </c>
      <c r="T467" s="22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8" t="s">
        <v>253</v>
      </c>
      <c r="AT467" s="228" t="s">
        <v>154</v>
      </c>
      <c r="AU467" s="228" t="s">
        <v>85</v>
      </c>
      <c r="AY467" s="18" t="s">
        <v>151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8" t="s">
        <v>83</v>
      </c>
      <c r="BK467" s="229">
        <f>ROUND(I467*H467,2)</f>
        <v>0</v>
      </c>
      <c r="BL467" s="18" t="s">
        <v>253</v>
      </c>
      <c r="BM467" s="228" t="s">
        <v>643</v>
      </c>
    </row>
    <row r="468" s="14" customFormat="1">
      <c r="A468" s="14"/>
      <c r="B468" s="241"/>
      <c r="C468" s="242"/>
      <c r="D468" s="232" t="s">
        <v>160</v>
      </c>
      <c r="E468" s="243" t="s">
        <v>1</v>
      </c>
      <c r="F468" s="244" t="s">
        <v>644</v>
      </c>
      <c r="G468" s="242"/>
      <c r="H468" s="245">
        <v>6</v>
      </c>
      <c r="I468" s="246"/>
      <c r="J468" s="242"/>
      <c r="K468" s="242"/>
      <c r="L468" s="247"/>
      <c r="M468" s="248"/>
      <c r="N468" s="249"/>
      <c r="O468" s="249"/>
      <c r="P468" s="249"/>
      <c r="Q468" s="249"/>
      <c r="R468" s="249"/>
      <c r="S468" s="249"/>
      <c r="T468" s="25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1" t="s">
        <v>160</v>
      </c>
      <c r="AU468" s="251" t="s">
        <v>85</v>
      </c>
      <c r="AV468" s="14" t="s">
        <v>85</v>
      </c>
      <c r="AW468" s="14" t="s">
        <v>32</v>
      </c>
      <c r="AX468" s="14" t="s">
        <v>83</v>
      </c>
      <c r="AY468" s="251" t="s">
        <v>151</v>
      </c>
    </row>
    <row r="469" s="2" customFormat="1" ht="24.15" customHeight="1">
      <c r="A469" s="39"/>
      <c r="B469" s="40"/>
      <c r="C469" s="216" t="s">
        <v>645</v>
      </c>
      <c r="D469" s="216" t="s">
        <v>154</v>
      </c>
      <c r="E469" s="217" t="s">
        <v>646</v>
      </c>
      <c r="F469" s="218" t="s">
        <v>647</v>
      </c>
      <c r="G469" s="219" t="s">
        <v>157</v>
      </c>
      <c r="H469" s="220">
        <v>1</v>
      </c>
      <c r="I469" s="221"/>
      <c r="J469" s="222">
        <f>ROUND(I469*H469,2)</f>
        <v>0</v>
      </c>
      <c r="K469" s="223"/>
      <c r="L469" s="45"/>
      <c r="M469" s="224" t="s">
        <v>1</v>
      </c>
      <c r="N469" s="225" t="s">
        <v>40</v>
      </c>
      <c r="O469" s="92"/>
      <c r="P469" s="226">
        <f>O469*H469</f>
        <v>0</v>
      </c>
      <c r="Q469" s="226">
        <v>0</v>
      </c>
      <c r="R469" s="226">
        <f>Q469*H469</f>
        <v>0</v>
      </c>
      <c r="S469" s="226">
        <v>0</v>
      </c>
      <c r="T469" s="22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28" t="s">
        <v>253</v>
      </c>
      <c r="AT469" s="228" t="s">
        <v>154</v>
      </c>
      <c r="AU469" s="228" t="s">
        <v>85</v>
      </c>
      <c r="AY469" s="18" t="s">
        <v>151</v>
      </c>
      <c r="BE469" s="229">
        <f>IF(N469="základní",J469,0)</f>
        <v>0</v>
      </c>
      <c r="BF469" s="229">
        <f>IF(N469="snížená",J469,0)</f>
        <v>0</v>
      </c>
      <c r="BG469" s="229">
        <f>IF(N469="zákl. přenesená",J469,0)</f>
        <v>0</v>
      </c>
      <c r="BH469" s="229">
        <f>IF(N469="sníž. přenesená",J469,0)</f>
        <v>0</v>
      </c>
      <c r="BI469" s="229">
        <f>IF(N469="nulová",J469,0)</f>
        <v>0</v>
      </c>
      <c r="BJ469" s="18" t="s">
        <v>83</v>
      </c>
      <c r="BK469" s="229">
        <f>ROUND(I469*H469,2)</f>
        <v>0</v>
      </c>
      <c r="BL469" s="18" t="s">
        <v>253</v>
      </c>
      <c r="BM469" s="228" t="s">
        <v>648</v>
      </c>
    </row>
    <row r="470" s="2" customFormat="1" ht="16.5" customHeight="1">
      <c r="A470" s="39"/>
      <c r="B470" s="40"/>
      <c r="C470" s="216" t="s">
        <v>649</v>
      </c>
      <c r="D470" s="216" t="s">
        <v>154</v>
      </c>
      <c r="E470" s="217" t="s">
        <v>650</v>
      </c>
      <c r="F470" s="218" t="s">
        <v>651</v>
      </c>
      <c r="G470" s="219" t="s">
        <v>652</v>
      </c>
      <c r="H470" s="220">
        <v>1</v>
      </c>
      <c r="I470" s="221"/>
      <c r="J470" s="222">
        <f>ROUND(I470*H470,2)</f>
        <v>0</v>
      </c>
      <c r="K470" s="223"/>
      <c r="L470" s="45"/>
      <c r="M470" s="224" t="s">
        <v>1</v>
      </c>
      <c r="N470" s="225" t="s">
        <v>40</v>
      </c>
      <c r="O470" s="92"/>
      <c r="P470" s="226">
        <f>O470*H470</f>
        <v>0</v>
      </c>
      <c r="Q470" s="226">
        <v>0.00025000000000000001</v>
      </c>
      <c r="R470" s="226">
        <f>Q470*H470</f>
        <v>0.00025000000000000001</v>
      </c>
      <c r="S470" s="226">
        <v>0</v>
      </c>
      <c r="T470" s="227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28" t="s">
        <v>253</v>
      </c>
      <c r="AT470" s="228" t="s">
        <v>154</v>
      </c>
      <c r="AU470" s="228" t="s">
        <v>85</v>
      </c>
      <c r="AY470" s="18" t="s">
        <v>151</v>
      </c>
      <c r="BE470" s="229">
        <f>IF(N470="základní",J470,0)</f>
        <v>0</v>
      </c>
      <c r="BF470" s="229">
        <f>IF(N470="snížená",J470,0)</f>
        <v>0</v>
      </c>
      <c r="BG470" s="229">
        <f>IF(N470="zákl. přenesená",J470,0)</f>
        <v>0</v>
      </c>
      <c r="BH470" s="229">
        <f>IF(N470="sníž. přenesená",J470,0)</f>
        <v>0</v>
      </c>
      <c r="BI470" s="229">
        <f>IF(N470="nulová",J470,0)</f>
        <v>0</v>
      </c>
      <c r="BJ470" s="18" t="s">
        <v>83</v>
      </c>
      <c r="BK470" s="229">
        <f>ROUND(I470*H470,2)</f>
        <v>0</v>
      </c>
      <c r="BL470" s="18" t="s">
        <v>253</v>
      </c>
      <c r="BM470" s="228" t="s">
        <v>653</v>
      </c>
    </row>
    <row r="471" s="2" customFormat="1" ht="24.15" customHeight="1">
      <c r="A471" s="39"/>
      <c r="B471" s="40"/>
      <c r="C471" s="216" t="s">
        <v>654</v>
      </c>
      <c r="D471" s="216" t="s">
        <v>154</v>
      </c>
      <c r="E471" s="217" t="s">
        <v>655</v>
      </c>
      <c r="F471" s="218" t="s">
        <v>656</v>
      </c>
      <c r="G471" s="219" t="s">
        <v>157</v>
      </c>
      <c r="H471" s="220">
        <v>2</v>
      </c>
      <c r="I471" s="221"/>
      <c r="J471" s="222">
        <f>ROUND(I471*H471,2)</f>
        <v>0</v>
      </c>
      <c r="K471" s="223"/>
      <c r="L471" s="45"/>
      <c r="M471" s="224" t="s">
        <v>1</v>
      </c>
      <c r="N471" s="225" t="s">
        <v>40</v>
      </c>
      <c r="O471" s="92"/>
      <c r="P471" s="226">
        <f>O471*H471</f>
        <v>0</v>
      </c>
      <c r="Q471" s="226">
        <v>0.00040000000000000002</v>
      </c>
      <c r="R471" s="226">
        <f>Q471*H471</f>
        <v>0.00080000000000000004</v>
      </c>
      <c r="S471" s="226">
        <v>0</v>
      </c>
      <c r="T471" s="22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8" t="s">
        <v>253</v>
      </c>
      <c r="AT471" s="228" t="s">
        <v>154</v>
      </c>
      <c r="AU471" s="228" t="s">
        <v>85</v>
      </c>
      <c r="AY471" s="18" t="s">
        <v>151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18" t="s">
        <v>83</v>
      </c>
      <c r="BK471" s="229">
        <f>ROUND(I471*H471,2)</f>
        <v>0</v>
      </c>
      <c r="BL471" s="18" t="s">
        <v>253</v>
      </c>
      <c r="BM471" s="228" t="s">
        <v>657</v>
      </c>
    </row>
    <row r="472" s="2" customFormat="1" ht="21.75" customHeight="1">
      <c r="A472" s="39"/>
      <c r="B472" s="40"/>
      <c r="C472" s="216" t="s">
        <v>658</v>
      </c>
      <c r="D472" s="216" t="s">
        <v>154</v>
      </c>
      <c r="E472" s="217" t="s">
        <v>659</v>
      </c>
      <c r="F472" s="218" t="s">
        <v>660</v>
      </c>
      <c r="G472" s="219" t="s">
        <v>157</v>
      </c>
      <c r="H472" s="220">
        <v>1</v>
      </c>
      <c r="I472" s="221"/>
      <c r="J472" s="222">
        <f>ROUND(I472*H472,2)</f>
        <v>0</v>
      </c>
      <c r="K472" s="223"/>
      <c r="L472" s="45"/>
      <c r="M472" s="224" t="s">
        <v>1</v>
      </c>
      <c r="N472" s="225" t="s">
        <v>40</v>
      </c>
      <c r="O472" s="92"/>
      <c r="P472" s="226">
        <f>O472*H472</f>
        <v>0</v>
      </c>
      <c r="Q472" s="226">
        <v>0.00232</v>
      </c>
      <c r="R472" s="226">
        <f>Q472*H472</f>
        <v>0.00232</v>
      </c>
      <c r="S472" s="226">
        <v>0</v>
      </c>
      <c r="T472" s="227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28" t="s">
        <v>253</v>
      </c>
      <c r="AT472" s="228" t="s">
        <v>154</v>
      </c>
      <c r="AU472" s="228" t="s">
        <v>85</v>
      </c>
      <c r="AY472" s="18" t="s">
        <v>151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8" t="s">
        <v>83</v>
      </c>
      <c r="BK472" s="229">
        <f>ROUND(I472*H472,2)</f>
        <v>0</v>
      </c>
      <c r="BL472" s="18" t="s">
        <v>253</v>
      </c>
      <c r="BM472" s="228" t="s">
        <v>661</v>
      </c>
    </row>
    <row r="473" s="2" customFormat="1" ht="24.15" customHeight="1">
      <c r="A473" s="39"/>
      <c r="B473" s="40"/>
      <c r="C473" s="216" t="s">
        <v>662</v>
      </c>
      <c r="D473" s="216" t="s">
        <v>154</v>
      </c>
      <c r="E473" s="217" t="s">
        <v>663</v>
      </c>
      <c r="F473" s="218" t="s">
        <v>664</v>
      </c>
      <c r="G473" s="219" t="s">
        <v>610</v>
      </c>
      <c r="H473" s="220">
        <v>1</v>
      </c>
      <c r="I473" s="221"/>
      <c r="J473" s="222">
        <f>ROUND(I473*H473,2)</f>
        <v>0</v>
      </c>
      <c r="K473" s="223"/>
      <c r="L473" s="45"/>
      <c r="M473" s="224" t="s">
        <v>1</v>
      </c>
      <c r="N473" s="225" t="s">
        <v>40</v>
      </c>
      <c r="O473" s="92"/>
      <c r="P473" s="226">
        <f>O473*H473</f>
        <v>0</v>
      </c>
      <c r="Q473" s="226">
        <v>0.02913</v>
      </c>
      <c r="R473" s="226">
        <f>Q473*H473</f>
        <v>0.02913</v>
      </c>
      <c r="S473" s="226">
        <v>0</v>
      </c>
      <c r="T473" s="22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28" t="s">
        <v>253</v>
      </c>
      <c r="AT473" s="228" t="s">
        <v>154</v>
      </c>
      <c r="AU473" s="228" t="s">
        <v>85</v>
      </c>
      <c r="AY473" s="18" t="s">
        <v>151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8" t="s">
        <v>83</v>
      </c>
      <c r="BK473" s="229">
        <f>ROUND(I473*H473,2)</f>
        <v>0</v>
      </c>
      <c r="BL473" s="18" t="s">
        <v>253</v>
      </c>
      <c r="BM473" s="228" t="s">
        <v>665</v>
      </c>
    </row>
    <row r="474" s="2" customFormat="1" ht="16.5" customHeight="1">
      <c r="A474" s="39"/>
      <c r="B474" s="40"/>
      <c r="C474" s="216" t="s">
        <v>666</v>
      </c>
      <c r="D474" s="216" t="s">
        <v>154</v>
      </c>
      <c r="E474" s="217" t="s">
        <v>667</v>
      </c>
      <c r="F474" s="218" t="s">
        <v>668</v>
      </c>
      <c r="G474" s="219" t="s">
        <v>610</v>
      </c>
      <c r="H474" s="220">
        <v>1</v>
      </c>
      <c r="I474" s="221"/>
      <c r="J474" s="222">
        <f>ROUND(I474*H474,2)</f>
        <v>0</v>
      </c>
      <c r="K474" s="223"/>
      <c r="L474" s="45"/>
      <c r="M474" s="224" t="s">
        <v>1</v>
      </c>
      <c r="N474" s="225" t="s">
        <v>40</v>
      </c>
      <c r="O474" s="92"/>
      <c r="P474" s="226">
        <f>O474*H474</f>
        <v>0</v>
      </c>
      <c r="Q474" s="226">
        <v>0.002</v>
      </c>
      <c r="R474" s="226">
        <f>Q474*H474</f>
        <v>0.002</v>
      </c>
      <c r="S474" s="226">
        <v>0</v>
      </c>
      <c r="T474" s="22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8" t="s">
        <v>253</v>
      </c>
      <c r="AT474" s="228" t="s">
        <v>154</v>
      </c>
      <c r="AU474" s="228" t="s">
        <v>85</v>
      </c>
      <c r="AY474" s="18" t="s">
        <v>151</v>
      </c>
      <c r="BE474" s="229">
        <f>IF(N474="základní",J474,0)</f>
        <v>0</v>
      </c>
      <c r="BF474" s="229">
        <f>IF(N474="snížená",J474,0)</f>
        <v>0</v>
      </c>
      <c r="BG474" s="229">
        <f>IF(N474="zákl. přenesená",J474,0)</f>
        <v>0</v>
      </c>
      <c r="BH474" s="229">
        <f>IF(N474="sníž. přenesená",J474,0)</f>
        <v>0</v>
      </c>
      <c r="BI474" s="229">
        <f>IF(N474="nulová",J474,0)</f>
        <v>0</v>
      </c>
      <c r="BJ474" s="18" t="s">
        <v>83</v>
      </c>
      <c r="BK474" s="229">
        <f>ROUND(I474*H474,2)</f>
        <v>0</v>
      </c>
      <c r="BL474" s="18" t="s">
        <v>253</v>
      </c>
      <c r="BM474" s="228" t="s">
        <v>669</v>
      </c>
    </row>
    <row r="475" s="2" customFormat="1" ht="24.15" customHeight="1">
      <c r="A475" s="39"/>
      <c r="B475" s="40"/>
      <c r="C475" s="216" t="s">
        <v>670</v>
      </c>
      <c r="D475" s="216" t="s">
        <v>154</v>
      </c>
      <c r="E475" s="217" t="s">
        <v>671</v>
      </c>
      <c r="F475" s="218" t="s">
        <v>672</v>
      </c>
      <c r="G475" s="219" t="s">
        <v>203</v>
      </c>
      <c r="H475" s="220">
        <v>31</v>
      </c>
      <c r="I475" s="221"/>
      <c r="J475" s="222">
        <f>ROUND(I475*H475,2)</f>
        <v>0</v>
      </c>
      <c r="K475" s="223"/>
      <c r="L475" s="45"/>
      <c r="M475" s="224" t="s">
        <v>1</v>
      </c>
      <c r="N475" s="225" t="s">
        <v>40</v>
      </c>
      <c r="O475" s="92"/>
      <c r="P475" s="226">
        <f>O475*H475</f>
        <v>0</v>
      </c>
      <c r="Q475" s="226">
        <v>0.00019000000000000001</v>
      </c>
      <c r="R475" s="226">
        <f>Q475*H475</f>
        <v>0.0058900000000000003</v>
      </c>
      <c r="S475" s="226">
        <v>0</v>
      </c>
      <c r="T475" s="227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8" t="s">
        <v>253</v>
      </c>
      <c r="AT475" s="228" t="s">
        <v>154</v>
      </c>
      <c r="AU475" s="228" t="s">
        <v>85</v>
      </c>
      <c r="AY475" s="18" t="s">
        <v>151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8" t="s">
        <v>83</v>
      </c>
      <c r="BK475" s="229">
        <f>ROUND(I475*H475,2)</f>
        <v>0</v>
      </c>
      <c r="BL475" s="18" t="s">
        <v>253</v>
      </c>
      <c r="BM475" s="228" t="s">
        <v>673</v>
      </c>
    </row>
    <row r="476" s="2" customFormat="1" ht="21.75" customHeight="1">
      <c r="A476" s="39"/>
      <c r="B476" s="40"/>
      <c r="C476" s="216" t="s">
        <v>674</v>
      </c>
      <c r="D476" s="216" t="s">
        <v>154</v>
      </c>
      <c r="E476" s="217" t="s">
        <v>675</v>
      </c>
      <c r="F476" s="218" t="s">
        <v>676</v>
      </c>
      <c r="G476" s="219" t="s">
        <v>203</v>
      </c>
      <c r="H476" s="220">
        <v>13.5</v>
      </c>
      <c r="I476" s="221"/>
      <c r="J476" s="222">
        <f>ROUND(I476*H476,2)</f>
        <v>0</v>
      </c>
      <c r="K476" s="223"/>
      <c r="L476" s="45"/>
      <c r="M476" s="224" t="s">
        <v>1</v>
      </c>
      <c r="N476" s="225" t="s">
        <v>40</v>
      </c>
      <c r="O476" s="92"/>
      <c r="P476" s="226">
        <f>O476*H476</f>
        <v>0</v>
      </c>
      <c r="Q476" s="226">
        <v>1.0000000000000001E-05</v>
      </c>
      <c r="R476" s="226">
        <f>Q476*H476</f>
        <v>0.000135</v>
      </c>
      <c r="S476" s="226">
        <v>0</v>
      </c>
      <c r="T476" s="22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8" t="s">
        <v>253</v>
      </c>
      <c r="AT476" s="228" t="s">
        <v>154</v>
      </c>
      <c r="AU476" s="228" t="s">
        <v>85</v>
      </c>
      <c r="AY476" s="18" t="s">
        <v>151</v>
      </c>
      <c r="BE476" s="229">
        <f>IF(N476="základní",J476,0)</f>
        <v>0</v>
      </c>
      <c r="BF476" s="229">
        <f>IF(N476="snížená",J476,0)</f>
        <v>0</v>
      </c>
      <c r="BG476" s="229">
        <f>IF(N476="zákl. přenesená",J476,0)</f>
        <v>0</v>
      </c>
      <c r="BH476" s="229">
        <f>IF(N476="sníž. přenesená",J476,0)</f>
        <v>0</v>
      </c>
      <c r="BI476" s="229">
        <f>IF(N476="nulová",J476,0)</f>
        <v>0</v>
      </c>
      <c r="BJ476" s="18" t="s">
        <v>83</v>
      </c>
      <c r="BK476" s="229">
        <f>ROUND(I476*H476,2)</f>
        <v>0</v>
      </c>
      <c r="BL476" s="18" t="s">
        <v>253</v>
      </c>
      <c r="BM476" s="228" t="s">
        <v>677</v>
      </c>
    </row>
    <row r="477" s="2" customFormat="1" ht="24.15" customHeight="1">
      <c r="A477" s="39"/>
      <c r="B477" s="40"/>
      <c r="C477" s="216" t="s">
        <v>678</v>
      </c>
      <c r="D477" s="216" t="s">
        <v>154</v>
      </c>
      <c r="E477" s="217" t="s">
        <v>679</v>
      </c>
      <c r="F477" s="218" t="s">
        <v>680</v>
      </c>
      <c r="G477" s="219" t="s">
        <v>203</v>
      </c>
      <c r="H477" s="220">
        <v>13.5</v>
      </c>
      <c r="I477" s="221"/>
      <c r="J477" s="222">
        <f>ROUND(I477*H477,2)</f>
        <v>0</v>
      </c>
      <c r="K477" s="223"/>
      <c r="L477" s="45"/>
      <c r="M477" s="224" t="s">
        <v>1</v>
      </c>
      <c r="N477" s="225" t="s">
        <v>40</v>
      </c>
      <c r="O477" s="92"/>
      <c r="P477" s="226">
        <f>O477*H477</f>
        <v>0</v>
      </c>
      <c r="Q477" s="226">
        <v>2.0000000000000002E-05</v>
      </c>
      <c r="R477" s="226">
        <f>Q477*H477</f>
        <v>0.00027</v>
      </c>
      <c r="S477" s="226">
        <v>0</v>
      </c>
      <c r="T477" s="227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8" t="s">
        <v>253</v>
      </c>
      <c r="AT477" s="228" t="s">
        <v>154</v>
      </c>
      <c r="AU477" s="228" t="s">
        <v>85</v>
      </c>
      <c r="AY477" s="18" t="s">
        <v>151</v>
      </c>
      <c r="BE477" s="229">
        <f>IF(N477="základní",J477,0)</f>
        <v>0</v>
      </c>
      <c r="BF477" s="229">
        <f>IF(N477="snížená",J477,0)</f>
        <v>0</v>
      </c>
      <c r="BG477" s="229">
        <f>IF(N477="zákl. přenesená",J477,0)</f>
        <v>0</v>
      </c>
      <c r="BH477" s="229">
        <f>IF(N477="sníž. přenesená",J477,0)</f>
        <v>0</v>
      </c>
      <c r="BI477" s="229">
        <f>IF(N477="nulová",J477,0)</f>
        <v>0</v>
      </c>
      <c r="BJ477" s="18" t="s">
        <v>83</v>
      </c>
      <c r="BK477" s="229">
        <f>ROUND(I477*H477,2)</f>
        <v>0</v>
      </c>
      <c r="BL477" s="18" t="s">
        <v>253</v>
      </c>
      <c r="BM477" s="228" t="s">
        <v>681</v>
      </c>
    </row>
    <row r="478" s="14" customFormat="1">
      <c r="A478" s="14"/>
      <c r="B478" s="241"/>
      <c r="C478" s="242"/>
      <c r="D478" s="232" t="s">
        <v>160</v>
      </c>
      <c r="E478" s="243" t="s">
        <v>1</v>
      </c>
      <c r="F478" s="244" t="s">
        <v>682</v>
      </c>
      <c r="G478" s="242"/>
      <c r="H478" s="245">
        <v>13.5</v>
      </c>
      <c r="I478" s="246"/>
      <c r="J478" s="242"/>
      <c r="K478" s="242"/>
      <c r="L478" s="247"/>
      <c r="M478" s="248"/>
      <c r="N478" s="249"/>
      <c r="O478" s="249"/>
      <c r="P478" s="249"/>
      <c r="Q478" s="249"/>
      <c r="R478" s="249"/>
      <c r="S478" s="249"/>
      <c r="T478" s="250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1" t="s">
        <v>160</v>
      </c>
      <c r="AU478" s="251" t="s">
        <v>85</v>
      </c>
      <c r="AV478" s="14" t="s">
        <v>85</v>
      </c>
      <c r="AW478" s="14" t="s">
        <v>32</v>
      </c>
      <c r="AX478" s="14" t="s">
        <v>83</v>
      </c>
      <c r="AY478" s="251" t="s">
        <v>151</v>
      </c>
    </row>
    <row r="479" s="2" customFormat="1" ht="24.15" customHeight="1">
      <c r="A479" s="39"/>
      <c r="B479" s="40"/>
      <c r="C479" s="216" t="s">
        <v>683</v>
      </c>
      <c r="D479" s="216" t="s">
        <v>154</v>
      </c>
      <c r="E479" s="217" t="s">
        <v>684</v>
      </c>
      <c r="F479" s="218" t="s">
        <v>685</v>
      </c>
      <c r="G479" s="219" t="s">
        <v>177</v>
      </c>
      <c r="H479" s="220">
        <v>0.16</v>
      </c>
      <c r="I479" s="221"/>
      <c r="J479" s="222">
        <f>ROUND(I479*H479,2)</f>
        <v>0</v>
      </c>
      <c r="K479" s="223"/>
      <c r="L479" s="45"/>
      <c r="M479" s="224" t="s">
        <v>1</v>
      </c>
      <c r="N479" s="225" t="s">
        <v>40</v>
      </c>
      <c r="O479" s="92"/>
      <c r="P479" s="226">
        <f>O479*H479</f>
        <v>0</v>
      </c>
      <c r="Q479" s="226">
        <v>0</v>
      </c>
      <c r="R479" s="226">
        <f>Q479*H479</f>
        <v>0</v>
      </c>
      <c r="S479" s="226">
        <v>0</v>
      </c>
      <c r="T479" s="22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8" t="s">
        <v>253</v>
      </c>
      <c r="AT479" s="228" t="s">
        <v>154</v>
      </c>
      <c r="AU479" s="228" t="s">
        <v>85</v>
      </c>
      <c r="AY479" s="18" t="s">
        <v>151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8" t="s">
        <v>83</v>
      </c>
      <c r="BK479" s="229">
        <f>ROUND(I479*H479,2)</f>
        <v>0</v>
      </c>
      <c r="BL479" s="18" t="s">
        <v>253</v>
      </c>
      <c r="BM479" s="228" t="s">
        <v>686</v>
      </c>
    </row>
    <row r="480" s="12" customFormat="1" ht="22.8" customHeight="1">
      <c r="A480" s="12"/>
      <c r="B480" s="200"/>
      <c r="C480" s="201"/>
      <c r="D480" s="202" t="s">
        <v>74</v>
      </c>
      <c r="E480" s="214" t="s">
        <v>687</v>
      </c>
      <c r="F480" s="214" t="s">
        <v>688</v>
      </c>
      <c r="G480" s="201"/>
      <c r="H480" s="201"/>
      <c r="I480" s="204"/>
      <c r="J480" s="215">
        <f>BK480</f>
        <v>0</v>
      </c>
      <c r="K480" s="201"/>
      <c r="L480" s="206"/>
      <c r="M480" s="207"/>
      <c r="N480" s="208"/>
      <c r="O480" s="208"/>
      <c r="P480" s="209">
        <f>SUM(P481:P490)</f>
        <v>0</v>
      </c>
      <c r="Q480" s="208"/>
      <c r="R480" s="209">
        <f>SUM(R481:R490)</f>
        <v>0.014629999999999999</v>
      </c>
      <c r="S480" s="208"/>
      <c r="T480" s="210">
        <f>SUM(T481:T490)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1" t="s">
        <v>85</v>
      </c>
      <c r="AT480" s="212" t="s">
        <v>74</v>
      </c>
      <c r="AU480" s="212" t="s">
        <v>83</v>
      </c>
      <c r="AY480" s="211" t="s">
        <v>151</v>
      </c>
      <c r="BK480" s="213">
        <f>SUM(BK481:BK490)</f>
        <v>0</v>
      </c>
    </row>
    <row r="481" s="2" customFormat="1" ht="24.15" customHeight="1">
      <c r="A481" s="39"/>
      <c r="B481" s="40"/>
      <c r="C481" s="216" t="s">
        <v>689</v>
      </c>
      <c r="D481" s="216" t="s">
        <v>154</v>
      </c>
      <c r="E481" s="217" t="s">
        <v>690</v>
      </c>
      <c r="F481" s="218" t="s">
        <v>691</v>
      </c>
      <c r="G481" s="219" t="s">
        <v>203</v>
      </c>
      <c r="H481" s="220">
        <v>14</v>
      </c>
      <c r="I481" s="221"/>
      <c r="J481" s="222">
        <f>ROUND(I481*H481,2)</f>
        <v>0</v>
      </c>
      <c r="K481" s="223"/>
      <c r="L481" s="45"/>
      <c r="M481" s="224" t="s">
        <v>1</v>
      </c>
      <c r="N481" s="225" t="s">
        <v>40</v>
      </c>
      <c r="O481" s="92"/>
      <c r="P481" s="226">
        <f>O481*H481</f>
        <v>0</v>
      </c>
      <c r="Q481" s="226">
        <v>0.00069999999999999999</v>
      </c>
      <c r="R481" s="226">
        <f>Q481*H481</f>
        <v>0.0097999999999999997</v>
      </c>
      <c r="S481" s="226">
        <v>0</v>
      </c>
      <c r="T481" s="227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8" t="s">
        <v>253</v>
      </c>
      <c r="AT481" s="228" t="s">
        <v>154</v>
      </c>
      <c r="AU481" s="228" t="s">
        <v>85</v>
      </c>
      <c r="AY481" s="18" t="s">
        <v>151</v>
      </c>
      <c r="BE481" s="229">
        <f>IF(N481="základní",J481,0)</f>
        <v>0</v>
      </c>
      <c r="BF481" s="229">
        <f>IF(N481="snížená",J481,0)</f>
        <v>0</v>
      </c>
      <c r="BG481" s="229">
        <f>IF(N481="zákl. přenesená",J481,0)</f>
        <v>0</v>
      </c>
      <c r="BH481" s="229">
        <f>IF(N481="sníž. přenesená",J481,0)</f>
        <v>0</v>
      </c>
      <c r="BI481" s="229">
        <f>IF(N481="nulová",J481,0)</f>
        <v>0</v>
      </c>
      <c r="BJ481" s="18" t="s">
        <v>83</v>
      </c>
      <c r="BK481" s="229">
        <f>ROUND(I481*H481,2)</f>
        <v>0</v>
      </c>
      <c r="BL481" s="18" t="s">
        <v>253</v>
      </c>
      <c r="BM481" s="228" t="s">
        <v>692</v>
      </c>
    </row>
    <row r="482" s="2" customFormat="1" ht="16.5" customHeight="1">
      <c r="A482" s="39"/>
      <c r="B482" s="40"/>
      <c r="C482" s="263" t="s">
        <v>693</v>
      </c>
      <c r="D482" s="263" t="s">
        <v>362</v>
      </c>
      <c r="E482" s="264" t="s">
        <v>694</v>
      </c>
      <c r="F482" s="265" t="s">
        <v>695</v>
      </c>
      <c r="G482" s="266" t="s">
        <v>157</v>
      </c>
      <c r="H482" s="267">
        <v>14</v>
      </c>
      <c r="I482" s="268"/>
      <c r="J482" s="269">
        <f>ROUND(I482*H482,2)</f>
        <v>0</v>
      </c>
      <c r="K482" s="270"/>
      <c r="L482" s="271"/>
      <c r="M482" s="272" t="s">
        <v>1</v>
      </c>
      <c r="N482" s="273" t="s">
        <v>40</v>
      </c>
      <c r="O482" s="92"/>
      <c r="P482" s="226">
        <f>O482*H482</f>
        <v>0</v>
      </c>
      <c r="Q482" s="226">
        <v>0.00029999999999999997</v>
      </c>
      <c r="R482" s="226">
        <f>Q482*H482</f>
        <v>0.0041999999999999997</v>
      </c>
      <c r="S482" s="226">
        <v>0</v>
      </c>
      <c r="T482" s="227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8" t="s">
        <v>370</v>
      </c>
      <c r="AT482" s="228" t="s">
        <v>362</v>
      </c>
      <c r="AU482" s="228" t="s">
        <v>85</v>
      </c>
      <c r="AY482" s="18" t="s">
        <v>151</v>
      </c>
      <c r="BE482" s="229">
        <f>IF(N482="základní",J482,0)</f>
        <v>0</v>
      </c>
      <c r="BF482" s="229">
        <f>IF(N482="snížená",J482,0)</f>
        <v>0</v>
      </c>
      <c r="BG482" s="229">
        <f>IF(N482="zákl. přenesená",J482,0)</f>
        <v>0</v>
      </c>
      <c r="BH482" s="229">
        <f>IF(N482="sníž. přenesená",J482,0)</f>
        <v>0</v>
      </c>
      <c r="BI482" s="229">
        <f>IF(N482="nulová",J482,0)</f>
        <v>0</v>
      </c>
      <c r="BJ482" s="18" t="s">
        <v>83</v>
      </c>
      <c r="BK482" s="229">
        <f>ROUND(I482*H482,2)</f>
        <v>0</v>
      </c>
      <c r="BL482" s="18" t="s">
        <v>253</v>
      </c>
      <c r="BM482" s="228" t="s">
        <v>696</v>
      </c>
    </row>
    <row r="483" s="2" customFormat="1" ht="16.5" customHeight="1">
      <c r="A483" s="39"/>
      <c r="B483" s="40"/>
      <c r="C483" s="216" t="s">
        <v>697</v>
      </c>
      <c r="D483" s="216" t="s">
        <v>154</v>
      </c>
      <c r="E483" s="217" t="s">
        <v>698</v>
      </c>
      <c r="F483" s="218" t="s">
        <v>699</v>
      </c>
      <c r="G483" s="219" t="s">
        <v>157</v>
      </c>
      <c r="H483" s="220">
        <v>2</v>
      </c>
      <c r="I483" s="221"/>
      <c r="J483" s="222">
        <f>ROUND(I483*H483,2)</f>
        <v>0</v>
      </c>
      <c r="K483" s="223"/>
      <c r="L483" s="45"/>
      <c r="M483" s="224" t="s">
        <v>1</v>
      </c>
      <c r="N483" s="225" t="s">
        <v>40</v>
      </c>
      <c r="O483" s="92"/>
      <c r="P483" s="226">
        <f>O483*H483</f>
        <v>0</v>
      </c>
      <c r="Q483" s="226">
        <v>0</v>
      </c>
      <c r="R483" s="226">
        <f>Q483*H483</f>
        <v>0</v>
      </c>
      <c r="S483" s="226">
        <v>0</v>
      </c>
      <c r="T483" s="22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8" t="s">
        <v>253</v>
      </c>
      <c r="AT483" s="228" t="s">
        <v>154</v>
      </c>
      <c r="AU483" s="228" t="s">
        <v>85</v>
      </c>
      <c r="AY483" s="18" t="s">
        <v>151</v>
      </c>
      <c r="BE483" s="229">
        <f>IF(N483="základní",J483,0)</f>
        <v>0</v>
      </c>
      <c r="BF483" s="229">
        <f>IF(N483="snížená",J483,0)</f>
        <v>0</v>
      </c>
      <c r="BG483" s="229">
        <f>IF(N483="zákl. přenesená",J483,0)</f>
        <v>0</v>
      </c>
      <c r="BH483" s="229">
        <f>IF(N483="sníž. přenesená",J483,0)</f>
        <v>0</v>
      </c>
      <c r="BI483" s="229">
        <f>IF(N483="nulová",J483,0)</f>
        <v>0</v>
      </c>
      <c r="BJ483" s="18" t="s">
        <v>83</v>
      </c>
      <c r="BK483" s="229">
        <f>ROUND(I483*H483,2)</f>
        <v>0</v>
      </c>
      <c r="BL483" s="18" t="s">
        <v>253</v>
      </c>
      <c r="BM483" s="228" t="s">
        <v>700</v>
      </c>
    </row>
    <row r="484" s="13" customFormat="1">
      <c r="A484" s="13"/>
      <c r="B484" s="230"/>
      <c r="C484" s="231"/>
      <c r="D484" s="232" t="s">
        <v>160</v>
      </c>
      <c r="E484" s="233" t="s">
        <v>1</v>
      </c>
      <c r="F484" s="234" t="s">
        <v>701</v>
      </c>
      <c r="G484" s="231"/>
      <c r="H484" s="233" t="s">
        <v>1</v>
      </c>
      <c r="I484" s="235"/>
      <c r="J484" s="231"/>
      <c r="K484" s="231"/>
      <c r="L484" s="236"/>
      <c r="M484" s="237"/>
      <c r="N484" s="238"/>
      <c r="O484" s="238"/>
      <c r="P484" s="238"/>
      <c r="Q484" s="238"/>
      <c r="R484" s="238"/>
      <c r="S484" s="238"/>
      <c r="T484" s="239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0" t="s">
        <v>160</v>
      </c>
      <c r="AU484" s="240" t="s">
        <v>85</v>
      </c>
      <c r="AV484" s="13" t="s">
        <v>83</v>
      </c>
      <c r="AW484" s="13" t="s">
        <v>32</v>
      </c>
      <c r="AX484" s="13" t="s">
        <v>75</v>
      </c>
      <c r="AY484" s="240" t="s">
        <v>151</v>
      </c>
    </row>
    <row r="485" s="14" customFormat="1">
      <c r="A485" s="14"/>
      <c r="B485" s="241"/>
      <c r="C485" s="242"/>
      <c r="D485" s="232" t="s">
        <v>160</v>
      </c>
      <c r="E485" s="243" t="s">
        <v>1</v>
      </c>
      <c r="F485" s="244" t="s">
        <v>582</v>
      </c>
      <c r="G485" s="242"/>
      <c r="H485" s="245">
        <v>2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1" t="s">
        <v>160</v>
      </c>
      <c r="AU485" s="251" t="s">
        <v>85</v>
      </c>
      <c r="AV485" s="14" t="s">
        <v>85</v>
      </c>
      <c r="AW485" s="14" t="s">
        <v>32</v>
      </c>
      <c r="AX485" s="14" t="s">
        <v>83</v>
      </c>
      <c r="AY485" s="251" t="s">
        <v>151</v>
      </c>
    </row>
    <row r="486" s="2" customFormat="1" ht="16.5" customHeight="1">
      <c r="A486" s="39"/>
      <c r="B486" s="40"/>
      <c r="C486" s="216" t="s">
        <v>702</v>
      </c>
      <c r="D486" s="216" t="s">
        <v>154</v>
      </c>
      <c r="E486" s="217" t="s">
        <v>703</v>
      </c>
      <c r="F486" s="218" t="s">
        <v>704</v>
      </c>
      <c r="G486" s="219" t="s">
        <v>203</v>
      </c>
      <c r="H486" s="220">
        <v>14</v>
      </c>
      <c r="I486" s="221"/>
      <c r="J486" s="222">
        <f>ROUND(I486*H486,2)</f>
        <v>0</v>
      </c>
      <c r="K486" s="223"/>
      <c r="L486" s="45"/>
      <c r="M486" s="224" t="s">
        <v>1</v>
      </c>
      <c r="N486" s="225" t="s">
        <v>40</v>
      </c>
      <c r="O486" s="92"/>
      <c r="P486" s="226">
        <f>O486*H486</f>
        <v>0</v>
      </c>
      <c r="Q486" s="226">
        <v>0</v>
      </c>
      <c r="R486" s="226">
        <f>Q486*H486</f>
        <v>0</v>
      </c>
      <c r="S486" s="226">
        <v>0</v>
      </c>
      <c r="T486" s="227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28" t="s">
        <v>253</v>
      </c>
      <c r="AT486" s="228" t="s">
        <v>154</v>
      </c>
      <c r="AU486" s="228" t="s">
        <v>85</v>
      </c>
      <c r="AY486" s="18" t="s">
        <v>151</v>
      </c>
      <c r="BE486" s="229">
        <f>IF(N486="základní",J486,0)</f>
        <v>0</v>
      </c>
      <c r="BF486" s="229">
        <f>IF(N486="snížená",J486,0)</f>
        <v>0</v>
      </c>
      <c r="BG486" s="229">
        <f>IF(N486="zákl. přenesená",J486,0)</f>
        <v>0</v>
      </c>
      <c r="BH486" s="229">
        <f>IF(N486="sníž. přenesená",J486,0)</f>
        <v>0</v>
      </c>
      <c r="BI486" s="229">
        <f>IF(N486="nulová",J486,0)</f>
        <v>0</v>
      </c>
      <c r="BJ486" s="18" t="s">
        <v>83</v>
      </c>
      <c r="BK486" s="229">
        <f>ROUND(I486*H486,2)</f>
        <v>0</v>
      </c>
      <c r="BL486" s="18" t="s">
        <v>253</v>
      </c>
      <c r="BM486" s="228" t="s">
        <v>705</v>
      </c>
    </row>
    <row r="487" s="2" customFormat="1" ht="16.5" customHeight="1">
      <c r="A487" s="39"/>
      <c r="B487" s="40"/>
      <c r="C487" s="216" t="s">
        <v>706</v>
      </c>
      <c r="D487" s="216" t="s">
        <v>154</v>
      </c>
      <c r="E487" s="217" t="s">
        <v>707</v>
      </c>
      <c r="F487" s="218" t="s">
        <v>708</v>
      </c>
      <c r="G487" s="219" t="s">
        <v>157</v>
      </c>
      <c r="H487" s="220">
        <v>1</v>
      </c>
      <c r="I487" s="221"/>
      <c r="J487" s="222">
        <f>ROUND(I487*H487,2)</f>
        <v>0</v>
      </c>
      <c r="K487" s="223"/>
      <c r="L487" s="45"/>
      <c r="M487" s="224" t="s">
        <v>1</v>
      </c>
      <c r="N487" s="225" t="s">
        <v>40</v>
      </c>
      <c r="O487" s="92"/>
      <c r="P487" s="226">
        <f>O487*H487</f>
        <v>0</v>
      </c>
      <c r="Q487" s="226">
        <v>0</v>
      </c>
      <c r="R487" s="226">
        <f>Q487*H487</f>
        <v>0</v>
      </c>
      <c r="S487" s="226">
        <v>0</v>
      </c>
      <c r="T487" s="227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28" t="s">
        <v>253</v>
      </c>
      <c r="AT487" s="228" t="s">
        <v>154</v>
      </c>
      <c r="AU487" s="228" t="s">
        <v>85</v>
      </c>
      <c r="AY487" s="18" t="s">
        <v>151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8" t="s">
        <v>83</v>
      </c>
      <c r="BK487" s="229">
        <f>ROUND(I487*H487,2)</f>
        <v>0</v>
      </c>
      <c r="BL487" s="18" t="s">
        <v>253</v>
      </c>
      <c r="BM487" s="228" t="s">
        <v>709</v>
      </c>
    </row>
    <row r="488" s="2" customFormat="1" ht="24.15" customHeight="1">
      <c r="A488" s="39"/>
      <c r="B488" s="40"/>
      <c r="C488" s="216" t="s">
        <v>710</v>
      </c>
      <c r="D488" s="216" t="s">
        <v>154</v>
      </c>
      <c r="E488" s="217" t="s">
        <v>711</v>
      </c>
      <c r="F488" s="218" t="s">
        <v>712</v>
      </c>
      <c r="G488" s="219" t="s">
        <v>157</v>
      </c>
      <c r="H488" s="220">
        <v>1</v>
      </c>
      <c r="I488" s="221"/>
      <c r="J488" s="222">
        <f>ROUND(I488*H488,2)</f>
        <v>0</v>
      </c>
      <c r="K488" s="223"/>
      <c r="L488" s="45"/>
      <c r="M488" s="224" t="s">
        <v>1</v>
      </c>
      <c r="N488" s="225" t="s">
        <v>40</v>
      </c>
      <c r="O488" s="92"/>
      <c r="P488" s="226">
        <f>O488*H488</f>
        <v>0</v>
      </c>
      <c r="Q488" s="226">
        <v>0.00025000000000000001</v>
      </c>
      <c r="R488" s="226">
        <f>Q488*H488</f>
        <v>0.00025000000000000001</v>
      </c>
      <c r="S488" s="226">
        <v>0</v>
      </c>
      <c r="T488" s="22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28" t="s">
        <v>253</v>
      </c>
      <c r="AT488" s="228" t="s">
        <v>154</v>
      </c>
      <c r="AU488" s="228" t="s">
        <v>85</v>
      </c>
      <c r="AY488" s="18" t="s">
        <v>151</v>
      </c>
      <c r="BE488" s="229">
        <f>IF(N488="základní",J488,0)</f>
        <v>0</v>
      </c>
      <c r="BF488" s="229">
        <f>IF(N488="snížená",J488,0)</f>
        <v>0</v>
      </c>
      <c r="BG488" s="229">
        <f>IF(N488="zákl. přenesená",J488,0)</f>
        <v>0</v>
      </c>
      <c r="BH488" s="229">
        <f>IF(N488="sníž. přenesená",J488,0)</f>
        <v>0</v>
      </c>
      <c r="BI488" s="229">
        <f>IF(N488="nulová",J488,0)</f>
        <v>0</v>
      </c>
      <c r="BJ488" s="18" t="s">
        <v>83</v>
      </c>
      <c r="BK488" s="229">
        <f>ROUND(I488*H488,2)</f>
        <v>0</v>
      </c>
      <c r="BL488" s="18" t="s">
        <v>253</v>
      </c>
      <c r="BM488" s="228" t="s">
        <v>713</v>
      </c>
    </row>
    <row r="489" s="2" customFormat="1" ht="24.15" customHeight="1">
      <c r="A489" s="39"/>
      <c r="B489" s="40"/>
      <c r="C489" s="216" t="s">
        <v>714</v>
      </c>
      <c r="D489" s="216" t="s">
        <v>154</v>
      </c>
      <c r="E489" s="217" t="s">
        <v>715</v>
      </c>
      <c r="F489" s="218" t="s">
        <v>716</v>
      </c>
      <c r="G489" s="219" t="s">
        <v>157</v>
      </c>
      <c r="H489" s="220">
        <v>1</v>
      </c>
      <c r="I489" s="221"/>
      <c r="J489" s="222">
        <f>ROUND(I489*H489,2)</f>
        <v>0</v>
      </c>
      <c r="K489" s="223"/>
      <c r="L489" s="45"/>
      <c r="M489" s="224" t="s">
        <v>1</v>
      </c>
      <c r="N489" s="225" t="s">
        <v>40</v>
      </c>
      <c r="O489" s="92"/>
      <c r="P489" s="226">
        <f>O489*H489</f>
        <v>0</v>
      </c>
      <c r="Q489" s="226">
        <v>0.00038000000000000002</v>
      </c>
      <c r="R489" s="226">
        <f>Q489*H489</f>
        <v>0.00038000000000000002</v>
      </c>
      <c r="S489" s="226">
        <v>0</v>
      </c>
      <c r="T489" s="22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8" t="s">
        <v>253</v>
      </c>
      <c r="AT489" s="228" t="s">
        <v>154</v>
      </c>
      <c r="AU489" s="228" t="s">
        <v>85</v>
      </c>
      <c r="AY489" s="18" t="s">
        <v>151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8" t="s">
        <v>83</v>
      </c>
      <c r="BK489" s="229">
        <f>ROUND(I489*H489,2)</f>
        <v>0</v>
      </c>
      <c r="BL489" s="18" t="s">
        <v>253</v>
      </c>
      <c r="BM489" s="228" t="s">
        <v>717</v>
      </c>
    </row>
    <row r="490" s="2" customFormat="1" ht="24.15" customHeight="1">
      <c r="A490" s="39"/>
      <c r="B490" s="40"/>
      <c r="C490" s="216" t="s">
        <v>390</v>
      </c>
      <c r="D490" s="216" t="s">
        <v>154</v>
      </c>
      <c r="E490" s="217" t="s">
        <v>718</v>
      </c>
      <c r="F490" s="218" t="s">
        <v>719</v>
      </c>
      <c r="G490" s="219" t="s">
        <v>177</v>
      </c>
      <c r="H490" s="220">
        <v>0.014999999999999999</v>
      </c>
      <c r="I490" s="221"/>
      <c r="J490" s="222">
        <f>ROUND(I490*H490,2)</f>
        <v>0</v>
      </c>
      <c r="K490" s="223"/>
      <c r="L490" s="45"/>
      <c r="M490" s="224" t="s">
        <v>1</v>
      </c>
      <c r="N490" s="225" t="s">
        <v>40</v>
      </c>
      <c r="O490" s="92"/>
      <c r="P490" s="226">
        <f>O490*H490</f>
        <v>0</v>
      </c>
      <c r="Q490" s="226">
        <v>0</v>
      </c>
      <c r="R490" s="226">
        <f>Q490*H490</f>
        <v>0</v>
      </c>
      <c r="S490" s="226">
        <v>0</v>
      </c>
      <c r="T490" s="22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8" t="s">
        <v>253</v>
      </c>
      <c r="AT490" s="228" t="s">
        <v>154</v>
      </c>
      <c r="AU490" s="228" t="s">
        <v>85</v>
      </c>
      <c r="AY490" s="18" t="s">
        <v>151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8" t="s">
        <v>83</v>
      </c>
      <c r="BK490" s="229">
        <f>ROUND(I490*H490,2)</f>
        <v>0</v>
      </c>
      <c r="BL490" s="18" t="s">
        <v>253</v>
      </c>
      <c r="BM490" s="228" t="s">
        <v>720</v>
      </c>
    </row>
    <row r="491" s="12" customFormat="1" ht="22.8" customHeight="1">
      <c r="A491" s="12"/>
      <c r="B491" s="200"/>
      <c r="C491" s="201"/>
      <c r="D491" s="202" t="s">
        <v>74</v>
      </c>
      <c r="E491" s="214" t="s">
        <v>721</v>
      </c>
      <c r="F491" s="214" t="s">
        <v>722</v>
      </c>
      <c r="G491" s="201"/>
      <c r="H491" s="201"/>
      <c r="I491" s="204"/>
      <c r="J491" s="215">
        <f>BK491</f>
        <v>0</v>
      </c>
      <c r="K491" s="201"/>
      <c r="L491" s="206"/>
      <c r="M491" s="207"/>
      <c r="N491" s="208"/>
      <c r="O491" s="208"/>
      <c r="P491" s="209">
        <f>SUM(P492:P512)</f>
        <v>0</v>
      </c>
      <c r="Q491" s="208"/>
      <c r="R491" s="209">
        <f>SUM(R492:R512)</f>
        <v>0.080460000000000004</v>
      </c>
      <c r="S491" s="208"/>
      <c r="T491" s="210">
        <f>SUM(T492:T512)</f>
        <v>0.45243999999999995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1" t="s">
        <v>85</v>
      </c>
      <c r="AT491" s="212" t="s">
        <v>74</v>
      </c>
      <c r="AU491" s="212" t="s">
        <v>83</v>
      </c>
      <c r="AY491" s="211" t="s">
        <v>151</v>
      </c>
      <c r="BK491" s="213">
        <f>SUM(BK492:BK512)</f>
        <v>0</v>
      </c>
    </row>
    <row r="492" s="2" customFormat="1" ht="16.5" customHeight="1">
      <c r="A492" s="39"/>
      <c r="B492" s="40"/>
      <c r="C492" s="216" t="s">
        <v>723</v>
      </c>
      <c r="D492" s="216" t="s">
        <v>154</v>
      </c>
      <c r="E492" s="217" t="s">
        <v>724</v>
      </c>
      <c r="F492" s="218" t="s">
        <v>725</v>
      </c>
      <c r="G492" s="219" t="s">
        <v>610</v>
      </c>
      <c r="H492" s="220">
        <v>1</v>
      </c>
      <c r="I492" s="221"/>
      <c r="J492" s="222">
        <f>ROUND(I492*H492,2)</f>
        <v>0</v>
      </c>
      <c r="K492" s="223"/>
      <c r="L492" s="45"/>
      <c r="M492" s="224" t="s">
        <v>1</v>
      </c>
      <c r="N492" s="225" t="s">
        <v>40</v>
      </c>
      <c r="O492" s="92"/>
      <c r="P492" s="226">
        <f>O492*H492</f>
        <v>0</v>
      </c>
      <c r="Q492" s="226">
        <v>0</v>
      </c>
      <c r="R492" s="226">
        <f>Q492*H492</f>
        <v>0</v>
      </c>
      <c r="S492" s="226">
        <v>0.034200000000000001</v>
      </c>
      <c r="T492" s="227">
        <f>S492*H492</f>
        <v>0.034200000000000001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8" t="s">
        <v>253</v>
      </c>
      <c r="AT492" s="228" t="s">
        <v>154</v>
      </c>
      <c r="AU492" s="228" t="s">
        <v>85</v>
      </c>
      <c r="AY492" s="18" t="s">
        <v>151</v>
      </c>
      <c r="BE492" s="229">
        <f>IF(N492="základní",J492,0)</f>
        <v>0</v>
      </c>
      <c r="BF492" s="229">
        <f>IF(N492="snížená",J492,0)</f>
        <v>0</v>
      </c>
      <c r="BG492" s="229">
        <f>IF(N492="zákl. přenesená",J492,0)</f>
        <v>0</v>
      </c>
      <c r="BH492" s="229">
        <f>IF(N492="sníž. přenesená",J492,0)</f>
        <v>0</v>
      </c>
      <c r="BI492" s="229">
        <f>IF(N492="nulová",J492,0)</f>
        <v>0</v>
      </c>
      <c r="BJ492" s="18" t="s">
        <v>83</v>
      </c>
      <c r="BK492" s="229">
        <f>ROUND(I492*H492,2)</f>
        <v>0</v>
      </c>
      <c r="BL492" s="18" t="s">
        <v>253</v>
      </c>
      <c r="BM492" s="228" t="s">
        <v>726</v>
      </c>
    </row>
    <row r="493" s="2" customFormat="1" ht="24.15" customHeight="1">
      <c r="A493" s="39"/>
      <c r="B493" s="40"/>
      <c r="C493" s="216" t="s">
        <v>727</v>
      </c>
      <c r="D493" s="216" t="s">
        <v>154</v>
      </c>
      <c r="E493" s="217" t="s">
        <v>728</v>
      </c>
      <c r="F493" s="218" t="s">
        <v>729</v>
      </c>
      <c r="G493" s="219" t="s">
        <v>610</v>
      </c>
      <c r="H493" s="220">
        <v>1</v>
      </c>
      <c r="I493" s="221"/>
      <c r="J493" s="222">
        <f>ROUND(I493*H493,2)</f>
        <v>0</v>
      </c>
      <c r="K493" s="223"/>
      <c r="L493" s="45"/>
      <c r="M493" s="224" t="s">
        <v>1</v>
      </c>
      <c r="N493" s="225" t="s">
        <v>40</v>
      </c>
      <c r="O493" s="92"/>
      <c r="P493" s="226">
        <f>O493*H493</f>
        <v>0</v>
      </c>
      <c r="Q493" s="226">
        <v>0.017469999999999999</v>
      </c>
      <c r="R493" s="226">
        <f>Q493*H493</f>
        <v>0.017469999999999999</v>
      </c>
      <c r="S493" s="226">
        <v>0</v>
      </c>
      <c r="T493" s="22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28" t="s">
        <v>253</v>
      </c>
      <c r="AT493" s="228" t="s">
        <v>154</v>
      </c>
      <c r="AU493" s="228" t="s">
        <v>85</v>
      </c>
      <c r="AY493" s="18" t="s">
        <v>151</v>
      </c>
      <c r="BE493" s="229">
        <f>IF(N493="základní",J493,0)</f>
        <v>0</v>
      </c>
      <c r="BF493" s="229">
        <f>IF(N493="snížená",J493,0)</f>
        <v>0</v>
      </c>
      <c r="BG493" s="229">
        <f>IF(N493="zákl. přenesená",J493,0)</f>
        <v>0</v>
      </c>
      <c r="BH493" s="229">
        <f>IF(N493="sníž. přenesená",J493,0)</f>
        <v>0</v>
      </c>
      <c r="BI493" s="229">
        <f>IF(N493="nulová",J493,0)</f>
        <v>0</v>
      </c>
      <c r="BJ493" s="18" t="s">
        <v>83</v>
      </c>
      <c r="BK493" s="229">
        <f>ROUND(I493*H493,2)</f>
        <v>0</v>
      </c>
      <c r="BL493" s="18" t="s">
        <v>253</v>
      </c>
      <c r="BM493" s="228" t="s">
        <v>730</v>
      </c>
    </row>
    <row r="494" s="2" customFormat="1" ht="16.5" customHeight="1">
      <c r="A494" s="39"/>
      <c r="B494" s="40"/>
      <c r="C494" s="216" t="s">
        <v>731</v>
      </c>
      <c r="D494" s="216" t="s">
        <v>154</v>
      </c>
      <c r="E494" s="217" t="s">
        <v>732</v>
      </c>
      <c r="F494" s="218" t="s">
        <v>733</v>
      </c>
      <c r="G494" s="219" t="s">
        <v>610</v>
      </c>
      <c r="H494" s="220">
        <v>1</v>
      </c>
      <c r="I494" s="221"/>
      <c r="J494" s="222">
        <f>ROUND(I494*H494,2)</f>
        <v>0</v>
      </c>
      <c r="K494" s="223"/>
      <c r="L494" s="45"/>
      <c r="M494" s="224" t="s">
        <v>1</v>
      </c>
      <c r="N494" s="225" t="s">
        <v>40</v>
      </c>
      <c r="O494" s="92"/>
      <c r="P494" s="226">
        <f>O494*H494</f>
        <v>0</v>
      </c>
      <c r="Q494" s="226">
        <v>0</v>
      </c>
      <c r="R494" s="226">
        <f>Q494*H494</f>
        <v>0</v>
      </c>
      <c r="S494" s="226">
        <v>0.019460000000000002</v>
      </c>
      <c r="T494" s="227">
        <f>S494*H494</f>
        <v>0.019460000000000002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28" t="s">
        <v>253</v>
      </c>
      <c r="AT494" s="228" t="s">
        <v>154</v>
      </c>
      <c r="AU494" s="228" t="s">
        <v>85</v>
      </c>
      <c r="AY494" s="18" t="s">
        <v>151</v>
      </c>
      <c r="BE494" s="229">
        <f>IF(N494="základní",J494,0)</f>
        <v>0</v>
      </c>
      <c r="BF494" s="229">
        <f>IF(N494="snížená",J494,0)</f>
        <v>0</v>
      </c>
      <c r="BG494" s="229">
        <f>IF(N494="zákl. přenesená",J494,0)</f>
        <v>0</v>
      </c>
      <c r="BH494" s="229">
        <f>IF(N494="sníž. přenesená",J494,0)</f>
        <v>0</v>
      </c>
      <c r="BI494" s="229">
        <f>IF(N494="nulová",J494,0)</f>
        <v>0</v>
      </c>
      <c r="BJ494" s="18" t="s">
        <v>83</v>
      </c>
      <c r="BK494" s="229">
        <f>ROUND(I494*H494,2)</f>
        <v>0</v>
      </c>
      <c r="BL494" s="18" t="s">
        <v>253</v>
      </c>
      <c r="BM494" s="228" t="s">
        <v>734</v>
      </c>
    </row>
    <row r="495" s="2" customFormat="1" ht="24.15" customHeight="1">
      <c r="A495" s="39"/>
      <c r="B495" s="40"/>
      <c r="C495" s="216" t="s">
        <v>735</v>
      </c>
      <c r="D495" s="216" t="s">
        <v>154</v>
      </c>
      <c r="E495" s="217" t="s">
        <v>736</v>
      </c>
      <c r="F495" s="218" t="s">
        <v>737</v>
      </c>
      <c r="G495" s="219" t="s">
        <v>610</v>
      </c>
      <c r="H495" s="220">
        <v>1</v>
      </c>
      <c r="I495" s="221"/>
      <c r="J495" s="222">
        <f>ROUND(I495*H495,2)</f>
        <v>0</v>
      </c>
      <c r="K495" s="223"/>
      <c r="L495" s="45"/>
      <c r="M495" s="224" t="s">
        <v>1</v>
      </c>
      <c r="N495" s="225" t="s">
        <v>40</v>
      </c>
      <c r="O495" s="92"/>
      <c r="P495" s="226">
        <f>O495*H495</f>
        <v>0</v>
      </c>
      <c r="Q495" s="226">
        <v>0.021229999999999999</v>
      </c>
      <c r="R495" s="226">
        <f>Q495*H495</f>
        <v>0.021229999999999999</v>
      </c>
      <c r="S495" s="226">
        <v>0</v>
      </c>
      <c r="T495" s="227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8" t="s">
        <v>253</v>
      </c>
      <c r="AT495" s="228" t="s">
        <v>154</v>
      </c>
      <c r="AU495" s="228" t="s">
        <v>85</v>
      </c>
      <c r="AY495" s="18" t="s">
        <v>151</v>
      </c>
      <c r="BE495" s="229">
        <f>IF(N495="základní",J495,0)</f>
        <v>0</v>
      </c>
      <c r="BF495" s="229">
        <f>IF(N495="snížená",J495,0)</f>
        <v>0</v>
      </c>
      <c r="BG495" s="229">
        <f>IF(N495="zákl. přenesená",J495,0)</f>
        <v>0</v>
      </c>
      <c r="BH495" s="229">
        <f>IF(N495="sníž. přenesená",J495,0)</f>
        <v>0</v>
      </c>
      <c r="BI495" s="229">
        <f>IF(N495="nulová",J495,0)</f>
        <v>0</v>
      </c>
      <c r="BJ495" s="18" t="s">
        <v>83</v>
      </c>
      <c r="BK495" s="229">
        <f>ROUND(I495*H495,2)</f>
        <v>0</v>
      </c>
      <c r="BL495" s="18" t="s">
        <v>253</v>
      </c>
      <c r="BM495" s="228" t="s">
        <v>738</v>
      </c>
    </row>
    <row r="496" s="2" customFormat="1" ht="16.5" customHeight="1">
      <c r="A496" s="39"/>
      <c r="B496" s="40"/>
      <c r="C496" s="216" t="s">
        <v>739</v>
      </c>
      <c r="D496" s="216" t="s">
        <v>154</v>
      </c>
      <c r="E496" s="217" t="s">
        <v>740</v>
      </c>
      <c r="F496" s="218" t="s">
        <v>741</v>
      </c>
      <c r="G496" s="219" t="s">
        <v>610</v>
      </c>
      <c r="H496" s="220">
        <v>1</v>
      </c>
      <c r="I496" s="221"/>
      <c r="J496" s="222">
        <f>ROUND(I496*H496,2)</f>
        <v>0</v>
      </c>
      <c r="K496" s="223"/>
      <c r="L496" s="45"/>
      <c r="M496" s="224" t="s">
        <v>1</v>
      </c>
      <c r="N496" s="225" t="s">
        <v>40</v>
      </c>
      <c r="O496" s="92"/>
      <c r="P496" s="226">
        <f>O496*H496</f>
        <v>0</v>
      </c>
      <c r="Q496" s="226">
        <v>0</v>
      </c>
      <c r="R496" s="226">
        <f>Q496*H496</f>
        <v>0</v>
      </c>
      <c r="S496" s="226">
        <v>0.032899999999999999</v>
      </c>
      <c r="T496" s="227">
        <f>S496*H496</f>
        <v>0.032899999999999999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28" t="s">
        <v>253</v>
      </c>
      <c r="AT496" s="228" t="s">
        <v>154</v>
      </c>
      <c r="AU496" s="228" t="s">
        <v>85</v>
      </c>
      <c r="AY496" s="18" t="s">
        <v>151</v>
      </c>
      <c r="BE496" s="229">
        <f>IF(N496="základní",J496,0)</f>
        <v>0</v>
      </c>
      <c r="BF496" s="229">
        <f>IF(N496="snížená",J496,0)</f>
        <v>0</v>
      </c>
      <c r="BG496" s="229">
        <f>IF(N496="zákl. přenesená",J496,0)</f>
        <v>0</v>
      </c>
      <c r="BH496" s="229">
        <f>IF(N496="sníž. přenesená",J496,0)</f>
        <v>0</v>
      </c>
      <c r="BI496" s="229">
        <f>IF(N496="nulová",J496,0)</f>
        <v>0</v>
      </c>
      <c r="BJ496" s="18" t="s">
        <v>83</v>
      </c>
      <c r="BK496" s="229">
        <f>ROUND(I496*H496,2)</f>
        <v>0</v>
      </c>
      <c r="BL496" s="18" t="s">
        <v>253</v>
      </c>
      <c r="BM496" s="228" t="s">
        <v>742</v>
      </c>
    </row>
    <row r="497" s="2" customFormat="1" ht="24.15" customHeight="1">
      <c r="A497" s="39"/>
      <c r="B497" s="40"/>
      <c r="C497" s="216" t="s">
        <v>743</v>
      </c>
      <c r="D497" s="216" t="s">
        <v>154</v>
      </c>
      <c r="E497" s="217" t="s">
        <v>744</v>
      </c>
      <c r="F497" s="218" t="s">
        <v>745</v>
      </c>
      <c r="G497" s="219" t="s">
        <v>610</v>
      </c>
      <c r="H497" s="220">
        <v>1</v>
      </c>
      <c r="I497" s="221"/>
      <c r="J497" s="222">
        <f>ROUND(I497*H497,2)</f>
        <v>0</v>
      </c>
      <c r="K497" s="223"/>
      <c r="L497" s="45"/>
      <c r="M497" s="224" t="s">
        <v>1</v>
      </c>
      <c r="N497" s="225" t="s">
        <v>40</v>
      </c>
      <c r="O497" s="92"/>
      <c r="P497" s="226">
        <f>O497*H497</f>
        <v>0</v>
      </c>
      <c r="Q497" s="226">
        <v>0</v>
      </c>
      <c r="R497" s="226">
        <f>Q497*H497</f>
        <v>0</v>
      </c>
      <c r="S497" s="226">
        <v>0.017069999999999998</v>
      </c>
      <c r="T497" s="227">
        <f>S497*H497</f>
        <v>0.017069999999999998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28" t="s">
        <v>253</v>
      </c>
      <c r="AT497" s="228" t="s">
        <v>154</v>
      </c>
      <c r="AU497" s="228" t="s">
        <v>85</v>
      </c>
      <c r="AY497" s="18" t="s">
        <v>151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8" t="s">
        <v>83</v>
      </c>
      <c r="BK497" s="229">
        <f>ROUND(I497*H497,2)</f>
        <v>0</v>
      </c>
      <c r="BL497" s="18" t="s">
        <v>253</v>
      </c>
      <c r="BM497" s="228" t="s">
        <v>746</v>
      </c>
    </row>
    <row r="498" s="2" customFormat="1" ht="33" customHeight="1">
      <c r="A498" s="39"/>
      <c r="B498" s="40"/>
      <c r="C498" s="216" t="s">
        <v>747</v>
      </c>
      <c r="D498" s="216" t="s">
        <v>154</v>
      </c>
      <c r="E498" s="217" t="s">
        <v>748</v>
      </c>
      <c r="F498" s="218" t="s">
        <v>749</v>
      </c>
      <c r="G498" s="219" t="s">
        <v>610</v>
      </c>
      <c r="H498" s="220">
        <v>1</v>
      </c>
      <c r="I498" s="221"/>
      <c r="J498" s="222">
        <f>ROUND(I498*H498,2)</f>
        <v>0</v>
      </c>
      <c r="K498" s="223"/>
      <c r="L498" s="45"/>
      <c r="M498" s="224" t="s">
        <v>1</v>
      </c>
      <c r="N498" s="225" t="s">
        <v>40</v>
      </c>
      <c r="O498" s="92"/>
      <c r="P498" s="226">
        <f>O498*H498</f>
        <v>0</v>
      </c>
      <c r="Q498" s="226">
        <v>0.01525</v>
      </c>
      <c r="R498" s="226">
        <f>Q498*H498</f>
        <v>0.01525</v>
      </c>
      <c r="S498" s="226">
        <v>0</v>
      </c>
      <c r="T498" s="22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28" t="s">
        <v>253</v>
      </c>
      <c r="AT498" s="228" t="s">
        <v>154</v>
      </c>
      <c r="AU498" s="228" t="s">
        <v>85</v>
      </c>
      <c r="AY498" s="18" t="s">
        <v>151</v>
      </c>
      <c r="BE498" s="229">
        <f>IF(N498="základní",J498,0)</f>
        <v>0</v>
      </c>
      <c r="BF498" s="229">
        <f>IF(N498="snížená",J498,0)</f>
        <v>0</v>
      </c>
      <c r="BG498" s="229">
        <f>IF(N498="zákl. přenesená",J498,0)</f>
        <v>0</v>
      </c>
      <c r="BH498" s="229">
        <f>IF(N498="sníž. přenesená",J498,0)</f>
        <v>0</v>
      </c>
      <c r="BI498" s="229">
        <f>IF(N498="nulová",J498,0)</f>
        <v>0</v>
      </c>
      <c r="BJ498" s="18" t="s">
        <v>83</v>
      </c>
      <c r="BK498" s="229">
        <f>ROUND(I498*H498,2)</f>
        <v>0</v>
      </c>
      <c r="BL498" s="18" t="s">
        <v>253</v>
      </c>
      <c r="BM498" s="228" t="s">
        <v>750</v>
      </c>
    </row>
    <row r="499" s="2" customFormat="1" ht="21.75" customHeight="1">
      <c r="A499" s="39"/>
      <c r="B499" s="40"/>
      <c r="C499" s="216" t="s">
        <v>751</v>
      </c>
      <c r="D499" s="216" t="s">
        <v>154</v>
      </c>
      <c r="E499" s="217" t="s">
        <v>752</v>
      </c>
      <c r="F499" s="218" t="s">
        <v>753</v>
      </c>
      <c r="G499" s="219" t="s">
        <v>610</v>
      </c>
      <c r="H499" s="220">
        <v>1</v>
      </c>
      <c r="I499" s="221"/>
      <c r="J499" s="222">
        <f>ROUND(I499*H499,2)</f>
        <v>0</v>
      </c>
      <c r="K499" s="223"/>
      <c r="L499" s="45"/>
      <c r="M499" s="224" t="s">
        <v>1</v>
      </c>
      <c r="N499" s="225" t="s">
        <v>40</v>
      </c>
      <c r="O499" s="92"/>
      <c r="P499" s="226">
        <f>O499*H499</f>
        <v>0</v>
      </c>
      <c r="Q499" s="226">
        <v>0</v>
      </c>
      <c r="R499" s="226">
        <f>Q499*H499</f>
        <v>0</v>
      </c>
      <c r="S499" s="226">
        <v>0.155</v>
      </c>
      <c r="T499" s="227">
        <f>S499*H499</f>
        <v>0.155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8" t="s">
        <v>253</v>
      </c>
      <c r="AT499" s="228" t="s">
        <v>154</v>
      </c>
      <c r="AU499" s="228" t="s">
        <v>85</v>
      </c>
      <c r="AY499" s="18" t="s">
        <v>151</v>
      </c>
      <c r="BE499" s="229">
        <f>IF(N499="základní",J499,0)</f>
        <v>0</v>
      </c>
      <c r="BF499" s="229">
        <f>IF(N499="snížená",J499,0)</f>
        <v>0</v>
      </c>
      <c r="BG499" s="229">
        <f>IF(N499="zákl. přenesená",J499,0)</f>
        <v>0</v>
      </c>
      <c r="BH499" s="229">
        <f>IF(N499="sníž. přenesená",J499,0)</f>
        <v>0</v>
      </c>
      <c r="BI499" s="229">
        <f>IF(N499="nulová",J499,0)</f>
        <v>0</v>
      </c>
      <c r="BJ499" s="18" t="s">
        <v>83</v>
      </c>
      <c r="BK499" s="229">
        <f>ROUND(I499*H499,2)</f>
        <v>0</v>
      </c>
      <c r="BL499" s="18" t="s">
        <v>253</v>
      </c>
      <c r="BM499" s="228" t="s">
        <v>754</v>
      </c>
    </row>
    <row r="500" s="2" customFormat="1" ht="16.5" customHeight="1">
      <c r="A500" s="39"/>
      <c r="B500" s="40"/>
      <c r="C500" s="216" t="s">
        <v>755</v>
      </c>
      <c r="D500" s="216" t="s">
        <v>154</v>
      </c>
      <c r="E500" s="217" t="s">
        <v>756</v>
      </c>
      <c r="F500" s="218" t="s">
        <v>757</v>
      </c>
      <c r="G500" s="219" t="s">
        <v>610</v>
      </c>
      <c r="H500" s="220">
        <v>1</v>
      </c>
      <c r="I500" s="221"/>
      <c r="J500" s="222">
        <f>ROUND(I500*H500,2)</f>
        <v>0</v>
      </c>
      <c r="K500" s="223"/>
      <c r="L500" s="45"/>
      <c r="M500" s="224" t="s">
        <v>1</v>
      </c>
      <c r="N500" s="225" t="s">
        <v>40</v>
      </c>
      <c r="O500" s="92"/>
      <c r="P500" s="226">
        <f>O500*H500</f>
        <v>0</v>
      </c>
      <c r="Q500" s="226">
        <v>0</v>
      </c>
      <c r="R500" s="226">
        <f>Q500*H500</f>
        <v>0</v>
      </c>
      <c r="S500" s="226">
        <v>0.014930000000000001</v>
      </c>
      <c r="T500" s="227">
        <f>S500*H500</f>
        <v>0.014930000000000001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8" t="s">
        <v>253</v>
      </c>
      <c r="AT500" s="228" t="s">
        <v>154</v>
      </c>
      <c r="AU500" s="228" t="s">
        <v>85</v>
      </c>
      <c r="AY500" s="18" t="s">
        <v>151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18" t="s">
        <v>83</v>
      </c>
      <c r="BK500" s="229">
        <f>ROUND(I500*H500,2)</f>
        <v>0</v>
      </c>
      <c r="BL500" s="18" t="s">
        <v>253</v>
      </c>
      <c r="BM500" s="228" t="s">
        <v>758</v>
      </c>
    </row>
    <row r="501" s="2" customFormat="1" ht="24.15" customHeight="1">
      <c r="A501" s="39"/>
      <c r="B501" s="40"/>
      <c r="C501" s="216" t="s">
        <v>759</v>
      </c>
      <c r="D501" s="216" t="s">
        <v>154</v>
      </c>
      <c r="E501" s="217" t="s">
        <v>760</v>
      </c>
      <c r="F501" s="218" t="s">
        <v>761</v>
      </c>
      <c r="G501" s="219" t="s">
        <v>610</v>
      </c>
      <c r="H501" s="220">
        <v>2</v>
      </c>
      <c r="I501" s="221"/>
      <c r="J501" s="222">
        <f>ROUND(I501*H501,2)</f>
        <v>0</v>
      </c>
      <c r="K501" s="223"/>
      <c r="L501" s="45"/>
      <c r="M501" s="224" t="s">
        <v>1</v>
      </c>
      <c r="N501" s="225" t="s">
        <v>40</v>
      </c>
      <c r="O501" s="92"/>
      <c r="P501" s="226">
        <f>O501*H501</f>
        <v>0</v>
      </c>
      <c r="Q501" s="226">
        <v>0.010659999999999999</v>
      </c>
      <c r="R501" s="226">
        <f>Q501*H501</f>
        <v>0.021319999999999999</v>
      </c>
      <c r="S501" s="226">
        <v>0</v>
      </c>
      <c r="T501" s="227">
        <f>S501*H501</f>
        <v>0</v>
      </c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R501" s="228" t="s">
        <v>253</v>
      </c>
      <c r="AT501" s="228" t="s">
        <v>154</v>
      </c>
      <c r="AU501" s="228" t="s">
        <v>85</v>
      </c>
      <c r="AY501" s="18" t="s">
        <v>151</v>
      </c>
      <c r="BE501" s="229">
        <f>IF(N501="základní",J501,0)</f>
        <v>0</v>
      </c>
      <c r="BF501" s="229">
        <f>IF(N501="snížená",J501,0)</f>
        <v>0</v>
      </c>
      <c r="BG501" s="229">
        <f>IF(N501="zákl. přenesená",J501,0)</f>
        <v>0</v>
      </c>
      <c r="BH501" s="229">
        <f>IF(N501="sníž. přenesená",J501,0)</f>
        <v>0</v>
      </c>
      <c r="BI501" s="229">
        <f>IF(N501="nulová",J501,0)</f>
        <v>0</v>
      </c>
      <c r="BJ501" s="18" t="s">
        <v>83</v>
      </c>
      <c r="BK501" s="229">
        <f>ROUND(I501*H501,2)</f>
        <v>0</v>
      </c>
      <c r="BL501" s="18" t="s">
        <v>253</v>
      </c>
      <c r="BM501" s="228" t="s">
        <v>762</v>
      </c>
    </row>
    <row r="502" s="2" customFormat="1" ht="16.5" customHeight="1">
      <c r="A502" s="39"/>
      <c r="B502" s="40"/>
      <c r="C502" s="216" t="s">
        <v>763</v>
      </c>
      <c r="D502" s="216" t="s">
        <v>154</v>
      </c>
      <c r="E502" s="217" t="s">
        <v>764</v>
      </c>
      <c r="F502" s="218" t="s">
        <v>765</v>
      </c>
      <c r="G502" s="219" t="s">
        <v>610</v>
      </c>
      <c r="H502" s="220">
        <v>4</v>
      </c>
      <c r="I502" s="221"/>
      <c r="J502" s="222">
        <f>ROUND(I502*H502,2)</f>
        <v>0</v>
      </c>
      <c r="K502" s="223"/>
      <c r="L502" s="45"/>
      <c r="M502" s="224" t="s">
        <v>1</v>
      </c>
      <c r="N502" s="225" t="s">
        <v>40</v>
      </c>
      <c r="O502" s="92"/>
      <c r="P502" s="226">
        <f>O502*H502</f>
        <v>0</v>
      </c>
      <c r="Q502" s="226">
        <v>0</v>
      </c>
      <c r="R502" s="226">
        <f>Q502*H502</f>
        <v>0</v>
      </c>
      <c r="S502" s="226">
        <v>0.043499999999999997</v>
      </c>
      <c r="T502" s="227">
        <f>S502*H502</f>
        <v>0.17399999999999999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8" t="s">
        <v>253</v>
      </c>
      <c r="AT502" s="228" t="s">
        <v>154</v>
      </c>
      <c r="AU502" s="228" t="s">
        <v>85</v>
      </c>
      <c r="AY502" s="18" t="s">
        <v>151</v>
      </c>
      <c r="BE502" s="229">
        <f>IF(N502="základní",J502,0)</f>
        <v>0</v>
      </c>
      <c r="BF502" s="229">
        <f>IF(N502="snížená",J502,0)</f>
        <v>0</v>
      </c>
      <c r="BG502" s="229">
        <f>IF(N502="zákl. přenesená",J502,0)</f>
        <v>0</v>
      </c>
      <c r="BH502" s="229">
        <f>IF(N502="sníž. přenesená",J502,0)</f>
        <v>0</v>
      </c>
      <c r="BI502" s="229">
        <f>IF(N502="nulová",J502,0)</f>
        <v>0</v>
      </c>
      <c r="BJ502" s="18" t="s">
        <v>83</v>
      </c>
      <c r="BK502" s="229">
        <f>ROUND(I502*H502,2)</f>
        <v>0</v>
      </c>
      <c r="BL502" s="18" t="s">
        <v>253</v>
      </c>
      <c r="BM502" s="228" t="s">
        <v>766</v>
      </c>
    </row>
    <row r="503" s="2" customFormat="1" ht="24.15" customHeight="1">
      <c r="A503" s="39"/>
      <c r="B503" s="40"/>
      <c r="C503" s="216" t="s">
        <v>767</v>
      </c>
      <c r="D503" s="216" t="s">
        <v>154</v>
      </c>
      <c r="E503" s="217" t="s">
        <v>768</v>
      </c>
      <c r="F503" s="218" t="s">
        <v>769</v>
      </c>
      <c r="G503" s="219" t="s">
        <v>610</v>
      </c>
      <c r="H503" s="220">
        <v>4</v>
      </c>
      <c r="I503" s="221"/>
      <c r="J503" s="222">
        <f>ROUND(I503*H503,2)</f>
        <v>0</v>
      </c>
      <c r="K503" s="223"/>
      <c r="L503" s="45"/>
      <c r="M503" s="224" t="s">
        <v>1</v>
      </c>
      <c r="N503" s="225" t="s">
        <v>40</v>
      </c>
      <c r="O503" s="92"/>
      <c r="P503" s="226">
        <f>O503*H503</f>
        <v>0</v>
      </c>
      <c r="Q503" s="226">
        <v>0.00024000000000000001</v>
      </c>
      <c r="R503" s="226">
        <f>Q503*H503</f>
        <v>0.00096000000000000002</v>
      </c>
      <c r="S503" s="226">
        <v>0</v>
      </c>
      <c r="T503" s="227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28" t="s">
        <v>253</v>
      </c>
      <c r="AT503" s="228" t="s">
        <v>154</v>
      </c>
      <c r="AU503" s="228" t="s">
        <v>85</v>
      </c>
      <c r="AY503" s="18" t="s">
        <v>151</v>
      </c>
      <c r="BE503" s="229">
        <f>IF(N503="základní",J503,0)</f>
        <v>0</v>
      </c>
      <c r="BF503" s="229">
        <f>IF(N503="snížená",J503,0)</f>
        <v>0</v>
      </c>
      <c r="BG503" s="229">
        <f>IF(N503="zákl. přenesená",J503,0)</f>
        <v>0</v>
      </c>
      <c r="BH503" s="229">
        <f>IF(N503="sníž. přenesená",J503,0)</f>
        <v>0</v>
      </c>
      <c r="BI503" s="229">
        <f>IF(N503="nulová",J503,0)</f>
        <v>0</v>
      </c>
      <c r="BJ503" s="18" t="s">
        <v>83</v>
      </c>
      <c r="BK503" s="229">
        <f>ROUND(I503*H503,2)</f>
        <v>0</v>
      </c>
      <c r="BL503" s="18" t="s">
        <v>253</v>
      </c>
      <c r="BM503" s="228" t="s">
        <v>770</v>
      </c>
    </row>
    <row r="504" s="2" customFormat="1" ht="16.5" customHeight="1">
      <c r="A504" s="39"/>
      <c r="B504" s="40"/>
      <c r="C504" s="216" t="s">
        <v>771</v>
      </c>
      <c r="D504" s="216" t="s">
        <v>154</v>
      </c>
      <c r="E504" s="217" t="s">
        <v>772</v>
      </c>
      <c r="F504" s="218" t="s">
        <v>773</v>
      </c>
      <c r="G504" s="219" t="s">
        <v>610</v>
      </c>
      <c r="H504" s="220">
        <v>2</v>
      </c>
      <c r="I504" s="221"/>
      <c r="J504" s="222">
        <f>ROUND(I504*H504,2)</f>
        <v>0</v>
      </c>
      <c r="K504" s="223"/>
      <c r="L504" s="45"/>
      <c r="M504" s="224" t="s">
        <v>1</v>
      </c>
      <c r="N504" s="225" t="s">
        <v>40</v>
      </c>
      <c r="O504" s="92"/>
      <c r="P504" s="226">
        <f>O504*H504</f>
        <v>0</v>
      </c>
      <c r="Q504" s="226">
        <v>0</v>
      </c>
      <c r="R504" s="226">
        <f>Q504*H504</f>
        <v>0</v>
      </c>
      <c r="S504" s="226">
        <v>0.00156</v>
      </c>
      <c r="T504" s="227">
        <f>S504*H504</f>
        <v>0.0031199999999999999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8" t="s">
        <v>253</v>
      </c>
      <c r="AT504" s="228" t="s">
        <v>154</v>
      </c>
      <c r="AU504" s="228" t="s">
        <v>85</v>
      </c>
      <c r="AY504" s="18" t="s">
        <v>151</v>
      </c>
      <c r="BE504" s="229">
        <f>IF(N504="základní",J504,0)</f>
        <v>0</v>
      </c>
      <c r="BF504" s="229">
        <f>IF(N504="snížená",J504,0)</f>
        <v>0</v>
      </c>
      <c r="BG504" s="229">
        <f>IF(N504="zákl. přenesená",J504,0)</f>
        <v>0</v>
      </c>
      <c r="BH504" s="229">
        <f>IF(N504="sníž. přenesená",J504,0)</f>
        <v>0</v>
      </c>
      <c r="BI504" s="229">
        <f>IF(N504="nulová",J504,0)</f>
        <v>0</v>
      </c>
      <c r="BJ504" s="18" t="s">
        <v>83</v>
      </c>
      <c r="BK504" s="229">
        <f>ROUND(I504*H504,2)</f>
        <v>0</v>
      </c>
      <c r="BL504" s="18" t="s">
        <v>253</v>
      </c>
      <c r="BM504" s="228" t="s">
        <v>774</v>
      </c>
    </row>
    <row r="505" s="2" customFormat="1" ht="16.5" customHeight="1">
      <c r="A505" s="39"/>
      <c r="B505" s="40"/>
      <c r="C505" s="216" t="s">
        <v>775</v>
      </c>
      <c r="D505" s="216" t="s">
        <v>154</v>
      </c>
      <c r="E505" s="217" t="s">
        <v>776</v>
      </c>
      <c r="F505" s="218" t="s">
        <v>777</v>
      </c>
      <c r="G505" s="219" t="s">
        <v>610</v>
      </c>
      <c r="H505" s="220">
        <v>1</v>
      </c>
      <c r="I505" s="221"/>
      <c r="J505" s="222">
        <f>ROUND(I505*H505,2)</f>
        <v>0</v>
      </c>
      <c r="K505" s="223"/>
      <c r="L505" s="45"/>
      <c r="M505" s="224" t="s">
        <v>1</v>
      </c>
      <c r="N505" s="225" t="s">
        <v>40</v>
      </c>
      <c r="O505" s="92"/>
      <c r="P505" s="226">
        <f>O505*H505</f>
        <v>0</v>
      </c>
      <c r="Q505" s="226">
        <v>0</v>
      </c>
      <c r="R505" s="226">
        <f>Q505*H505</f>
        <v>0</v>
      </c>
      <c r="S505" s="226">
        <v>0.0017600000000000001</v>
      </c>
      <c r="T505" s="227">
        <f>S505*H505</f>
        <v>0.0017600000000000001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28" t="s">
        <v>253</v>
      </c>
      <c r="AT505" s="228" t="s">
        <v>154</v>
      </c>
      <c r="AU505" s="228" t="s">
        <v>85</v>
      </c>
      <c r="AY505" s="18" t="s">
        <v>151</v>
      </c>
      <c r="BE505" s="229">
        <f>IF(N505="základní",J505,0)</f>
        <v>0</v>
      </c>
      <c r="BF505" s="229">
        <f>IF(N505="snížená",J505,0)</f>
        <v>0</v>
      </c>
      <c r="BG505" s="229">
        <f>IF(N505="zákl. přenesená",J505,0)</f>
        <v>0</v>
      </c>
      <c r="BH505" s="229">
        <f>IF(N505="sníž. přenesená",J505,0)</f>
        <v>0</v>
      </c>
      <c r="BI505" s="229">
        <f>IF(N505="nulová",J505,0)</f>
        <v>0</v>
      </c>
      <c r="BJ505" s="18" t="s">
        <v>83</v>
      </c>
      <c r="BK505" s="229">
        <f>ROUND(I505*H505,2)</f>
        <v>0</v>
      </c>
      <c r="BL505" s="18" t="s">
        <v>253</v>
      </c>
      <c r="BM505" s="228" t="s">
        <v>778</v>
      </c>
    </row>
    <row r="506" s="2" customFormat="1" ht="24.15" customHeight="1">
      <c r="A506" s="39"/>
      <c r="B506" s="40"/>
      <c r="C506" s="216" t="s">
        <v>779</v>
      </c>
      <c r="D506" s="216" t="s">
        <v>154</v>
      </c>
      <c r="E506" s="217" t="s">
        <v>780</v>
      </c>
      <c r="F506" s="218" t="s">
        <v>781</v>
      </c>
      <c r="G506" s="219" t="s">
        <v>610</v>
      </c>
      <c r="H506" s="220">
        <v>1</v>
      </c>
      <c r="I506" s="221"/>
      <c r="J506" s="222">
        <f>ROUND(I506*H506,2)</f>
        <v>0</v>
      </c>
      <c r="K506" s="223"/>
      <c r="L506" s="45"/>
      <c r="M506" s="224" t="s">
        <v>1</v>
      </c>
      <c r="N506" s="225" t="s">
        <v>40</v>
      </c>
      <c r="O506" s="92"/>
      <c r="P506" s="226">
        <f>O506*H506</f>
        <v>0</v>
      </c>
      <c r="Q506" s="226">
        <v>0.00172</v>
      </c>
      <c r="R506" s="226">
        <f>Q506*H506</f>
        <v>0.00172</v>
      </c>
      <c r="S506" s="226">
        <v>0</v>
      </c>
      <c r="T506" s="227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8" t="s">
        <v>253</v>
      </c>
      <c r="AT506" s="228" t="s">
        <v>154</v>
      </c>
      <c r="AU506" s="228" t="s">
        <v>85</v>
      </c>
      <c r="AY506" s="18" t="s">
        <v>151</v>
      </c>
      <c r="BE506" s="229">
        <f>IF(N506="základní",J506,0)</f>
        <v>0</v>
      </c>
      <c r="BF506" s="229">
        <f>IF(N506="snížená",J506,0)</f>
        <v>0</v>
      </c>
      <c r="BG506" s="229">
        <f>IF(N506="zákl. přenesená",J506,0)</f>
        <v>0</v>
      </c>
      <c r="BH506" s="229">
        <f>IF(N506="sníž. přenesená",J506,0)</f>
        <v>0</v>
      </c>
      <c r="BI506" s="229">
        <f>IF(N506="nulová",J506,0)</f>
        <v>0</v>
      </c>
      <c r="BJ506" s="18" t="s">
        <v>83</v>
      </c>
      <c r="BK506" s="229">
        <f>ROUND(I506*H506,2)</f>
        <v>0</v>
      </c>
      <c r="BL506" s="18" t="s">
        <v>253</v>
      </c>
      <c r="BM506" s="228" t="s">
        <v>782</v>
      </c>
    </row>
    <row r="507" s="13" customFormat="1">
      <c r="A507" s="13"/>
      <c r="B507" s="230"/>
      <c r="C507" s="231"/>
      <c r="D507" s="232" t="s">
        <v>160</v>
      </c>
      <c r="E507" s="233" t="s">
        <v>1</v>
      </c>
      <c r="F507" s="234" t="s">
        <v>783</v>
      </c>
      <c r="G507" s="231"/>
      <c r="H507" s="233" t="s">
        <v>1</v>
      </c>
      <c r="I507" s="235"/>
      <c r="J507" s="231"/>
      <c r="K507" s="231"/>
      <c r="L507" s="236"/>
      <c r="M507" s="237"/>
      <c r="N507" s="238"/>
      <c r="O507" s="238"/>
      <c r="P507" s="238"/>
      <c r="Q507" s="238"/>
      <c r="R507" s="238"/>
      <c r="S507" s="238"/>
      <c r="T507" s="239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0" t="s">
        <v>160</v>
      </c>
      <c r="AU507" s="240" t="s">
        <v>85</v>
      </c>
      <c r="AV507" s="13" t="s">
        <v>83</v>
      </c>
      <c r="AW507" s="13" t="s">
        <v>32</v>
      </c>
      <c r="AX507" s="13" t="s">
        <v>75</v>
      </c>
      <c r="AY507" s="240" t="s">
        <v>151</v>
      </c>
    </row>
    <row r="508" s="14" customFormat="1">
      <c r="A508" s="14"/>
      <c r="B508" s="241"/>
      <c r="C508" s="242"/>
      <c r="D508" s="232" t="s">
        <v>160</v>
      </c>
      <c r="E508" s="243" t="s">
        <v>1</v>
      </c>
      <c r="F508" s="244" t="s">
        <v>83</v>
      </c>
      <c r="G508" s="242"/>
      <c r="H508" s="245">
        <v>1</v>
      </c>
      <c r="I508" s="246"/>
      <c r="J508" s="242"/>
      <c r="K508" s="242"/>
      <c r="L508" s="247"/>
      <c r="M508" s="248"/>
      <c r="N508" s="249"/>
      <c r="O508" s="249"/>
      <c r="P508" s="249"/>
      <c r="Q508" s="249"/>
      <c r="R508" s="249"/>
      <c r="S508" s="249"/>
      <c r="T508" s="250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1" t="s">
        <v>160</v>
      </c>
      <c r="AU508" s="251" t="s">
        <v>85</v>
      </c>
      <c r="AV508" s="14" t="s">
        <v>85</v>
      </c>
      <c r="AW508" s="14" t="s">
        <v>32</v>
      </c>
      <c r="AX508" s="14" t="s">
        <v>83</v>
      </c>
      <c r="AY508" s="251" t="s">
        <v>151</v>
      </c>
    </row>
    <row r="509" s="2" customFormat="1" ht="16.5" customHeight="1">
      <c r="A509" s="39"/>
      <c r="B509" s="40"/>
      <c r="C509" s="216" t="s">
        <v>784</v>
      </c>
      <c r="D509" s="216" t="s">
        <v>154</v>
      </c>
      <c r="E509" s="217" t="s">
        <v>785</v>
      </c>
      <c r="F509" s="218" t="s">
        <v>786</v>
      </c>
      <c r="G509" s="219" t="s">
        <v>610</v>
      </c>
      <c r="H509" s="220">
        <v>1</v>
      </c>
      <c r="I509" s="221"/>
      <c r="J509" s="222">
        <f>ROUND(I509*H509,2)</f>
        <v>0</v>
      </c>
      <c r="K509" s="223"/>
      <c r="L509" s="45"/>
      <c r="M509" s="224" t="s">
        <v>1</v>
      </c>
      <c r="N509" s="225" t="s">
        <v>40</v>
      </c>
      <c r="O509" s="92"/>
      <c r="P509" s="226">
        <f>O509*H509</f>
        <v>0</v>
      </c>
      <c r="Q509" s="226">
        <v>0.0018400000000000001</v>
      </c>
      <c r="R509" s="226">
        <f>Q509*H509</f>
        <v>0.0018400000000000001</v>
      </c>
      <c r="S509" s="226">
        <v>0</v>
      </c>
      <c r="T509" s="227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28" t="s">
        <v>253</v>
      </c>
      <c r="AT509" s="228" t="s">
        <v>154</v>
      </c>
      <c r="AU509" s="228" t="s">
        <v>85</v>
      </c>
      <c r="AY509" s="18" t="s">
        <v>151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18" t="s">
        <v>83</v>
      </c>
      <c r="BK509" s="229">
        <f>ROUND(I509*H509,2)</f>
        <v>0</v>
      </c>
      <c r="BL509" s="18" t="s">
        <v>253</v>
      </c>
      <c r="BM509" s="228" t="s">
        <v>787</v>
      </c>
    </row>
    <row r="510" s="2" customFormat="1" ht="24.15" customHeight="1">
      <c r="A510" s="39"/>
      <c r="B510" s="40"/>
      <c r="C510" s="263" t="s">
        <v>788</v>
      </c>
      <c r="D510" s="263" t="s">
        <v>362</v>
      </c>
      <c r="E510" s="264" t="s">
        <v>789</v>
      </c>
      <c r="F510" s="265" t="s">
        <v>790</v>
      </c>
      <c r="G510" s="266" t="s">
        <v>203</v>
      </c>
      <c r="H510" s="267">
        <v>2</v>
      </c>
      <c r="I510" s="268"/>
      <c r="J510" s="269">
        <f>ROUND(I510*H510,2)</f>
        <v>0</v>
      </c>
      <c r="K510" s="270"/>
      <c r="L510" s="271"/>
      <c r="M510" s="272" t="s">
        <v>1</v>
      </c>
      <c r="N510" s="273" t="s">
        <v>40</v>
      </c>
      <c r="O510" s="92"/>
      <c r="P510" s="226">
        <f>O510*H510</f>
        <v>0</v>
      </c>
      <c r="Q510" s="226">
        <v>0.00018000000000000001</v>
      </c>
      <c r="R510" s="226">
        <f>Q510*H510</f>
        <v>0.00036000000000000002</v>
      </c>
      <c r="S510" s="226">
        <v>0</v>
      </c>
      <c r="T510" s="22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28" t="s">
        <v>370</v>
      </c>
      <c r="AT510" s="228" t="s">
        <v>362</v>
      </c>
      <c r="AU510" s="228" t="s">
        <v>85</v>
      </c>
      <c r="AY510" s="18" t="s">
        <v>151</v>
      </c>
      <c r="BE510" s="229">
        <f>IF(N510="základní",J510,0)</f>
        <v>0</v>
      </c>
      <c r="BF510" s="229">
        <f>IF(N510="snížená",J510,0)</f>
        <v>0</v>
      </c>
      <c r="BG510" s="229">
        <f>IF(N510="zákl. přenesená",J510,0)</f>
        <v>0</v>
      </c>
      <c r="BH510" s="229">
        <f>IF(N510="sníž. přenesená",J510,0)</f>
        <v>0</v>
      </c>
      <c r="BI510" s="229">
        <f>IF(N510="nulová",J510,0)</f>
        <v>0</v>
      </c>
      <c r="BJ510" s="18" t="s">
        <v>83</v>
      </c>
      <c r="BK510" s="229">
        <f>ROUND(I510*H510,2)</f>
        <v>0</v>
      </c>
      <c r="BL510" s="18" t="s">
        <v>253</v>
      </c>
      <c r="BM510" s="228" t="s">
        <v>791</v>
      </c>
    </row>
    <row r="511" s="2" customFormat="1" ht="16.5" customHeight="1">
      <c r="A511" s="39"/>
      <c r="B511" s="40"/>
      <c r="C511" s="216" t="s">
        <v>792</v>
      </c>
      <c r="D511" s="216" t="s">
        <v>154</v>
      </c>
      <c r="E511" s="217" t="s">
        <v>793</v>
      </c>
      <c r="F511" s="218" t="s">
        <v>794</v>
      </c>
      <c r="G511" s="219" t="s">
        <v>157</v>
      </c>
      <c r="H511" s="220">
        <v>1</v>
      </c>
      <c r="I511" s="221"/>
      <c r="J511" s="222">
        <f>ROUND(I511*H511,2)</f>
        <v>0</v>
      </c>
      <c r="K511" s="223"/>
      <c r="L511" s="45"/>
      <c r="M511" s="224" t="s">
        <v>1</v>
      </c>
      <c r="N511" s="225" t="s">
        <v>40</v>
      </c>
      <c r="O511" s="92"/>
      <c r="P511" s="226">
        <f>O511*H511</f>
        <v>0</v>
      </c>
      <c r="Q511" s="226">
        <v>0.00031</v>
      </c>
      <c r="R511" s="226">
        <f>Q511*H511</f>
        <v>0.00031</v>
      </c>
      <c r="S511" s="226">
        <v>0</v>
      </c>
      <c r="T511" s="227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8" t="s">
        <v>253</v>
      </c>
      <c r="AT511" s="228" t="s">
        <v>154</v>
      </c>
      <c r="AU511" s="228" t="s">
        <v>85</v>
      </c>
      <c r="AY511" s="18" t="s">
        <v>151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8" t="s">
        <v>83</v>
      </c>
      <c r="BK511" s="229">
        <f>ROUND(I511*H511,2)</f>
        <v>0</v>
      </c>
      <c r="BL511" s="18" t="s">
        <v>253</v>
      </c>
      <c r="BM511" s="228" t="s">
        <v>795</v>
      </c>
    </row>
    <row r="512" s="2" customFormat="1" ht="24.15" customHeight="1">
      <c r="A512" s="39"/>
      <c r="B512" s="40"/>
      <c r="C512" s="216" t="s">
        <v>796</v>
      </c>
      <c r="D512" s="216" t="s">
        <v>154</v>
      </c>
      <c r="E512" s="217" t="s">
        <v>797</v>
      </c>
      <c r="F512" s="218" t="s">
        <v>798</v>
      </c>
      <c r="G512" s="219" t="s">
        <v>177</v>
      </c>
      <c r="H512" s="220">
        <v>0.080000000000000002</v>
      </c>
      <c r="I512" s="221"/>
      <c r="J512" s="222">
        <f>ROUND(I512*H512,2)</f>
        <v>0</v>
      </c>
      <c r="K512" s="223"/>
      <c r="L512" s="45"/>
      <c r="M512" s="224" t="s">
        <v>1</v>
      </c>
      <c r="N512" s="225" t="s">
        <v>40</v>
      </c>
      <c r="O512" s="92"/>
      <c r="P512" s="226">
        <f>O512*H512</f>
        <v>0</v>
      </c>
      <c r="Q512" s="226">
        <v>0</v>
      </c>
      <c r="R512" s="226">
        <f>Q512*H512</f>
        <v>0</v>
      </c>
      <c r="S512" s="226">
        <v>0</v>
      </c>
      <c r="T512" s="227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28" t="s">
        <v>253</v>
      </c>
      <c r="AT512" s="228" t="s">
        <v>154</v>
      </c>
      <c r="AU512" s="228" t="s">
        <v>85</v>
      </c>
      <c r="AY512" s="18" t="s">
        <v>151</v>
      </c>
      <c r="BE512" s="229">
        <f>IF(N512="základní",J512,0)</f>
        <v>0</v>
      </c>
      <c r="BF512" s="229">
        <f>IF(N512="snížená",J512,0)</f>
        <v>0</v>
      </c>
      <c r="BG512" s="229">
        <f>IF(N512="zákl. přenesená",J512,0)</f>
        <v>0</v>
      </c>
      <c r="BH512" s="229">
        <f>IF(N512="sníž. přenesená",J512,0)</f>
        <v>0</v>
      </c>
      <c r="BI512" s="229">
        <f>IF(N512="nulová",J512,0)</f>
        <v>0</v>
      </c>
      <c r="BJ512" s="18" t="s">
        <v>83</v>
      </c>
      <c r="BK512" s="229">
        <f>ROUND(I512*H512,2)</f>
        <v>0</v>
      </c>
      <c r="BL512" s="18" t="s">
        <v>253</v>
      </c>
      <c r="BM512" s="228" t="s">
        <v>799</v>
      </c>
    </row>
    <row r="513" s="12" customFormat="1" ht="22.8" customHeight="1">
      <c r="A513" s="12"/>
      <c r="B513" s="200"/>
      <c r="C513" s="201"/>
      <c r="D513" s="202" t="s">
        <v>74</v>
      </c>
      <c r="E513" s="214" t="s">
        <v>800</v>
      </c>
      <c r="F513" s="214" t="s">
        <v>801</v>
      </c>
      <c r="G513" s="201"/>
      <c r="H513" s="201"/>
      <c r="I513" s="204"/>
      <c r="J513" s="215">
        <f>BK513</f>
        <v>0</v>
      </c>
      <c r="K513" s="201"/>
      <c r="L513" s="206"/>
      <c r="M513" s="207"/>
      <c r="N513" s="208"/>
      <c r="O513" s="208"/>
      <c r="P513" s="209">
        <f>SUM(P514:P515)</f>
        <v>0</v>
      </c>
      <c r="Q513" s="208"/>
      <c r="R513" s="209">
        <f>SUM(R514:R515)</f>
        <v>0.0091999999999999998</v>
      </c>
      <c r="S513" s="208"/>
      <c r="T513" s="210">
        <f>SUM(T514:T515)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11" t="s">
        <v>85</v>
      </c>
      <c r="AT513" s="212" t="s">
        <v>74</v>
      </c>
      <c r="AU513" s="212" t="s">
        <v>83</v>
      </c>
      <c r="AY513" s="211" t="s">
        <v>151</v>
      </c>
      <c r="BK513" s="213">
        <f>SUM(BK514:BK515)</f>
        <v>0</v>
      </c>
    </row>
    <row r="514" s="2" customFormat="1" ht="33" customHeight="1">
      <c r="A514" s="39"/>
      <c r="B514" s="40"/>
      <c r="C514" s="216" t="s">
        <v>802</v>
      </c>
      <c r="D514" s="216" t="s">
        <v>154</v>
      </c>
      <c r="E514" s="217" t="s">
        <v>803</v>
      </c>
      <c r="F514" s="218" t="s">
        <v>804</v>
      </c>
      <c r="G514" s="219" t="s">
        <v>610</v>
      </c>
      <c r="H514" s="220">
        <v>1</v>
      </c>
      <c r="I514" s="221"/>
      <c r="J514" s="222">
        <f>ROUND(I514*H514,2)</f>
        <v>0</v>
      </c>
      <c r="K514" s="223"/>
      <c r="L514" s="45"/>
      <c r="M514" s="224" t="s">
        <v>1</v>
      </c>
      <c r="N514" s="225" t="s">
        <v>40</v>
      </c>
      <c r="O514" s="92"/>
      <c r="P514" s="226">
        <f>O514*H514</f>
        <v>0</v>
      </c>
      <c r="Q514" s="226">
        <v>0.0091999999999999998</v>
      </c>
      <c r="R514" s="226">
        <f>Q514*H514</f>
        <v>0.0091999999999999998</v>
      </c>
      <c r="S514" s="226">
        <v>0</v>
      </c>
      <c r="T514" s="227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28" t="s">
        <v>253</v>
      </c>
      <c r="AT514" s="228" t="s">
        <v>154</v>
      </c>
      <c r="AU514" s="228" t="s">
        <v>85</v>
      </c>
      <c r="AY514" s="18" t="s">
        <v>151</v>
      </c>
      <c r="BE514" s="229">
        <f>IF(N514="základní",J514,0)</f>
        <v>0</v>
      </c>
      <c r="BF514" s="229">
        <f>IF(N514="snížená",J514,0)</f>
        <v>0</v>
      </c>
      <c r="BG514" s="229">
        <f>IF(N514="zákl. přenesená",J514,0)</f>
        <v>0</v>
      </c>
      <c r="BH514" s="229">
        <f>IF(N514="sníž. přenesená",J514,0)</f>
        <v>0</v>
      </c>
      <c r="BI514" s="229">
        <f>IF(N514="nulová",J514,0)</f>
        <v>0</v>
      </c>
      <c r="BJ514" s="18" t="s">
        <v>83</v>
      </c>
      <c r="BK514" s="229">
        <f>ROUND(I514*H514,2)</f>
        <v>0</v>
      </c>
      <c r="BL514" s="18" t="s">
        <v>253</v>
      </c>
      <c r="BM514" s="228" t="s">
        <v>805</v>
      </c>
    </row>
    <row r="515" s="2" customFormat="1" ht="24.15" customHeight="1">
      <c r="A515" s="39"/>
      <c r="B515" s="40"/>
      <c r="C515" s="216" t="s">
        <v>806</v>
      </c>
      <c r="D515" s="216" t="s">
        <v>154</v>
      </c>
      <c r="E515" s="217" t="s">
        <v>807</v>
      </c>
      <c r="F515" s="218" t="s">
        <v>808</v>
      </c>
      <c r="G515" s="219" t="s">
        <v>177</v>
      </c>
      <c r="H515" s="220">
        <v>0.0089999999999999993</v>
      </c>
      <c r="I515" s="221"/>
      <c r="J515" s="222">
        <f>ROUND(I515*H515,2)</f>
        <v>0</v>
      </c>
      <c r="K515" s="223"/>
      <c r="L515" s="45"/>
      <c r="M515" s="224" t="s">
        <v>1</v>
      </c>
      <c r="N515" s="225" t="s">
        <v>40</v>
      </c>
      <c r="O515" s="92"/>
      <c r="P515" s="226">
        <f>O515*H515</f>
        <v>0</v>
      </c>
      <c r="Q515" s="226">
        <v>0</v>
      </c>
      <c r="R515" s="226">
        <f>Q515*H515</f>
        <v>0</v>
      </c>
      <c r="S515" s="226">
        <v>0</v>
      </c>
      <c r="T515" s="227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8" t="s">
        <v>253</v>
      </c>
      <c r="AT515" s="228" t="s">
        <v>154</v>
      </c>
      <c r="AU515" s="228" t="s">
        <v>85</v>
      </c>
      <c r="AY515" s="18" t="s">
        <v>151</v>
      </c>
      <c r="BE515" s="229">
        <f>IF(N515="základní",J515,0)</f>
        <v>0</v>
      </c>
      <c r="BF515" s="229">
        <f>IF(N515="snížená",J515,0)</f>
        <v>0</v>
      </c>
      <c r="BG515" s="229">
        <f>IF(N515="zákl. přenesená",J515,0)</f>
        <v>0</v>
      </c>
      <c r="BH515" s="229">
        <f>IF(N515="sníž. přenesená",J515,0)</f>
        <v>0</v>
      </c>
      <c r="BI515" s="229">
        <f>IF(N515="nulová",J515,0)</f>
        <v>0</v>
      </c>
      <c r="BJ515" s="18" t="s">
        <v>83</v>
      </c>
      <c r="BK515" s="229">
        <f>ROUND(I515*H515,2)</f>
        <v>0</v>
      </c>
      <c r="BL515" s="18" t="s">
        <v>253</v>
      </c>
      <c r="BM515" s="228" t="s">
        <v>809</v>
      </c>
    </row>
    <row r="516" s="12" customFormat="1" ht="22.8" customHeight="1">
      <c r="A516" s="12"/>
      <c r="B516" s="200"/>
      <c r="C516" s="201"/>
      <c r="D516" s="202" t="s">
        <v>74</v>
      </c>
      <c r="E516" s="214" t="s">
        <v>810</v>
      </c>
      <c r="F516" s="214" t="s">
        <v>811</v>
      </c>
      <c r="G516" s="201"/>
      <c r="H516" s="201"/>
      <c r="I516" s="204"/>
      <c r="J516" s="215">
        <f>BK516</f>
        <v>0</v>
      </c>
      <c r="K516" s="201"/>
      <c r="L516" s="206"/>
      <c r="M516" s="207"/>
      <c r="N516" s="208"/>
      <c r="O516" s="208"/>
      <c r="P516" s="209">
        <f>P517+P538+P552</f>
        <v>0</v>
      </c>
      <c r="Q516" s="208"/>
      <c r="R516" s="209">
        <f>R517+R538+R552</f>
        <v>0</v>
      </c>
      <c r="S516" s="208"/>
      <c r="T516" s="210">
        <f>T517+T538+T552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1" t="s">
        <v>85</v>
      </c>
      <c r="AT516" s="212" t="s">
        <v>74</v>
      </c>
      <c r="AU516" s="212" t="s">
        <v>83</v>
      </c>
      <c r="AY516" s="211" t="s">
        <v>151</v>
      </c>
      <c r="BK516" s="213">
        <f>BK517+BK538+BK552</f>
        <v>0</v>
      </c>
    </row>
    <row r="517" s="12" customFormat="1" ht="20.88" customHeight="1">
      <c r="A517" s="12"/>
      <c r="B517" s="200"/>
      <c r="C517" s="201"/>
      <c r="D517" s="202" t="s">
        <v>74</v>
      </c>
      <c r="E517" s="214" t="s">
        <v>812</v>
      </c>
      <c r="F517" s="214" t="s">
        <v>813</v>
      </c>
      <c r="G517" s="201"/>
      <c r="H517" s="201"/>
      <c r="I517" s="204"/>
      <c r="J517" s="215">
        <f>BK517</f>
        <v>0</v>
      </c>
      <c r="K517" s="201"/>
      <c r="L517" s="206"/>
      <c r="M517" s="207"/>
      <c r="N517" s="208"/>
      <c r="O517" s="208"/>
      <c r="P517" s="209">
        <f>SUM(P518:P537)</f>
        <v>0</v>
      </c>
      <c r="Q517" s="208"/>
      <c r="R517" s="209">
        <f>SUM(R518:R537)</f>
        <v>0</v>
      </c>
      <c r="S517" s="208"/>
      <c r="T517" s="210">
        <f>SUM(T518:T537)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1" t="s">
        <v>85</v>
      </c>
      <c r="AT517" s="212" t="s">
        <v>74</v>
      </c>
      <c r="AU517" s="212" t="s">
        <v>85</v>
      </c>
      <c r="AY517" s="211" t="s">
        <v>151</v>
      </c>
      <c r="BK517" s="213">
        <f>SUM(BK518:BK537)</f>
        <v>0</v>
      </c>
    </row>
    <row r="518" s="2" customFormat="1" ht="62.7" customHeight="1">
      <c r="A518" s="39"/>
      <c r="B518" s="40"/>
      <c r="C518" s="216" t="s">
        <v>814</v>
      </c>
      <c r="D518" s="216" t="s">
        <v>154</v>
      </c>
      <c r="E518" s="217" t="s">
        <v>815</v>
      </c>
      <c r="F518" s="218" t="s">
        <v>816</v>
      </c>
      <c r="G518" s="219" t="s">
        <v>817</v>
      </c>
      <c r="H518" s="220">
        <v>1</v>
      </c>
      <c r="I518" s="221"/>
      <c r="J518" s="222">
        <f>ROUND(I518*H518,2)</f>
        <v>0</v>
      </c>
      <c r="K518" s="223"/>
      <c r="L518" s="45"/>
      <c r="M518" s="224" t="s">
        <v>1</v>
      </c>
      <c r="N518" s="225" t="s">
        <v>40</v>
      </c>
      <c r="O518" s="92"/>
      <c r="P518" s="226">
        <f>O518*H518</f>
        <v>0</v>
      </c>
      <c r="Q518" s="226">
        <v>0</v>
      </c>
      <c r="R518" s="226">
        <f>Q518*H518</f>
        <v>0</v>
      </c>
      <c r="S518" s="226">
        <v>0</v>
      </c>
      <c r="T518" s="227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28" t="s">
        <v>253</v>
      </c>
      <c r="AT518" s="228" t="s">
        <v>154</v>
      </c>
      <c r="AU518" s="228" t="s">
        <v>152</v>
      </c>
      <c r="AY518" s="18" t="s">
        <v>151</v>
      </c>
      <c r="BE518" s="229">
        <f>IF(N518="základní",J518,0)</f>
        <v>0</v>
      </c>
      <c r="BF518" s="229">
        <f>IF(N518="snížená",J518,0)</f>
        <v>0</v>
      </c>
      <c r="BG518" s="229">
        <f>IF(N518="zákl. přenesená",J518,0)</f>
        <v>0</v>
      </c>
      <c r="BH518" s="229">
        <f>IF(N518="sníž. přenesená",J518,0)</f>
        <v>0</v>
      </c>
      <c r="BI518" s="229">
        <f>IF(N518="nulová",J518,0)</f>
        <v>0</v>
      </c>
      <c r="BJ518" s="18" t="s">
        <v>83</v>
      </c>
      <c r="BK518" s="229">
        <f>ROUND(I518*H518,2)</f>
        <v>0</v>
      </c>
      <c r="BL518" s="18" t="s">
        <v>253</v>
      </c>
      <c r="BM518" s="228" t="s">
        <v>818</v>
      </c>
    </row>
    <row r="519" s="2" customFormat="1" ht="21.75" customHeight="1">
      <c r="A519" s="39"/>
      <c r="B519" s="40"/>
      <c r="C519" s="216" t="s">
        <v>819</v>
      </c>
      <c r="D519" s="216" t="s">
        <v>154</v>
      </c>
      <c r="E519" s="217" t="s">
        <v>820</v>
      </c>
      <c r="F519" s="218" t="s">
        <v>821</v>
      </c>
      <c r="G519" s="219" t="s">
        <v>817</v>
      </c>
      <c r="H519" s="220">
        <v>1</v>
      </c>
      <c r="I519" s="221"/>
      <c r="J519" s="222">
        <f>ROUND(I519*H519,2)</f>
        <v>0</v>
      </c>
      <c r="K519" s="223"/>
      <c r="L519" s="45"/>
      <c r="M519" s="224" t="s">
        <v>1</v>
      </c>
      <c r="N519" s="225" t="s">
        <v>40</v>
      </c>
      <c r="O519" s="92"/>
      <c r="P519" s="226">
        <f>O519*H519</f>
        <v>0</v>
      </c>
      <c r="Q519" s="226">
        <v>0</v>
      </c>
      <c r="R519" s="226">
        <f>Q519*H519</f>
        <v>0</v>
      </c>
      <c r="S519" s="226">
        <v>0</v>
      </c>
      <c r="T519" s="227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28" t="s">
        <v>253</v>
      </c>
      <c r="AT519" s="228" t="s">
        <v>154</v>
      </c>
      <c r="AU519" s="228" t="s">
        <v>152</v>
      </c>
      <c r="AY519" s="18" t="s">
        <v>151</v>
      </c>
      <c r="BE519" s="229">
        <f>IF(N519="základní",J519,0)</f>
        <v>0</v>
      </c>
      <c r="BF519" s="229">
        <f>IF(N519="snížená",J519,0)</f>
        <v>0</v>
      </c>
      <c r="BG519" s="229">
        <f>IF(N519="zákl. přenesená",J519,0)</f>
        <v>0</v>
      </c>
      <c r="BH519" s="229">
        <f>IF(N519="sníž. přenesená",J519,0)</f>
        <v>0</v>
      </c>
      <c r="BI519" s="229">
        <f>IF(N519="nulová",J519,0)</f>
        <v>0</v>
      </c>
      <c r="BJ519" s="18" t="s">
        <v>83</v>
      </c>
      <c r="BK519" s="229">
        <f>ROUND(I519*H519,2)</f>
        <v>0</v>
      </c>
      <c r="BL519" s="18" t="s">
        <v>253</v>
      </c>
      <c r="BM519" s="228" t="s">
        <v>822</v>
      </c>
    </row>
    <row r="520" s="2" customFormat="1" ht="33" customHeight="1">
      <c r="A520" s="39"/>
      <c r="B520" s="40"/>
      <c r="C520" s="216" t="s">
        <v>823</v>
      </c>
      <c r="D520" s="216" t="s">
        <v>154</v>
      </c>
      <c r="E520" s="217" t="s">
        <v>824</v>
      </c>
      <c r="F520" s="218" t="s">
        <v>825</v>
      </c>
      <c r="G520" s="219" t="s">
        <v>817</v>
      </c>
      <c r="H520" s="220">
        <v>1</v>
      </c>
      <c r="I520" s="221"/>
      <c r="J520" s="222">
        <f>ROUND(I520*H520,2)</f>
        <v>0</v>
      </c>
      <c r="K520" s="223"/>
      <c r="L520" s="45"/>
      <c r="M520" s="224" t="s">
        <v>1</v>
      </c>
      <c r="N520" s="225" t="s">
        <v>40</v>
      </c>
      <c r="O520" s="92"/>
      <c r="P520" s="226">
        <f>O520*H520</f>
        <v>0</v>
      </c>
      <c r="Q520" s="226">
        <v>0</v>
      </c>
      <c r="R520" s="226">
        <f>Q520*H520</f>
        <v>0</v>
      </c>
      <c r="S520" s="226">
        <v>0</v>
      </c>
      <c r="T520" s="22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28" t="s">
        <v>253</v>
      </c>
      <c r="AT520" s="228" t="s">
        <v>154</v>
      </c>
      <c r="AU520" s="228" t="s">
        <v>152</v>
      </c>
      <c r="AY520" s="18" t="s">
        <v>151</v>
      </c>
      <c r="BE520" s="229">
        <f>IF(N520="základní",J520,0)</f>
        <v>0</v>
      </c>
      <c r="BF520" s="229">
        <f>IF(N520="snížená",J520,0)</f>
        <v>0</v>
      </c>
      <c r="BG520" s="229">
        <f>IF(N520="zákl. přenesená",J520,0)</f>
        <v>0</v>
      </c>
      <c r="BH520" s="229">
        <f>IF(N520="sníž. přenesená",J520,0)</f>
        <v>0</v>
      </c>
      <c r="BI520" s="229">
        <f>IF(N520="nulová",J520,0)</f>
        <v>0</v>
      </c>
      <c r="BJ520" s="18" t="s">
        <v>83</v>
      </c>
      <c r="BK520" s="229">
        <f>ROUND(I520*H520,2)</f>
        <v>0</v>
      </c>
      <c r="BL520" s="18" t="s">
        <v>253</v>
      </c>
      <c r="BM520" s="228" t="s">
        <v>826</v>
      </c>
    </row>
    <row r="521" s="2" customFormat="1" ht="49.05" customHeight="1">
      <c r="A521" s="39"/>
      <c r="B521" s="40"/>
      <c r="C521" s="216" t="s">
        <v>827</v>
      </c>
      <c r="D521" s="216" t="s">
        <v>154</v>
      </c>
      <c r="E521" s="217" t="s">
        <v>828</v>
      </c>
      <c r="F521" s="218" t="s">
        <v>829</v>
      </c>
      <c r="G521" s="219" t="s">
        <v>817</v>
      </c>
      <c r="H521" s="220">
        <v>1</v>
      </c>
      <c r="I521" s="221"/>
      <c r="J521" s="222">
        <f>ROUND(I521*H521,2)</f>
        <v>0</v>
      </c>
      <c r="K521" s="223"/>
      <c r="L521" s="45"/>
      <c r="M521" s="224" t="s">
        <v>1</v>
      </c>
      <c r="N521" s="225" t="s">
        <v>40</v>
      </c>
      <c r="O521" s="92"/>
      <c r="P521" s="226">
        <f>O521*H521</f>
        <v>0</v>
      </c>
      <c r="Q521" s="226">
        <v>0</v>
      </c>
      <c r="R521" s="226">
        <f>Q521*H521</f>
        <v>0</v>
      </c>
      <c r="S521" s="226">
        <v>0</v>
      </c>
      <c r="T521" s="227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28" t="s">
        <v>253</v>
      </c>
      <c r="AT521" s="228" t="s">
        <v>154</v>
      </c>
      <c r="AU521" s="228" t="s">
        <v>152</v>
      </c>
      <c r="AY521" s="18" t="s">
        <v>151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8" t="s">
        <v>83</v>
      </c>
      <c r="BK521" s="229">
        <f>ROUND(I521*H521,2)</f>
        <v>0</v>
      </c>
      <c r="BL521" s="18" t="s">
        <v>253</v>
      </c>
      <c r="BM521" s="228" t="s">
        <v>830</v>
      </c>
    </row>
    <row r="522" s="2" customFormat="1" ht="24.15" customHeight="1">
      <c r="A522" s="39"/>
      <c r="B522" s="40"/>
      <c r="C522" s="216" t="s">
        <v>831</v>
      </c>
      <c r="D522" s="216" t="s">
        <v>154</v>
      </c>
      <c r="E522" s="217" t="s">
        <v>832</v>
      </c>
      <c r="F522" s="218" t="s">
        <v>833</v>
      </c>
      <c r="G522" s="219" t="s">
        <v>834</v>
      </c>
      <c r="H522" s="220">
        <v>1</v>
      </c>
      <c r="I522" s="221"/>
      <c r="J522" s="222">
        <f>ROUND(I522*H522,2)</f>
        <v>0</v>
      </c>
      <c r="K522" s="223"/>
      <c r="L522" s="45"/>
      <c r="M522" s="224" t="s">
        <v>1</v>
      </c>
      <c r="N522" s="225" t="s">
        <v>40</v>
      </c>
      <c r="O522" s="92"/>
      <c r="P522" s="226">
        <f>O522*H522</f>
        <v>0</v>
      </c>
      <c r="Q522" s="226">
        <v>0</v>
      </c>
      <c r="R522" s="226">
        <f>Q522*H522</f>
        <v>0</v>
      </c>
      <c r="S522" s="226">
        <v>0</v>
      </c>
      <c r="T522" s="22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28" t="s">
        <v>253</v>
      </c>
      <c r="AT522" s="228" t="s">
        <v>154</v>
      </c>
      <c r="AU522" s="228" t="s">
        <v>152</v>
      </c>
      <c r="AY522" s="18" t="s">
        <v>151</v>
      </c>
      <c r="BE522" s="229">
        <f>IF(N522="základní",J522,0)</f>
        <v>0</v>
      </c>
      <c r="BF522" s="229">
        <f>IF(N522="snížená",J522,0)</f>
        <v>0</v>
      </c>
      <c r="BG522" s="229">
        <f>IF(N522="zákl. přenesená",J522,0)</f>
        <v>0</v>
      </c>
      <c r="BH522" s="229">
        <f>IF(N522="sníž. přenesená",J522,0)</f>
        <v>0</v>
      </c>
      <c r="BI522" s="229">
        <f>IF(N522="nulová",J522,0)</f>
        <v>0</v>
      </c>
      <c r="BJ522" s="18" t="s">
        <v>83</v>
      </c>
      <c r="BK522" s="229">
        <f>ROUND(I522*H522,2)</f>
        <v>0</v>
      </c>
      <c r="BL522" s="18" t="s">
        <v>253</v>
      </c>
      <c r="BM522" s="228" t="s">
        <v>835</v>
      </c>
    </row>
    <row r="523" s="2" customFormat="1" ht="16.5" customHeight="1">
      <c r="A523" s="39"/>
      <c r="B523" s="40"/>
      <c r="C523" s="216" t="s">
        <v>836</v>
      </c>
      <c r="D523" s="216" t="s">
        <v>154</v>
      </c>
      <c r="E523" s="217" t="s">
        <v>837</v>
      </c>
      <c r="F523" s="218" t="s">
        <v>838</v>
      </c>
      <c r="G523" s="219" t="s">
        <v>834</v>
      </c>
      <c r="H523" s="220">
        <v>2</v>
      </c>
      <c r="I523" s="221"/>
      <c r="J523" s="222">
        <f>ROUND(I523*H523,2)</f>
        <v>0</v>
      </c>
      <c r="K523" s="223"/>
      <c r="L523" s="45"/>
      <c r="M523" s="224" t="s">
        <v>1</v>
      </c>
      <c r="N523" s="225" t="s">
        <v>40</v>
      </c>
      <c r="O523" s="92"/>
      <c r="P523" s="226">
        <f>O523*H523</f>
        <v>0</v>
      </c>
      <c r="Q523" s="226">
        <v>0</v>
      </c>
      <c r="R523" s="226">
        <f>Q523*H523</f>
        <v>0</v>
      </c>
      <c r="S523" s="226">
        <v>0</v>
      </c>
      <c r="T523" s="22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28" t="s">
        <v>253</v>
      </c>
      <c r="AT523" s="228" t="s">
        <v>154</v>
      </c>
      <c r="AU523" s="228" t="s">
        <v>152</v>
      </c>
      <c r="AY523" s="18" t="s">
        <v>151</v>
      </c>
      <c r="BE523" s="229">
        <f>IF(N523="základní",J523,0)</f>
        <v>0</v>
      </c>
      <c r="BF523" s="229">
        <f>IF(N523="snížená",J523,0)</f>
        <v>0</v>
      </c>
      <c r="BG523" s="229">
        <f>IF(N523="zákl. přenesená",J523,0)</f>
        <v>0</v>
      </c>
      <c r="BH523" s="229">
        <f>IF(N523="sníž. přenesená",J523,0)</f>
        <v>0</v>
      </c>
      <c r="BI523" s="229">
        <f>IF(N523="nulová",J523,0)</f>
        <v>0</v>
      </c>
      <c r="BJ523" s="18" t="s">
        <v>83</v>
      </c>
      <c r="BK523" s="229">
        <f>ROUND(I523*H523,2)</f>
        <v>0</v>
      </c>
      <c r="BL523" s="18" t="s">
        <v>253</v>
      </c>
      <c r="BM523" s="228" t="s">
        <v>839</v>
      </c>
    </row>
    <row r="524" s="2" customFormat="1" ht="16.5" customHeight="1">
      <c r="A524" s="39"/>
      <c r="B524" s="40"/>
      <c r="C524" s="216" t="s">
        <v>840</v>
      </c>
      <c r="D524" s="216" t="s">
        <v>154</v>
      </c>
      <c r="E524" s="217" t="s">
        <v>841</v>
      </c>
      <c r="F524" s="218" t="s">
        <v>842</v>
      </c>
      <c r="G524" s="219" t="s">
        <v>834</v>
      </c>
      <c r="H524" s="220">
        <v>1</v>
      </c>
      <c r="I524" s="221"/>
      <c r="J524" s="222">
        <f>ROUND(I524*H524,2)</f>
        <v>0</v>
      </c>
      <c r="K524" s="223"/>
      <c r="L524" s="45"/>
      <c r="M524" s="224" t="s">
        <v>1</v>
      </c>
      <c r="N524" s="225" t="s">
        <v>40</v>
      </c>
      <c r="O524" s="92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28" t="s">
        <v>253</v>
      </c>
      <c r="AT524" s="228" t="s">
        <v>154</v>
      </c>
      <c r="AU524" s="228" t="s">
        <v>152</v>
      </c>
      <c r="AY524" s="18" t="s">
        <v>151</v>
      </c>
      <c r="BE524" s="229">
        <f>IF(N524="základní",J524,0)</f>
        <v>0</v>
      </c>
      <c r="BF524" s="229">
        <f>IF(N524="snížená",J524,0)</f>
        <v>0</v>
      </c>
      <c r="BG524" s="229">
        <f>IF(N524="zákl. přenesená",J524,0)</f>
        <v>0</v>
      </c>
      <c r="BH524" s="229">
        <f>IF(N524="sníž. přenesená",J524,0)</f>
        <v>0</v>
      </c>
      <c r="BI524" s="229">
        <f>IF(N524="nulová",J524,0)</f>
        <v>0</v>
      </c>
      <c r="BJ524" s="18" t="s">
        <v>83</v>
      </c>
      <c r="BK524" s="229">
        <f>ROUND(I524*H524,2)</f>
        <v>0</v>
      </c>
      <c r="BL524" s="18" t="s">
        <v>253</v>
      </c>
      <c r="BM524" s="228" t="s">
        <v>843</v>
      </c>
    </row>
    <row r="525" s="2" customFormat="1" ht="16.5" customHeight="1">
      <c r="A525" s="39"/>
      <c r="B525" s="40"/>
      <c r="C525" s="216" t="s">
        <v>844</v>
      </c>
      <c r="D525" s="216" t="s">
        <v>154</v>
      </c>
      <c r="E525" s="217" t="s">
        <v>845</v>
      </c>
      <c r="F525" s="218" t="s">
        <v>846</v>
      </c>
      <c r="G525" s="219" t="s">
        <v>834</v>
      </c>
      <c r="H525" s="220">
        <v>1</v>
      </c>
      <c r="I525" s="221"/>
      <c r="J525" s="222">
        <f>ROUND(I525*H525,2)</f>
        <v>0</v>
      </c>
      <c r="K525" s="223"/>
      <c r="L525" s="45"/>
      <c r="M525" s="224" t="s">
        <v>1</v>
      </c>
      <c r="N525" s="225" t="s">
        <v>40</v>
      </c>
      <c r="O525" s="92"/>
      <c r="P525" s="226">
        <f>O525*H525</f>
        <v>0</v>
      </c>
      <c r="Q525" s="226">
        <v>0</v>
      </c>
      <c r="R525" s="226">
        <f>Q525*H525</f>
        <v>0</v>
      </c>
      <c r="S525" s="226">
        <v>0</v>
      </c>
      <c r="T525" s="227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28" t="s">
        <v>253</v>
      </c>
      <c r="AT525" s="228" t="s">
        <v>154</v>
      </c>
      <c r="AU525" s="228" t="s">
        <v>152</v>
      </c>
      <c r="AY525" s="18" t="s">
        <v>151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8" t="s">
        <v>83</v>
      </c>
      <c r="BK525" s="229">
        <f>ROUND(I525*H525,2)</f>
        <v>0</v>
      </c>
      <c r="BL525" s="18" t="s">
        <v>253</v>
      </c>
      <c r="BM525" s="228" t="s">
        <v>847</v>
      </c>
    </row>
    <row r="526" s="2" customFormat="1" ht="16.5" customHeight="1">
      <c r="A526" s="39"/>
      <c r="B526" s="40"/>
      <c r="C526" s="216" t="s">
        <v>848</v>
      </c>
      <c r="D526" s="216" t="s">
        <v>154</v>
      </c>
      <c r="E526" s="217" t="s">
        <v>849</v>
      </c>
      <c r="F526" s="218" t="s">
        <v>850</v>
      </c>
      <c r="G526" s="219" t="s">
        <v>834</v>
      </c>
      <c r="H526" s="220">
        <v>5</v>
      </c>
      <c r="I526" s="221"/>
      <c r="J526" s="222">
        <f>ROUND(I526*H526,2)</f>
        <v>0</v>
      </c>
      <c r="K526" s="223"/>
      <c r="L526" s="45"/>
      <c r="M526" s="224" t="s">
        <v>1</v>
      </c>
      <c r="N526" s="225" t="s">
        <v>40</v>
      </c>
      <c r="O526" s="92"/>
      <c r="P526" s="226">
        <f>O526*H526</f>
        <v>0</v>
      </c>
      <c r="Q526" s="226">
        <v>0</v>
      </c>
      <c r="R526" s="226">
        <f>Q526*H526</f>
        <v>0</v>
      </c>
      <c r="S526" s="226">
        <v>0</v>
      </c>
      <c r="T526" s="22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28" t="s">
        <v>253</v>
      </c>
      <c r="AT526" s="228" t="s">
        <v>154</v>
      </c>
      <c r="AU526" s="228" t="s">
        <v>152</v>
      </c>
      <c r="AY526" s="18" t="s">
        <v>151</v>
      </c>
      <c r="BE526" s="229">
        <f>IF(N526="základní",J526,0)</f>
        <v>0</v>
      </c>
      <c r="BF526" s="229">
        <f>IF(N526="snížená",J526,0)</f>
        <v>0</v>
      </c>
      <c r="BG526" s="229">
        <f>IF(N526="zákl. přenesená",J526,0)</f>
        <v>0</v>
      </c>
      <c r="BH526" s="229">
        <f>IF(N526="sníž. přenesená",J526,0)</f>
        <v>0</v>
      </c>
      <c r="BI526" s="229">
        <f>IF(N526="nulová",J526,0)</f>
        <v>0</v>
      </c>
      <c r="BJ526" s="18" t="s">
        <v>83</v>
      </c>
      <c r="BK526" s="229">
        <f>ROUND(I526*H526,2)</f>
        <v>0</v>
      </c>
      <c r="BL526" s="18" t="s">
        <v>253</v>
      </c>
      <c r="BM526" s="228" t="s">
        <v>851</v>
      </c>
    </row>
    <row r="527" s="2" customFormat="1" ht="16.5" customHeight="1">
      <c r="A527" s="39"/>
      <c r="B527" s="40"/>
      <c r="C527" s="216" t="s">
        <v>852</v>
      </c>
      <c r="D527" s="216" t="s">
        <v>154</v>
      </c>
      <c r="E527" s="217" t="s">
        <v>853</v>
      </c>
      <c r="F527" s="218" t="s">
        <v>854</v>
      </c>
      <c r="G527" s="219" t="s">
        <v>834</v>
      </c>
      <c r="H527" s="220">
        <v>2</v>
      </c>
      <c r="I527" s="221"/>
      <c r="J527" s="222">
        <f>ROUND(I527*H527,2)</f>
        <v>0</v>
      </c>
      <c r="K527" s="223"/>
      <c r="L527" s="45"/>
      <c r="M527" s="224" t="s">
        <v>1</v>
      </c>
      <c r="N527" s="225" t="s">
        <v>40</v>
      </c>
      <c r="O527" s="92"/>
      <c r="P527" s="226">
        <f>O527*H527</f>
        <v>0</v>
      </c>
      <c r="Q527" s="226">
        <v>0</v>
      </c>
      <c r="R527" s="226">
        <f>Q527*H527</f>
        <v>0</v>
      </c>
      <c r="S527" s="226">
        <v>0</v>
      </c>
      <c r="T527" s="22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8" t="s">
        <v>253</v>
      </c>
      <c r="AT527" s="228" t="s">
        <v>154</v>
      </c>
      <c r="AU527" s="228" t="s">
        <v>152</v>
      </c>
      <c r="AY527" s="18" t="s">
        <v>151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8" t="s">
        <v>83</v>
      </c>
      <c r="BK527" s="229">
        <f>ROUND(I527*H527,2)</f>
        <v>0</v>
      </c>
      <c r="BL527" s="18" t="s">
        <v>253</v>
      </c>
      <c r="BM527" s="228" t="s">
        <v>855</v>
      </c>
    </row>
    <row r="528" s="2" customFormat="1" ht="16.5" customHeight="1">
      <c r="A528" s="39"/>
      <c r="B528" s="40"/>
      <c r="C528" s="216" t="s">
        <v>856</v>
      </c>
      <c r="D528" s="216" t="s">
        <v>154</v>
      </c>
      <c r="E528" s="217" t="s">
        <v>857</v>
      </c>
      <c r="F528" s="218" t="s">
        <v>858</v>
      </c>
      <c r="G528" s="219" t="s">
        <v>834</v>
      </c>
      <c r="H528" s="220">
        <v>2</v>
      </c>
      <c r="I528" s="221"/>
      <c r="J528" s="222">
        <f>ROUND(I528*H528,2)</f>
        <v>0</v>
      </c>
      <c r="K528" s="223"/>
      <c r="L528" s="45"/>
      <c r="M528" s="224" t="s">
        <v>1</v>
      </c>
      <c r="N528" s="225" t="s">
        <v>40</v>
      </c>
      <c r="O528" s="92"/>
      <c r="P528" s="226">
        <f>O528*H528</f>
        <v>0</v>
      </c>
      <c r="Q528" s="226">
        <v>0</v>
      </c>
      <c r="R528" s="226">
        <f>Q528*H528</f>
        <v>0</v>
      </c>
      <c r="S528" s="226">
        <v>0</v>
      </c>
      <c r="T528" s="227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28" t="s">
        <v>253</v>
      </c>
      <c r="AT528" s="228" t="s">
        <v>154</v>
      </c>
      <c r="AU528" s="228" t="s">
        <v>152</v>
      </c>
      <c r="AY528" s="18" t="s">
        <v>151</v>
      </c>
      <c r="BE528" s="229">
        <f>IF(N528="základní",J528,0)</f>
        <v>0</v>
      </c>
      <c r="BF528" s="229">
        <f>IF(N528="snížená",J528,0)</f>
        <v>0</v>
      </c>
      <c r="BG528" s="229">
        <f>IF(N528="zákl. přenesená",J528,0)</f>
        <v>0</v>
      </c>
      <c r="BH528" s="229">
        <f>IF(N528="sníž. přenesená",J528,0)</f>
        <v>0</v>
      </c>
      <c r="BI528" s="229">
        <f>IF(N528="nulová",J528,0)</f>
        <v>0</v>
      </c>
      <c r="BJ528" s="18" t="s">
        <v>83</v>
      </c>
      <c r="BK528" s="229">
        <f>ROUND(I528*H528,2)</f>
        <v>0</v>
      </c>
      <c r="BL528" s="18" t="s">
        <v>253</v>
      </c>
      <c r="BM528" s="228" t="s">
        <v>859</v>
      </c>
    </row>
    <row r="529" s="2" customFormat="1" ht="16.5" customHeight="1">
      <c r="A529" s="39"/>
      <c r="B529" s="40"/>
      <c r="C529" s="216" t="s">
        <v>860</v>
      </c>
      <c r="D529" s="216" t="s">
        <v>154</v>
      </c>
      <c r="E529" s="217" t="s">
        <v>861</v>
      </c>
      <c r="F529" s="218" t="s">
        <v>862</v>
      </c>
      <c r="G529" s="219" t="s">
        <v>834</v>
      </c>
      <c r="H529" s="220">
        <v>3</v>
      </c>
      <c r="I529" s="221"/>
      <c r="J529" s="222">
        <f>ROUND(I529*H529,2)</f>
        <v>0</v>
      </c>
      <c r="K529" s="223"/>
      <c r="L529" s="45"/>
      <c r="M529" s="224" t="s">
        <v>1</v>
      </c>
      <c r="N529" s="225" t="s">
        <v>40</v>
      </c>
      <c r="O529" s="92"/>
      <c r="P529" s="226">
        <f>O529*H529</f>
        <v>0</v>
      </c>
      <c r="Q529" s="226">
        <v>0</v>
      </c>
      <c r="R529" s="226">
        <f>Q529*H529</f>
        <v>0</v>
      </c>
      <c r="S529" s="226">
        <v>0</v>
      </c>
      <c r="T529" s="227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8" t="s">
        <v>253</v>
      </c>
      <c r="AT529" s="228" t="s">
        <v>154</v>
      </c>
      <c r="AU529" s="228" t="s">
        <v>152</v>
      </c>
      <c r="AY529" s="18" t="s">
        <v>151</v>
      </c>
      <c r="BE529" s="229">
        <f>IF(N529="základní",J529,0)</f>
        <v>0</v>
      </c>
      <c r="BF529" s="229">
        <f>IF(N529="snížená",J529,0)</f>
        <v>0</v>
      </c>
      <c r="BG529" s="229">
        <f>IF(N529="zákl. přenesená",J529,0)</f>
        <v>0</v>
      </c>
      <c r="BH529" s="229">
        <f>IF(N529="sníž. přenesená",J529,0)</f>
        <v>0</v>
      </c>
      <c r="BI529" s="229">
        <f>IF(N529="nulová",J529,0)</f>
        <v>0</v>
      </c>
      <c r="BJ529" s="18" t="s">
        <v>83</v>
      </c>
      <c r="BK529" s="229">
        <f>ROUND(I529*H529,2)</f>
        <v>0</v>
      </c>
      <c r="BL529" s="18" t="s">
        <v>253</v>
      </c>
      <c r="BM529" s="228" t="s">
        <v>863</v>
      </c>
    </row>
    <row r="530" s="2" customFormat="1" ht="21.75" customHeight="1">
      <c r="A530" s="39"/>
      <c r="B530" s="40"/>
      <c r="C530" s="216" t="s">
        <v>864</v>
      </c>
      <c r="D530" s="216" t="s">
        <v>154</v>
      </c>
      <c r="E530" s="217" t="s">
        <v>865</v>
      </c>
      <c r="F530" s="218" t="s">
        <v>866</v>
      </c>
      <c r="G530" s="219" t="s">
        <v>834</v>
      </c>
      <c r="H530" s="220">
        <v>2</v>
      </c>
      <c r="I530" s="221"/>
      <c r="J530" s="222">
        <f>ROUND(I530*H530,2)</f>
        <v>0</v>
      </c>
      <c r="K530" s="223"/>
      <c r="L530" s="45"/>
      <c r="M530" s="224" t="s">
        <v>1</v>
      </c>
      <c r="N530" s="225" t="s">
        <v>40</v>
      </c>
      <c r="O530" s="92"/>
      <c r="P530" s="226">
        <f>O530*H530</f>
        <v>0</v>
      </c>
      <c r="Q530" s="226">
        <v>0</v>
      </c>
      <c r="R530" s="226">
        <f>Q530*H530</f>
        <v>0</v>
      </c>
      <c r="S530" s="226">
        <v>0</v>
      </c>
      <c r="T530" s="227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28" t="s">
        <v>253</v>
      </c>
      <c r="AT530" s="228" t="s">
        <v>154</v>
      </c>
      <c r="AU530" s="228" t="s">
        <v>152</v>
      </c>
      <c r="AY530" s="18" t="s">
        <v>151</v>
      </c>
      <c r="BE530" s="229">
        <f>IF(N530="základní",J530,0)</f>
        <v>0</v>
      </c>
      <c r="BF530" s="229">
        <f>IF(N530="snížená",J530,0)</f>
        <v>0</v>
      </c>
      <c r="BG530" s="229">
        <f>IF(N530="zákl. přenesená",J530,0)</f>
        <v>0</v>
      </c>
      <c r="BH530" s="229">
        <f>IF(N530="sníž. přenesená",J530,0)</f>
        <v>0</v>
      </c>
      <c r="BI530" s="229">
        <f>IF(N530="nulová",J530,0)</f>
        <v>0</v>
      </c>
      <c r="BJ530" s="18" t="s">
        <v>83</v>
      </c>
      <c r="BK530" s="229">
        <f>ROUND(I530*H530,2)</f>
        <v>0</v>
      </c>
      <c r="BL530" s="18" t="s">
        <v>253</v>
      </c>
      <c r="BM530" s="228" t="s">
        <v>867</v>
      </c>
    </row>
    <row r="531" s="2" customFormat="1" ht="16.5" customHeight="1">
      <c r="A531" s="39"/>
      <c r="B531" s="40"/>
      <c r="C531" s="216" t="s">
        <v>868</v>
      </c>
      <c r="D531" s="216" t="s">
        <v>154</v>
      </c>
      <c r="E531" s="217" t="s">
        <v>869</v>
      </c>
      <c r="F531" s="218" t="s">
        <v>870</v>
      </c>
      <c r="G531" s="219" t="s">
        <v>834</v>
      </c>
      <c r="H531" s="220">
        <v>1</v>
      </c>
      <c r="I531" s="221"/>
      <c r="J531" s="222">
        <f>ROUND(I531*H531,2)</f>
        <v>0</v>
      </c>
      <c r="K531" s="223"/>
      <c r="L531" s="45"/>
      <c r="M531" s="224" t="s">
        <v>1</v>
      </c>
      <c r="N531" s="225" t="s">
        <v>40</v>
      </c>
      <c r="O531" s="92"/>
      <c r="P531" s="226">
        <f>O531*H531</f>
        <v>0</v>
      </c>
      <c r="Q531" s="226">
        <v>0</v>
      </c>
      <c r="R531" s="226">
        <f>Q531*H531</f>
        <v>0</v>
      </c>
      <c r="S531" s="226">
        <v>0</v>
      </c>
      <c r="T531" s="22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28" t="s">
        <v>253</v>
      </c>
      <c r="AT531" s="228" t="s">
        <v>154</v>
      </c>
      <c r="AU531" s="228" t="s">
        <v>152</v>
      </c>
      <c r="AY531" s="18" t="s">
        <v>151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18" t="s">
        <v>83</v>
      </c>
      <c r="BK531" s="229">
        <f>ROUND(I531*H531,2)</f>
        <v>0</v>
      </c>
      <c r="BL531" s="18" t="s">
        <v>253</v>
      </c>
      <c r="BM531" s="228" t="s">
        <v>871</v>
      </c>
    </row>
    <row r="532" s="2" customFormat="1" ht="16.5" customHeight="1">
      <c r="A532" s="39"/>
      <c r="B532" s="40"/>
      <c r="C532" s="216" t="s">
        <v>872</v>
      </c>
      <c r="D532" s="216" t="s">
        <v>154</v>
      </c>
      <c r="E532" s="217" t="s">
        <v>873</v>
      </c>
      <c r="F532" s="218" t="s">
        <v>874</v>
      </c>
      <c r="G532" s="219" t="s">
        <v>817</v>
      </c>
      <c r="H532" s="220">
        <v>1</v>
      </c>
      <c r="I532" s="221"/>
      <c r="J532" s="222">
        <f>ROUND(I532*H532,2)</f>
        <v>0</v>
      </c>
      <c r="K532" s="223"/>
      <c r="L532" s="45"/>
      <c r="M532" s="224" t="s">
        <v>1</v>
      </c>
      <c r="N532" s="225" t="s">
        <v>40</v>
      </c>
      <c r="O532" s="92"/>
      <c r="P532" s="226">
        <f>O532*H532</f>
        <v>0</v>
      </c>
      <c r="Q532" s="226">
        <v>0</v>
      </c>
      <c r="R532" s="226">
        <f>Q532*H532</f>
        <v>0</v>
      </c>
      <c r="S532" s="226">
        <v>0</v>
      </c>
      <c r="T532" s="227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28" t="s">
        <v>253</v>
      </c>
      <c r="AT532" s="228" t="s">
        <v>154</v>
      </c>
      <c r="AU532" s="228" t="s">
        <v>152</v>
      </c>
      <c r="AY532" s="18" t="s">
        <v>151</v>
      </c>
      <c r="BE532" s="229">
        <f>IF(N532="základní",J532,0)</f>
        <v>0</v>
      </c>
      <c r="BF532" s="229">
        <f>IF(N532="snížená",J532,0)</f>
        <v>0</v>
      </c>
      <c r="BG532" s="229">
        <f>IF(N532="zákl. přenesená",J532,0)</f>
        <v>0</v>
      </c>
      <c r="BH532" s="229">
        <f>IF(N532="sníž. přenesená",J532,0)</f>
        <v>0</v>
      </c>
      <c r="BI532" s="229">
        <f>IF(N532="nulová",J532,0)</f>
        <v>0</v>
      </c>
      <c r="BJ532" s="18" t="s">
        <v>83</v>
      </c>
      <c r="BK532" s="229">
        <f>ROUND(I532*H532,2)</f>
        <v>0</v>
      </c>
      <c r="BL532" s="18" t="s">
        <v>253</v>
      </c>
      <c r="BM532" s="228" t="s">
        <v>875</v>
      </c>
    </row>
    <row r="533" s="2" customFormat="1" ht="16.5" customHeight="1">
      <c r="A533" s="39"/>
      <c r="B533" s="40"/>
      <c r="C533" s="216" t="s">
        <v>876</v>
      </c>
      <c r="D533" s="216" t="s">
        <v>154</v>
      </c>
      <c r="E533" s="217" t="s">
        <v>877</v>
      </c>
      <c r="F533" s="218" t="s">
        <v>878</v>
      </c>
      <c r="G533" s="219" t="s">
        <v>879</v>
      </c>
      <c r="H533" s="220">
        <v>8</v>
      </c>
      <c r="I533" s="221"/>
      <c r="J533" s="222">
        <f>ROUND(I533*H533,2)</f>
        <v>0</v>
      </c>
      <c r="K533" s="223"/>
      <c r="L533" s="45"/>
      <c r="M533" s="224" t="s">
        <v>1</v>
      </c>
      <c r="N533" s="225" t="s">
        <v>40</v>
      </c>
      <c r="O533" s="92"/>
      <c r="P533" s="226">
        <f>O533*H533</f>
        <v>0</v>
      </c>
      <c r="Q533" s="226">
        <v>0</v>
      </c>
      <c r="R533" s="226">
        <f>Q533*H533</f>
        <v>0</v>
      </c>
      <c r="S533" s="226">
        <v>0</v>
      </c>
      <c r="T533" s="227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28" t="s">
        <v>253</v>
      </c>
      <c r="AT533" s="228" t="s">
        <v>154</v>
      </c>
      <c r="AU533" s="228" t="s">
        <v>152</v>
      </c>
      <c r="AY533" s="18" t="s">
        <v>151</v>
      </c>
      <c r="BE533" s="229">
        <f>IF(N533="základní",J533,0)</f>
        <v>0</v>
      </c>
      <c r="BF533" s="229">
        <f>IF(N533="snížená",J533,0)</f>
        <v>0</v>
      </c>
      <c r="BG533" s="229">
        <f>IF(N533="zákl. přenesená",J533,0)</f>
        <v>0</v>
      </c>
      <c r="BH533" s="229">
        <f>IF(N533="sníž. přenesená",J533,0)</f>
        <v>0</v>
      </c>
      <c r="BI533" s="229">
        <f>IF(N533="nulová",J533,0)</f>
        <v>0</v>
      </c>
      <c r="BJ533" s="18" t="s">
        <v>83</v>
      </c>
      <c r="BK533" s="229">
        <f>ROUND(I533*H533,2)</f>
        <v>0</v>
      </c>
      <c r="BL533" s="18" t="s">
        <v>253</v>
      </c>
      <c r="BM533" s="228" t="s">
        <v>880</v>
      </c>
    </row>
    <row r="534" s="2" customFormat="1" ht="16.5" customHeight="1">
      <c r="A534" s="39"/>
      <c r="B534" s="40"/>
      <c r="C534" s="216" t="s">
        <v>881</v>
      </c>
      <c r="D534" s="216" t="s">
        <v>154</v>
      </c>
      <c r="E534" s="217" t="s">
        <v>882</v>
      </c>
      <c r="F534" s="218" t="s">
        <v>883</v>
      </c>
      <c r="G534" s="219" t="s">
        <v>879</v>
      </c>
      <c r="H534" s="220">
        <v>2</v>
      </c>
      <c r="I534" s="221"/>
      <c r="J534" s="222">
        <f>ROUND(I534*H534,2)</f>
        <v>0</v>
      </c>
      <c r="K534" s="223"/>
      <c r="L534" s="45"/>
      <c r="M534" s="224" t="s">
        <v>1</v>
      </c>
      <c r="N534" s="225" t="s">
        <v>40</v>
      </c>
      <c r="O534" s="92"/>
      <c r="P534" s="226">
        <f>O534*H534</f>
        <v>0</v>
      </c>
      <c r="Q534" s="226">
        <v>0</v>
      </c>
      <c r="R534" s="226">
        <f>Q534*H534</f>
        <v>0</v>
      </c>
      <c r="S534" s="226">
        <v>0</v>
      </c>
      <c r="T534" s="227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28" t="s">
        <v>253</v>
      </c>
      <c r="AT534" s="228" t="s">
        <v>154</v>
      </c>
      <c r="AU534" s="228" t="s">
        <v>152</v>
      </c>
      <c r="AY534" s="18" t="s">
        <v>151</v>
      </c>
      <c r="BE534" s="229">
        <f>IF(N534="základní",J534,0)</f>
        <v>0</v>
      </c>
      <c r="BF534" s="229">
        <f>IF(N534="snížená",J534,0)</f>
        <v>0</v>
      </c>
      <c r="BG534" s="229">
        <f>IF(N534="zákl. přenesená",J534,0)</f>
        <v>0</v>
      </c>
      <c r="BH534" s="229">
        <f>IF(N534="sníž. přenesená",J534,0)</f>
        <v>0</v>
      </c>
      <c r="BI534" s="229">
        <f>IF(N534="nulová",J534,0)</f>
        <v>0</v>
      </c>
      <c r="BJ534" s="18" t="s">
        <v>83</v>
      </c>
      <c r="BK534" s="229">
        <f>ROUND(I534*H534,2)</f>
        <v>0</v>
      </c>
      <c r="BL534" s="18" t="s">
        <v>253</v>
      </c>
      <c r="BM534" s="228" t="s">
        <v>884</v>
      </c>
    </row>
    <row r="535" s="2" customFormat="1" ht="16.5" customHeight="1">
      <c r="A535" s="39"/>
      <c r="B535" s="40"/>
      <c r="C535" s="216" t="s">
        <v>885</v>
      </c>
      <c r="D535" s="216" t="s">
        <v>154</v>
      </c>
      <c r="E535" s="217" t="s">
        <v>886</v>
      </c>
      <c r="F535" s="218" t="s">
        <v>887</v>
      </c>
      <c r="G535" s="219" t="s">
        <v>203</v>
      </c>
      <c r="H535" s="220">
        <v>2</v>
      </c>
      <c r="I535" s="221"/>
      <c r="J535" s="222">
        <f>ROUND(I535*H535,2)</f>
        <v>0</v>
      </c>
      <c r="K535" s="223"/>
      <c r="L535" s="45"/>
      <c r="M535" s="224" t="s">
        <v>1</v>
      </c>
      <c r="N535" s="225" t="s">
        <v>40</v>
      </c>
      <c r="O535" s="92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8" t="s">
        <v>253</v>
      </c>
      <c r="AT535" s="228" t="s">
        <v>154</v>
      </c>
      <c r="AU535" s="228" t="s">
        <v>152</v>
      </c>
      <c r="AY535" s="18" t="s">
        <v>151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8" t="s">
        <v>83</v>
      </c>
      <c r="BK535" s="229">
        <f>ROUND(I535*H535,2)</f>
        <v>0</v>
      </c>
      <c r="BL535" s="18" t="s">
        <v>253</v>
      </c>
      <c r="BM535" s="228" t="s">
        <v>888</v>
      </c>
    </row>
    <row r="536" s="2" customFormat="1" ht="16.5" customHeight="1">
      <c r="A536" s="39"/>
      <c r="B536" s="40"/>
      <c r="C536" s="216" t="s">
        <v>889</v>
      </c>
      <c r="D536" s="216" t="s">
        <v>154</v>
      </c>
      <c r="E536" s="217" t="s">
        <v>890</v>
      </c>
      <c r="F536" s="218" t="s">
        <v>891</v>
      </c>
      <c r="G536" s="219" t="s">
        <v>203</v>
      </c>
      <c r="H536" s="220">
        <v>8</v>
      </c>
      <c r="I536" s="221"/>
      <c r="J536" s="222">
        <f>ROUND(I536*H536,2)</f>
        <v>0</v>
      </c>
      <c r="K536" s="223"/>
      <c r="L536" s="45"/>
      <c r="M536" s="224" t="s">
        <v>1</v>
      </c>
      <c r="N536" s="225" t="s">
        <v>40</v>
      </c>
      <c r="O536" s="92"/>
      <c r="P536" s="226">
        <f>O536*H536</f>
        <v>0</v>
      </c>
      <c r="Q536" s="226">
        <v>0</v>
      </c>
      <c r="R536" s="226">
        <f>Q536*H536</f>
        <v>0</v>
      </c>
      <c r="S536" s="226">
        <v>0</v>
      </c>
      <c r="T536" s="22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28" t="s">
        <v>253</v>
      </c>
      <c r="AT536" s="228" t="s">
        <v>154</v>
      </c>
      <c r="AU536" s="228" t="s">
        <v>152</v>
      </c>
      <c r="AY536" s="18" t="s">
        <v>151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8" t="s">
        <v>83</v>
      </c>
      <c r="BK536" s="229">
        <f>ROUND(I536*H536,2)</f>
        <v>0</v>
      </c>
      <c r="BL536" s="18" t="s">
        <v>253</v>
      </c>
      <c r="BM536" s="228" t="s">
        <v>892</v>
      </c>
    </row>
    <row r="537" s="2" customFormat="1" ht="16.5" customHeight="1">
      <c r="A537" s="39"/>
      <c r="B537" s="40"/>
      <c r="C537" s="216" t="s">
        <v>893</v>
      </c>
      <c r="D537" s="216" t="s">
        <v>154</v>
      </c>
      <c r="E537" s="217" t="s">
        <v>894</v>
      </c>
      <c r="F537" s="218" t="s">
        <v>895</v>
      </c>
      <c r="G537" s="219" t="s">
        <v>191</v>
      </c>
      <c r="H537" s="220">
        <v>4</v>
      </c>
      <c r="I537" s="221"/>
      <c r="J537" s="222">
        <f>ROUND(I537*H537,2)</f>
        <v>0</v>
      </c>
      <c r="K537" s="223"/>
      <c r="L537" s="45"/>
      <c r="M537" s="224" t="s">
        <v>1</v>
      </c>
      <c r="N537" s="225" t="s">
        <v>40</v>
      </c>
      <c r="O537" s="92"/>
      <c r="P537" s="226">
        <f>O537*H537</f>
        <v>0</v>
      </c>
      <c r="Q537" s="226">
        <v>0</v>
      </c>
      <c r="R537" s="226">
        <f>Q537*H537</f>
        <v>0</v>
      </c>
      <c r="S537" s="226">
        <v>0</v>
      </c>
      <c r="T537" s="227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28" t="s">
        <v>253</v>
      </c>
      <c r="AT537" s="228" t="s">
        <v>154</v>
      </c>
      <c r="AU537" s="228" t="s">
        <v>152</v>
      </c>
      <c r="AY537" s="18" t="s">
        <v>151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18" t="s">
        <v>83</v>
      </c>
      <c r="BK537" s="229">
        <f>ROUND(I537*H537,2)</f>
        <v>0</v>
      </c>
      <c r="BL537" s="18" t="s">
        <v>253</v>
      </c>
      <c r="BM537" s="228" t="s">
        <v>896</v>
      </c>
    </row>
    <row r="538" s="12" customFormat="1" ht="20.88" customHeight="1">
      <c r="A538" s="12"/>
      <c r="B538" s="200"/>
      <c r="C538" s="201"/>
      <c r="D538" s="202" t="s">
        <v>74</v>
      </c>
      <c r="E538" s="214" t="s">
        <v>897</v>
      </c>
      <c r="F538" s="214" t="s">
        <v>898</v>
      </c>
      <c r="G538" s="201"/>
      <c r="H538" s="201"/>
      <c r="I538" s="204"/>
      <c r="J538" s="215">
        <f>BK538</f>
        <v>0</v>
      </c>
      <c r="K538" s="201"/>
      <c r="L538" s="206"/>
      <c r="M538" s="207"/>
      <c r="N538" s="208"/>
      <c r="O538" s="208"/>
      <c r="P538" s="209">
        <f>SUM(P539:P551)</f>
        <v>0</v>
      </c>
      <c r="Q538" s="208"/>
      <c r="R538" s="209">
        <f>SUM(R539:R551)</f>
        <v>0</v>
      </c>
      <c r="S538" s="208"/>
      <c r="T538" s="210">
        <f>SUM(T539:T551)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1" t="s">
        <v>85</v>
      </c>
      <c r="AT538" s="212" t="s">
        <v>74</v>
      </c>
      <c r="AU538" s="212" t="s">
        <v>85</v>
      </c>
      <c r="AY538" s="211" t="s">
        <v>151</v>
      </c>
      <c r="BK538" s="213">
        <f>SUM(BK539:BK551)</f>
        <v>0</v>
      </c>
    </row>
    <row r="539" s="2" customFormat="1" ht="33" customHeight="1">
      <c r="A539" s="39"/>
      <c r="B539" s="40"/>
      <c r="C539" s="216" t="s">
        <v>899</v>
      </c>
      <c r="D539" s="216" t="s">
        <v>154</v>
      </c>
      <c r="E539" s="217" t="s">
        <v>900</v>
      </c>
      <c r="F539" s="218" t="s">
        <v>901</v>
      </c>
      <c r="G539" s="219" t="s">
        <v>834</v>
      </c>
      <c r="H539" s="220">
        <v>3</v>
      </c>
      <c r="I539" s="221"/>
      <c r="J539" s="222">
        <f>ROUND(I539*H539,2)</f>
        <v>0</v>
      </c>
      <c r="K539" s="223"/>
      <c r="L539" s="45"/>
      <c r="M539" s="224" t="s">
        <v>1</v>
      </c>
      <c r="N539" s="225" t="s">
        <v>40</v>
      </c>
      <c r="O539" s="92"/>
      <c r="P539" s="226">
        <f>O539*H539</f>
        <v>0</v>
      </c>
      <c r="Q539" s="226">
        <v>0</v>
      </c>
      <c r="R539" s="226">
        <f>Q539*H539</f>
        <v>0</v>
      </c>
      <c r="S539" s="226">
        <v>0</v>
      </c>
      <c r="T539" s="227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28" t="s">
        <v>253</v>
      </c>
      <c r="AT539" s="228" t="s">
        <v>154</v>
      </c>
      <c r="AU539" s="228" t="s">
        <v>152</v>
      </c>
      <c r="AY539" s="18" t="s">
        <v>151</v>
      </c>
      <c r="BE539" s="229">
        <f>IF(N539="základní",J539,0)</f>
        <v>0</v>
      </c>
      <c r="BF539" s="229">
        <f>IF(N539="snížená",J539,0)</f>
        <v>0</v>
      </c>
      <c r="BG539" s="229">
        <f>IF(N539="zákl. přenesená",J539,0)</f>
        <v>0</v>
      </c>
      <c r="BH539" s="229">
        <f>IF(N539="sníž. přenesená",J539,0)</f>
        <v>0</v>
      </c>
      <c r="BI539" s="229">
        <f>IF(N539="nulová",J539,0)</f>
        <v>0</v>
      </c>
      <c r="BJ539" s="18" t="s">
        <v>83</v>
      </c>
      <c r="BK539" s="229">
        <f>ROUND(I539*H539,2)</f>
        <v>0</v>
      </c>
      <c r="BL539" s="18" t="s">
        <v>253</v>
      </c>
      <c r="BM539" s="228" t="s">
        <v>902</v>
      </c>
    </row>
    <row r="540" s="2" customFormat="1" ht="33" customHeight="1">
      <c r="A540" s="39"/>
      <c r="B540" s="40"/>
      <c r="C540" s="216" t="s">
        <v>903</v>
      </c>
      <c r="D540" s="216" t="s">
        <v>154</v>
      </c>
      <c r="E540" s="217" t="s">
        <v>904</v>
      </c>
      <c r="F540" s="218" t="s">
        <v>905</v>
      </c>
      <c r="G540" s="219" t="s">
        <v>834</v>
      </c>
      <c r="H540" s="220">
        <v>1</v>
      </c>
      <c r="I540" s="221"/>
      <c r="J540" s="222">
        <f>ROUND(I540*H540,2)</f>
        <v>0</v>
      </c>
      <c r="K540" s="223"/>
      <c r="L540" s="45"/>
      <c r="M540" s="224" t="s">
        <v>1</v>
      </c>
      <c r="N540" s="225" t="s">
        <v>40</v>
      </c>
      <c r="O540" s="92"/>
      <c r="P540" s="226">
        <f>O540*H540</f>
        <v>0</v>
      </c>
      <c r="Q540" s="226">
        <v>0</v>
      </c>
      <c r="R540" s="226">
        <f>Q540*H540</f>
        <v>0</v>
      </c>
      <c r="S540" s="226">
        <v>0</v>
      </c>
      <c r="T540" s="227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28" t="s">
        <v>253</v>
      </c>
      <c r="AT540" s="228" t="s">
        <v>154</v>
      </c>
      <c r="AU540" s="228" t="s">
        <v>152</v>
      </c>
      <c r="AY540" s="18" t="s">
        <v>151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18" t="s">
        <v>83</v>
      </c>
      <c r="BK540" s="229">
        <f>ROUND(I540*H540,2)</f>
        <v>0</v>
      </c>
      <c r="BL540" s="18" t="s">
        <v>253</v>
      </c>
      <c r="BM540" s="228" t="s">
        <v>906</v>
      </c>
    </row>
    <row r="541" s="2" customFormat="1" ht="33" customHeight="1">
      <c r="A541" s="39"/>
      <c r="B541" s="40"/>
      <c r="C541" s="216" t="s">
        <v>907</v>
      </c>
      <c r="D541" s="216" t="s">
        <v>154</v>
      </c>
      <c r="E541" s="217" t="s">
        <v>908</v>
      </c>
      <c r="F541" s="218" t="s">
        <v>909</v>
      </c>
      <c r="G541" s="219" t="s">
        <v>834</v>
      </c>
      <c r="H541" s="220">
        <v>3</v>
      </c>
      <c r="I541" s="221"/>
      <c r="J541" s="222">
        <f>ROUND(I541*H541,2)</f>
        <v>0</v>
      </c>
      <c r="K541" s="223"/>
      <c r="L541" s="45"/>
      <c r="M541" s="224" t="s">
        <v>1</v>
      </c>
      <c r="N541" s="225" t="s">
        <v>40</v>
      </c>
      <c r="O541" s="92"/>
      <c r="P541" s="226">
        <f>O541*H541</f>
        <v>0</v>
      </c>
      <c r="Q541" s="226">
        <v>0</v>
      </c>
      <c r="R541" s="226">
        <f>Q541*H541</f>
        <v>0</v>
      </c>
      <c r="S541" s="226">
        <v>0</v>
      </c>
      <c r="T541" s="227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8" t="s">
        <v>253</v>
      </c>
      <c r="AT541" s="228" t="s">
        <v>154</v>
      </c>
      <c r="AU541" s="228" t="s">
        <v>152</v>
      </c>
      <c r="AY541" s="18" t="s">
        <v>151</v>
      </c>
      <c r="BE541" s="229">
        <f>IF(N541="základní",J541,0)</f>
        <v>0</v>
      </c>
      <c r="BF541" s="229">
        <f>IF(N541="snížená",J541,0)</f>
        <v>0</v>
      </c>
      <c r="BG541" s="229">
        <f>IF(N541="zákl. přenesená",J541,0)</f>
        <v>0</v>
      </c>
      <c r="BH541" s="229">
        <f>IF(N541="sníž. přenesená",J541,0)</f>
        <v>0</v>
      </c>
      <c r="BI541" s="229">
        <f>IF(N541="nulová",J541,0)</f>
        <v>0</v>
      </c>
      <c r="BJ541" s="18" t="s">
        <v>83</v>
      </c>
      <c r="BK541" s="229">
        <f>ROUND(I541*H541,2)</f>
        <v>0</v>
      </c>
      <c r="BL541" s="18" t="s">
        <v>253</v>
      </c>
      <c r="BM541" s="228" t="s">
        <v>910</v>
      </c>
    </row>
    <row r="542" s="2" customFormat="1" ht="37.8" customHeight="1">
      <c r="A542" s="39"/>
      <c r="B542" s="40"/>
      <c r="C542" s="216" t="s">
        <v>911</v>
      </c>
      <c r="D542" s="216" t="s">
        <v>154</v>
      </c>
      <c r="E542" s="217" t="s">
        <v>912</v>
      </c>
      <c r="F542" s="218" t="s">
        <v>913</v>
      </c>
      <c r="G542" s="219" t="s">
        <v>817</v>
      </c>
      <c r="H542" s="220">
        <v>7</v>
      </c>
      <c r="I542" s="221"/>
      <c r="J542" s="222">
        <f>ROUND(I542*H542,2)</f>
        <v>0</v>
      </c>
      <c r="K542" s="223"/>
      <c r="L542" s="45"/>
      <c r="M542" s="224" t="s">
        <v>1</v>
      </c>
      <c r="N542" s="225" t="s">
        <v>40</v>
      </c>
      <c r="O542" s="92"/>
      <c r="P542" s="226">
        <f>O542*H542</f>
        <v>0</v>
      </c>
      <c r="Q542" s="226">
        <v>0</v>
      </c>
      <c r="R542" s="226">
        <f>Q542*H542</f>
        <v>0</v>
      </c>
      <c r="S542" s="226">
        <v>0</v>
      </c>
      <c r="T542" s="227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28" t="s">
        <v>253</v>
      </c>
      <c r="AT542" s="228" t="s">
        <v>154</v>
      </c>
      <c r="AU542" s="228" t="s">
        <v>152</v>
      </c>
      <c r="AY542" s="18" t="s">
        <v>151</v>
      </c>
      <c r="BE542" s="229">
        <f>IF(N542="základní",J542,0)</f>
        <v>0</v>
      </c>
      <c r="BF542" s="229">
        <f>IF(N542="snížená",J542,0)</f>
        <v>0</v>
      </c>
      <c r="BG542" s="229">
        <f>IF(N542="zákl. přenesená",J542,0)</f>
        <v>0</v>
      </c>
      <c r="BH542" s="229">
        <f>IF(N542="sníž. přenesená",J542,0)</f>
        <v>0</v>
      </c>
      <c r="BI542" s="229">
        <f>IF(N542="nulová",J542,0)</f>
        <v>0</v>
      </c>
      <c r="BJ542" s="18" t="s">
        <v>83</v>
      </c>
      <c r="BK542" s="229">
        <f>ROUND(I542*H542,2)</f>
        <v>0</v>
      </c>
      <c r="BL542" s="18" t="s">
        <v>253</v>
      </c>
      <c r="BM542" s="228" t="s">
        <v>914</v>
      </c>
    </row>
    <row r="543" s="2" customFormat="1" ht="24.15" customHeight="1">
      <c r="A543" s="39"/>
      <c r="B543" s="40"/>
      <c r="C543" s="216" t="s">
        <v>915</v>
      </c>
      <c r="D543" s="216" t="s">
        <v>154</v>
      </c>
      <c r="E543" s="217" t="s">
        <v>916</v>
      </c>
      <c r="F543" s="218" t="s">
        <v>917</v>
      </c>
      <c r="G543" s="219" t="s">
        <v>817</v>
      </c>
      <c r="H543" s="220">
        <v>7</v>
      </c>
      <c r="I543" s="221"/>
      <c r="J543" s="222">
        <f>ROUND(I543*H543,2)</f>
        <v>0</v>
      </c>
      <c r="K543" s="223"/>
      <c r="L543" s="45"/>
      <c r="M543" s="224" t="s">
        <v>1</v>
      </c>
      <c r="N543" s="225" t="s">
        <v>40</v>
      </c>
      <c r="O543" s="92"/>
      <c r="P543" s="226">
        <f>O543*H543</f>
        <v>0</v>
      </c>
      <c r="Q543" s="226">
        <v>0</v>
      </c>
      <c r="R543" s="226">
        <f>Q543*H543</f>
        <v>0</v>
      </c>
      <c r="S543" s="226">
        <v>0</v>
      </c>
      <c r="T543" s="22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28" t="s">
        <v>253</v>
      </c>
      <c r="AT543" s="228" t="s">
        <v>154</v>
      </c>
      <c r="AU543" s="228" t="s">
        <v>152</v>
      </c>
      <c r="AY543" s="18" t="s">
        <v>151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8" t="s">
        <v>83</v>
      </c>
      <c r="BK543" s="229">
        <f>ROUND(I543*H543,2)</f>
        <v>0</v>
      </c>
      <c r="BL543" s="18" t="s">
        <v>253</v>
      </c>
      <c r="BM543" s="228" t="s">
        <v>918</v>
      </c>
    </row>
    <row r="544" s="2" customFormat="1" ht="16.5" customHeight="1">
      <c r="A544" s="39"/>
      <c r="B544" s="40"/>
      <c r="C544" s="216" t="s">
        <v>919</v>
      </c>
      <c r="D544" s="216" t="s">
        <v>154</v>
      </c>
      <c r="E544" s="217" t="s">
        <v>877</v>
      </c>
      <c r="F544" s="218" t="s">
        <v>878</v>
      </c>
      <c r="G544" s="219" t="s">
        <v>879</v>
      </c>
      <c r="H544" s="220">
        <v>10</v>
      </c>
      <c r="I544" s="221"/>
      <c r="J544" s="222">
        <f>ROUND(I544*H544,2)</f>
        <v>0</v>
      </c>
      <c r="K544" s="223"/>
      <c r="L544" s="45"/>
      <c r="M544" s="224" t="s">
        <v>1</v>
      </c>
      <c r="N544" s="225" t="s">
        <v>40</v>
      </c>
      <c r="O544" s="92"/>
      <c r="P544" s="226">
        <f>O544*H544</f>
        <v>0</v>
      </c>
      <c r="Q544" s="226">
        <v>0</v>
      </c>
      <c r="R544" s="226">
        <f>Q544*H544</f>
        <v>0</v>
      </c>
      <c r="S544" s="226">
        <v>0</v>
      </c>
      <c r="T544" s="227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8" t="s">
        <v>253</v>
      </c>
      <c r="AT544" s="228" t="s">
        <v>154</v>
      </c>
      <c r="AU544" s="228" t="s">
        <v>152</v>
      </c>
      <c r="AY544" s="18" t="s">
        <v>151</v>
      </c>
      <c r="BE544" s="229">
        <f>IF(N544="základní",J544,0)</f>
        <v>0</v>
      </c>
      <c r="BF544" s="229">
        <f>IF(N544="snížená",J544,0)</f>
        <v>0</v>
      </c>
      <c r="BG544" s="229">
        <f>IF(N544="zákl. přenesená",J544,0)</f>
        <v>0</v>
      </c>
      <c r="BH544" s="229">
        <f>IF(N544="sníž. přenesená",J544,0)</f>
        <v>0</v>
      </c>
      <c r="BI544" s="229">
        <f>IF(N544="nulová",J544,0)</f>
        <v>0</v>
      </c>
      <c r="BJ544" s="18" t="s">
        <v>83</v>
      </c>
      <c r="BK544" s="229">
        <f>ROUND(I544*H544,2)</f>
        <v>0</v>
      </c>
      <c r="BL544" s="18" t="s">
        <v>253</v>
      </c>
      <c r="BM544" s="228" t="s">
        <v>920</v>
      </c>
    </row>
    <row r="545" s="2" customFormat="1" ht="16.5" customHeight="1">
      <c r="A545" s="39"/>
      <c r="B545" s="40"/>
      <c r="C545" s="216" t="s">
        <v>921</v>
      </c>
      <c r="D545" s="216" t="s">
        <v>154</v>
      </c>
      <c r="E545" s="217" t="s">
        <v>882</v>
      </c>
      <c r="F545" s="218" t="s">
        <v>883</v>
      </c>
      <c r="G545" s="219" t="s">
        <v>879</v>
      </c>
      <c r="H545" s="220">
        <v>24</v>
      </c>
      <c r="I545" s="221"/>
      <c r="J545" s="222">
        <f>ROUND(I545*H545,2)</f>
        <v>0</v>
      </c>
      <c r="K545" s="223"/>
      <c r="L545" s="45"/>
      <c r="M545" s="224" t="s">
        <v>1</v>
      </c>
      <c r="N545" s="225" t="s">
        <v>40</v>
      </c>
      <c r="O545" s="92"/>
      <c r="P545" s="226">
        <f>O545*H545</f>
        <v>0</v>
      </c>
      <c r="Q545" s="226">
        <v>0</v>
      </c>
      <c r="R545" s="226">
        <f>Q545*H545</f>
        <v>0</v>
      </c>
      <c r="S545" s="226">
        <v>0</v>
      </c>
      <c r="T545" s="227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28" t="s">
        <v>253</v>
      </c>
      <c r="AT545" s="228" t="s">
        <v>154</v>
      </c>
      <c r="AU545" s="228" t="s">
        <v>152</v>
      </c>
      <c r="AY545" s="18" t="s">
        <v>151</v>
      </c>
      <c r="BE545" s="229">
        <f>IF(N545="základní",J545,0)</f>
        <v>0</v>
      </c>
      <c r="BF545" s="229">
        <f>IF(N545="snížená",J545,0)</f>
        <v>0</v>
      </c>
      <c r="BG545" s="229">
        <f>IF(N545="zákl. přenesená",J545,0)</f>
        <v>0</v>
      </c>
      <c r="BH545" s="229">
        <f>IF(N545="sníž. přenesená",J545,0)</f>
        <v>0</v>
      </c>
      <c r="BI545" s="229">
        <f>IF(N545="nulová",J545,0)</f>
        <v>0</v>
      </c>
      <c r="BJ545" s="18" t="s">
        <v>83</v>
      </c>
      <c r="BK545" s="229">
        <f>ROUND(I545*H545,2)</f>
        <v>0</v>
      </c>
      <c r="BL545" s="18" t="s">
        <v>253</v>
      </c>
      <c r="BM545" s="228" t="s">
        <v>922</v>
      </c>
    </row>
    <row r="546" s="2" customFormat="1" ht="16.5" customHeight="1">
      <c r="A546" s="39"/>
      <c r="B546" s="40"/>
      <c r="C546" s="216" t="s">
        <v>923</v>
      </c>
      <c r="D546" s="216" t="s">
        <v>154</v>
      </c>
      <c r="E546" s="217" t="s">
        <v>924</v>
      </c>
      <c r="F546" s="218" t="s">
        <v>925</v>
      </c>
      <c r="G546" s="219" t="s">
        <v>879</v>
      </c>
      <c r="H546" s="220">
        <v>18</v>
      </c>
      <c r="I546" s="221"/>
      <c r="J546" s="222">
        <f>ROUND(I546*H546,2)</f>
        <v>0</v>
      </c>
      <c r="K546" s="223"/>
      <c r="L546" s="45"/>
      <c r="M546" s="224" t="s">
        <v>1</v>
      </c>
      <c r="N546" s="225" t="s">
        <v>40</v>
      </c>
      <c r="O546" s="92"/>
      <c r="P546" s="226">
        <f>O546*H546</f>
        <v>0</v>
      </c>
      <c r="Q546" s="226">
        <v>0</v>
      </c>
      <c r="R546" s="226">
        <f>Q546*H546</f>
        <v>0</v>
      </c>
      <c r="S546" s="226">
        <v>0</v>
      </c>
      <c r="T546" s="227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8" t="s">
        <v>253</v>
      </c>
      <c r="AT546" s="228" t="s">
        <v>154</v>
      </c>
      <c r="AU546" s="228" t="s">
        <v>152</v>
      </c>
      <c r="AY546" s="18" t="s">
        <v>151</v>
      </c>
      <c r="BE546" s="229">
        <f>IF(N546="základní",J546,0)</f>
        <v>0</v>
      </c>
      <c r="BF546" s="229">
        <f>IF(N546="snížená",J546,0)</f>
        <v>0</v>
      </c>
      <c r="BG546" s="229">
        <f>IF(N546="zákl. přenesená",J546,0)</f>
        <v>0</v>
      </c>
      <c r="BH546" s="229">
        <f>IF(N546="sníž. přenesená",J546,0)</f>
        <v>0</v>
      </c>
      <c r="BI546" s="229">
        <f>IF(N546="nulová",J546,0)</f>
        <v>0</v>
      </c>
      <c r="BJ546" s="18" t="s">
        <v>83</v>
      </c>
      <c r="BK546" s="229">
        <f>ROUND(I546*H546,2)</f>
        <v>0</v>
      </c>
      <c r="BL546" s="18" t="s">
        <v>253</v>
      </c>
      <c r="BM546" s="228" t="s">
        <v>926</v>
      </c>
    </row>
    <row r="547" s="2" customFormat="1" ht="16.5" customHeight="1">
      <c r="A547" s="39"/>
      <c r="B547" s="40"/>
      <c r="C547" s="216" t="s">
        <v>927</v>
      </c>
      <c r="D547" s="216" t="s">
        <v>154</v>
      </c>
      <c r="E547" s="217" t="s">
        <v>928</v>
      </c>
      <c r="F547" s="218" t="s">
        <v>929</v>
      </c>
      <c r="G547" s="219" t="s">
        <v>879</v>
      </c>
      <c r="H547" s="220">
        <v>36</v>
      </c>
      <c r="I547" s="221"/>
      <c r="J547" s="222">
        <f>ROUND(I547*H547,2)</f>
        <v>0</v>
      </c>
      <c r="K547" s="223"/>
      <c r="L547" s="45"/>
      <c r="M547" s="224" t="s">
        <v>1</v>
      </c>
      <c r="N547" s="225" t="s">
        <v>40</v>
      </c>
      <c r="O547" s="92"/>
      <c r="P547" s="226">
        <f>O547*H547</f>
        <v>0</v>
      </c>
      <c r="Q547" s="226">
        <v>0</v>
      </c>
      <c r="R547" s="226">
        <f>Q547*H547</f>
        <v>0</v>
      </c>
      <c r="S547" s="226">
        <v>0</v>
      </c>
      <c r="T547" s="22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28" t="s">
        <v>253</v>
      </c>
      <c r="AT547" s="228" t="s">
        <v>154</v>
      </c>
      <c r="AU547" s="228" t="s">
        <v>152</v>
      </c>
      <c r="AY547" s="18" t="s">
        <v>151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8" t="s">
        <v>83</v>
      </c>
      <c r="BK547" s="229">
        <f>ROUND(I547*H547,2)</f>
        <v>0</v>
      </c>
      <c r="BL547" s="18" t="s">
        <v>253</v>
      </c>
      <c r="BM547" s="228" t="s">
        <v>930</v>
      </c>
    </row>
    <row r="548" s="2" customFormat="1" ht="16.5" customHeight="1">
      <c r="A548" s="39"/>
      <c r="B548" s="40"/>
      <c r="C548" s="216" t="s">
        <v>931</v>
      </c>
      <c r="D548" s="216" t="s">
        <v>154</v>
      </c>
      <c r="E548" s="217" t="s">
        <v>932</v>
      </c>
      <c r="F548" s="218" t="s">
        <v>933</v>
      </c>
      <c r="G548" s="219" t="s">
        <v>203</v>
      </c>
      <c r="H548" s="220">
        <v>36</v>
      </c>
      <c r="I548" s="221"/>
      <c r="J548" s="222">
        <f>ROUND(I548*H548,2)</f>
        <v>0</v>
      </c>
      <c r="K548" s="223"/>
      <c r="L548" s="45"/>
      <c r="M548" s="224" t="s">
        <v>1</v>
      </c>
      <c r="N548" s="225" t="s">
        <v>40</v>
      </c>
      <c r="O548" s="92"/>
      <c r="P548" s="226">
        <f>O548*H548</f>
        <v>0</v>
      </c>
      <c r="Q548" s="226">
        <v>0</v>
      </c>
      <c r="R548" s="226">
        <f>Q548*H548</f>
        <v>0</v>
      </c>
      <c r="S548" s="226">
        <v>0</v>
      </c>
      <c r="T548" s="227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28" t="s">
        <v>253</v>
      </c>
      <c r="AT548" s="228" t="s">
        <v>154</v>
      </c>
      <c r="AU548" s="228" t="s">
        <v>152</v>
      </c>
      <c r="AY548" s="18" t="s">
        <v>151</v>
      </c>
      <c r="BE548" s="229">
        <f>IF(N548="základní",J548,0)</f>
        <v>0</v>
      </c>
      <c r="BF548" s="229">
        <f>IF(N548="snížená",J548,0)</f>
        <v>0</v>
      </c>
      <c r="BG548" s="229">
        <f>IF(N548="zákl. přenesená",J548,0)</f>
        <v>0</v>
      </c>
      <c r="BH548" s="229">
        <f>IF(N548="sníž. přenesená",J548,0)</f>
        <v>0</v>
      </c>
      <c r="BI548" s="229">
        <f>IF(N548="nulová",J548,0)</f>
        <v>0</v>
      </c>
      <c r="BJ548" s="18" t="s">
        <v>83</v>
      </c>
      <c r="BK548" s="229">
        <f>ROUND(I548*H548,2)</f>
        <v>0</v>
      </c>
      <c r="BL548" s="18" t="s">
        <v>253</v>
      </c>
      <c r="BM548" s="228" t="s">
        <v>934</v>
      </c>
    </row>
    <row r="549" s="2" customFormat="1" ht="16.5" customHeight="1">
      <c r="A549" s="39"/>
      <c r="B549" s="40"/>
      <c r="C549" s="216" t="s">
        <v>935</v>
      </c>
      <c r="D549" s="216" t="s">
        <v>154</v>
      </c>
      <c r="E549" s="217" t="s">
        <v>936</v>
      </c>
      <c r="F549" s="218" t="s">
        <v>937</v>
      </c>
      <c r="G549" s="219" t="s">
        <v>203</v>
      </c>
      <c r="H549" s="220">
        <v>18</v>
      </c>
      <c r="I549" s="221"/>
      <c r="J549" s="222">
        <f>ROUND(I549*H549,2)</f>
        <v>0</v>
      </c>
      <c r="K549" s="223"/>
      <c r="L549" s="45"/>
      <c r="M549" s="224" t="s">
        <v>1</v>
      </c>
      <c r="N549" s="225" t="s">
        <v>40</v>
      </c>
      <c r="O549" s="92"/>
      <c r="P549" s="226">
        <f>O549*H549</f>
        <v>0</v>
      </c>
      <c r="Q549" s="226">
        <v>0</v>
      </c>
      <c r="R549" s="226">
        <f>Q549*H549</f>
        <v>0</v>
      </c>
      <c r="S549" s="226">
        <v>0</v>
      </c>
      <c r="T549" s="227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28" t="s">
        <v>253</v>
      </c>
      <c r="AT549" s="228" t="s">
        <v>154</v>
      </c>
      <c r="AU549" s="228" t="s">
        <v>152</v>
      </c>
      <c r="AY549" s="18" t="s">
        <v>151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18" t="s">
        <v>83</v>
      </c>
      <c r="BK549" s="229">
        <f>ROUND(I549*H549,2)</f>
        <v>0</v>
      </c>
      <c r="BL549" s="18" t="s">
        <v>253</v>
      </c>
      <c r="BM549" s="228" t="s">
        <v>938</v>
      </c>
    </row>
    <row r="550" s="2" customFormat="1" ht="16.5" customHeight="1">
      <c r="A550" s="39"/>
      <c r="B550" s="40"/>
      <c r="C550" s="216" t="s">
        <v>939</v>
      </c>
      <c r="D550" s="216" t="s">
        <v>154</v>
      </c>
      <c r="E550" s="217" t="s">
        <v>886</v>
      </c>
      <c r="F550" s="218" t="s">
        <v>887</v>
      </c>
      <c r="G550" s="219" t="s">
        <v>203</v>
      </c>
      <c r="H550" s="220">
        <v>24</v>
      </c>
      <c r="I550" s="221"/>
      <c r="J550" s="222">
        <f>ROUND(I550*H550,2)</f>
        <v>0</v>
      </c>
      <c r="K550" s="223"/>
      <c r="L550" s="45"/>
      <c r="M550" s="224" t="s">
        <v>1</v>
      </c>
      <c r="N550" s="225" t="s">
        <v>40</v>
      </c>
      <c r="O550" s="92"/>
      <c r="P550" s="226">
        <f>O550*H550</f>
        <v>0</v>
      </c>
      <c r="Q550" s="226">
        <v>0</v>
      </c>
      <c r="R550" s="226">
        <f>Q550*H550</f>
        <v>0</v>
      </c>
      <c r="S550" s="226">
        <v>0</v>
      </c>
      <c r="T550" s="227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28" t="s">
        <v>253</v>
      </c>
      <c r="AT550" s="228" t="s">
        <v>154</v>
      </c>
      <c r="AU550" s="228" t="s">
        <v>152</v>
      </c>
      <c r="AY550" s="18" t="s">
        <v>151</v>
      </c>
      <c r="BE550" s="229">
        <f>IF(N550="základní",J550,0)</f>
        <v>0</v>
      </c>
      <c r="BF550" s="229">
        <f>IF(N550="snížená",J550,0)</f>
        <v>0</v>
      </c>
      <c r="BG550" s="229">
        <f>IF(N550="zákl. přenesená",J550,0)</f>
        <v>0</v>
      </c>
      <c r="BH550" s="229">
        <f>IF(N550="sníž. přenesená",J550,0)</f>
        <v>0</v>
      </c>
      <c r="BI550" s="229">
        <f>IF(N550="nulová",J550,0)</f>
        <v>0</v>
      </c>
      <c r="BJ550" s="18" t="s">
        <v>83</v>
      </c>
      <c r="BK550" s="229">
        <f>ROUND(I550*H550,2)</f>
        <v>0</v>
      </c>
      <c r="BL550" s="18" t="s">
        <v>253</v>
      </c>
      <c r="BM550" s="228" t="s">
        <v>940</v>
      </c>
    </row>
    <row r="551" s="2" customFormat="1" ht="16.5" customHeight="1">
      <c r="A551" s="39"/>
      <c r="B551" s="40"/>
      <c r="C551" s="216" t="s">
        <v>941</v>
      </c>
      <c r="D551" s="216" t="s">
        <v>154</v>
      </c>
      <c r="E551" s="217" t="s">
        <v>890</v>
      </c>
      <c r="F551" s="218" t="s">
        <v>891</v>
      </c>
      <c r="G551" s="219" t="s">
        <v>203</v>
      </c>
      <c r="H551" s="220">
        <v>10</v>
      </c>
      <c r="I551" s="221"/>
      <c r="J551" s="222">
        <f>ROUND(I551*H551,2)</f>
        <v>0</v>
      </c>
      <c r="K551" s="223"/>
      <c r="L551" s="45"/>
      <c r="M551" s="224" t="s">
        <v>1</v>
      </c>
      <c r="N551" s="225" t="s">
        <v>40</v>
      </c>
      <c r="O551" s="92"/>
      <c r="P551" s="226">
        <f>O551*H551</f>
        <v>0</v>
      </c>
      <c r="Q551" s="226">
        <v>0</v>
      </c>
      <c r="R551" s="226">
        <f>Q551*H551</f>
        <v>0</v>
      </c>
      <c r="S551" s="226">
        <v>0</v>
      </c>
      <c r="T551" s="227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28" t="s">
        <v>253</v>
      </c>
      <c r="AT551" s="228" t="s">
        <v>154</v>
      </c>
      <c r="AU551" s="228" t="s">
        <v>152</v>
      </c>
      <c r="AY551" s="18" t="s">
        <v>151</v>
      </c>
      <c r="BE551" s="229">
        <f>IF(N551="základní",J551,0)</f>
        <v>0</v>
      </c>
      <c r="BF551" s="229">
        <f>IF(N551="snížená",J551,0)</f>
        <v>0</v>
      </c>
      <c r="BG551" s="229">
        <f>IF(N551="zákl. přenesená",J551,0)</f>
        <v>0</v>
      </c>
      <c r="BH551" s="229">
        <f>IF(N551="sníž. přenesená",J551,0)</f>
        <v>0</v>
      </c>
      <c r="BI551" s="229">
        <f>IF(N551="nulová",J551,0)</f>
        <v>0</v>
      </c>
      <c r="BJ551" s="18" t="s">
        <v>83</v>
      </c>
      <c r="BK551" s="229">
        <f>ROUND(I551*H551,2)</f>
        <v>0</v>
      </c>
      <c r="BL551" s="18" t="s">
        <v>253</v>
      </c>
      <c r="BM551" s="228" t="s">
        <v>942</v>
      </c>
    </row>
    <row r="552" s="12" customFormat="1" ht="20.88" customHeight="1">
      <c r="A552" s="12"/>
      <c r="B552" s="200"/>
      <c r="C552" s="201"/>
      <c r="D552" s="202" t="s">
        <v>74</v>
      </c>
      <c r="E552" s="214" t="s">
        <v>943</v>
      </c>
      <c r="F552" s="214" t="s">
        <v>944</v>
      </c>
      <c r="G552" s="201"/>
      <c r="H552" s="201"/>
      <c r="I552" s="204"/>
      <c r="J552" s="215">
        <f>BK552</f>
        <v>0</v>
      </c>
      <c r="K552" s="201"/>
      <c r="L552" s="206"/>
      <c r="M552" s="207"/>
      <c r="N552" s="208"/>
      <c r="O552" s="208"/>
      <c r="P552" s="209">
        <f>SUM(P553:P571)</f>
        <v>0</v>
      </c>
      <c r="Q552" s="208"/>
      <c r="R552" s="209">
        <f>SUM(R553:R571)</f>
        <v>0</v>
      </c>
      <c r="S552" s="208"/>
      <c r="T552" s="210">
        <f>SUM(T553:T571)</f>
        <v>0</v>
      </c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R552" s="211" t="s">
        <v>85</v>
      </c>
      <c r="AT552" s="212" t="s">
        <v>74</v>
      </c>
      <c r="AU552" s="212" t="s">
        <v>85</v>
      </c>
      <c r="AY552" s="211" t="s">
        <v>151</v>
      </c>
      <c r="BK552" s="213">
        <f>SUM(BK553:BK571)</f>
        <v>0</v>
      </c>
    </row>
    <row r="553" s="2" customFormat="1" ht="37.8" customHeight="1">
      <c r="A553" s="39"/>
      <c r="B553" s="40"/>
      <c r="C553" s="216" t="s">
        <v>945</v>
      </c>
      <c r="D553" s="216" t="s">
        <v>154</v>
      </c>
      <c r="E553" s="217" t="s">
        <v>946</v>
      </c>
      <c r="F553" s="218" t="s">
        <v>947</v>
      </c>
      <c r="G553" s="219" t="s">
        <v>610</v>
      </c>
      <c r="H553" s="220">
        <v>1</v>
      </c>
      <c r="I553" s="221"/>
      <c r="J553" s="222">
        <f>ROUND(I553*H553,2)</f>
        <v>0</v>
      </c>
      <c r="K553" s="223"/>
      <c r="L553" s="45"/>
      <c r="M553" s="224" t="s">
        <v>1</v>
      </c>
      <c r="N553" s="225" t="s">
        <v>40</v>
      </c>
      <c r="O553" s="92"/>
      <c r="P553" s="226">
        <f>O553*H553</f>
        <v>0</v>
      </c>
      <c r="Q553" s="226">
        <v>0</v>
      </c>
      <c r="R553" s="226">
        <f>Q553*H553</f>
        <v>0</v>
      </c>
      <c r="S553" s="226">
        <v>0</v>
      </c>
      <c r="T553" s="22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28" t="s">
        <v>253</v>
      </c>
      <c r="AT553" s="228" t="s">
        <v>154</v>
      </c>
      <c r="AU553" s="228" t="s">
        <v>152</v>
      </c>
      <c r="AY553" s="18" t="s">
        <v>151</v>
      </c>
      <c r="BE553" s="229">
        <f>IF(N553="základní",J553,0)</f>
        <v>0</v>
      </c>
      <c r="BF553" s="229">
        <f>IF(N553="snížená",J553,0)</f>
        <v>0</v>
      </c>
      <c r="BG553" s="229">
        <f>IF(N553="zákl. přenesená",J553,0)</f>
        <v>0</v>
      </c>
      <c r="BH553" s="229">
        <f>IF(N553="sníž. přenesená",J553,0)</f>
        <v>0</v>
      </c>
      <c r="BI553" s="229">
        <f>IF(N553="nulová",J553,0)</f>
        <v>0</v>
      </c>
      <c r="BJ553" s="18" t="s">
        <v>83</v>
      </c>
      <c r="BK553" s="229">
        <f>ROUND(I553*H553,2)</f>
        <v>0</v>
      </c>
      <c r="BL553" s="18" t="s">
        <v>253</v>
      </c>
      <c r="BM553" s="228" t="s">
        <v>948</v>
      </c>
    </row>
    <row r="554" s="2" customFormat="1" ht="37.8" customHeight="1">
      <c r="A554" s="39"/>
      <c r="B554" s="40"/>
      <c r="C554" s="216" t="s">
        <v>949</v>
      </c>
      <c r="D554" s="216" t="s">
        <v>154</v>
      </c>
      <c r="E554" s="217" t="s">
        <v>950</v>
      </c>
      <c r="F554" s="218" t="s">
        <v>951</v>
      </c>
      <c r="G554" s="219" t="s">
        <v>610</v>
      </c>
      <c r="H554" s="220">
        <v>1</v>
      </c>
      <c r="I554" s="221"/>
      <c r="J554" s="222">
        <f>ROUND(I554*H554,2)</f>
        <v>0</v>
      </c>
      <c r="K554" s="223"/>
      <c r="L554" s="45"/>
      <c r="M554" s="224" t="s">
        <v>1</v>
      </c>
      <c r="N554" s="225" t="s">
        <v>40</v>
      </c>
      <c r="O554" s="92"/>
      <c r="P554" s="226">
        <f>O554*H554</f>
        <v>0</v>
      </c>
      <c r="Q554" s="226">
        <v>0</v>
      </c>
      <c r="R554" s="226">
        <f>Q554*H554</f>
        <v>0</v>
      </c>
      <c r="S554" s="226">
        <v>0</v>
      </c>
      <c r="T554" s="22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8" t="s">
        <v>253</v>
      </c>
      <c r="AT554" s="228" t="s">
        <v>154</v>
      </c>
      <c r="AU554" s="228" t="s">
        <v>152</v>
      </c>
      <c r="AY554" s="18" t="s">
        <v>151</v>
      </c>
      <c r="BE554" s="229">
        <f>IF(N554="základní",J554,0)</f>
        <v>0</v>
      </c>
      <c r="BF554" s="229">
        <f>IF(N554="snížená",J554,0)</f>
        <v>0</v>
      </c>
      <c r="BG554" s="229">
        <f>IF(N554="zákl. přenesená",J554,0)</f>
        <v>0</v>
      </c>
      <c r="BH554" s="229">
        <f>IF(N554="sníž. přenesená",J554,0)</f>
        <v>0</v>
      </c>
      <c r="BI554" s="229">
        <f>IF(N554="nulová",J554,0)</f>
        <v>0</v>
      </c>
      <c r="BJ554" s="18" t="s">
        <v>83</v>
      </c>
      <c r="BK554" s="229">
        <f>ROUND(I554*H554,2)</f>
        <v>0</v>
      </c>
      <c r="BL554" s="18" t="s">
        <v>253</v>
      </c>
      <c r="BM554" s="228" t="s">
        <v>952</v>
      </c>
    </row>
    <row r="555" s="2" customFormat="1" ht="37.8" customHeight="1">
      <c r="A555" s="39"/>
      <c r="B555" s="40"/>
      <c r="C555" s="216" t="s">
        <v>953</v>
      </c>
      <c r="D555" s="216" t="s">
        <v>154</v>
      </c>
      <c r="E555" s="217" t="s">
        <v>954</v>
      </c>
      <c r="F555" s="218" t="s">
        <v>955</v>
      </c>
      <c r="G555" s="219" t="s">
        <v>610</v>
      </c>
      <c r="H555" s="220">
        <v>1</v>
      </c>
      <c r="I555" s="221"/>
      <c r="J555" s="222">
        <f>ROUND(I555*H555,2)</f>
        <v>0</v>
      </c>
      <c r="K555" s="223"/>
      <c r="L555" s="45"/>
      <c r="M555" s="224" t="s">
        <v>1</v>
      </c>
      <c r="N555" s="225" t="s">
        <v>40</v>
      </c>
      <c r="O555" s="92"/>
      <c r="P555" s="226">
        <f>O555*H555</f>
        <v>0</v>
      </c>
      <c r="Q555" s="226">
        <v>0</v>
      </c>
      <c r="R555" s="226">
        <f>Q555*H555</f>
        <v>0</v>
      </c>
      <c r="S555" s="226">
        <v>0</v>
      </c>
      <c r="T555" s="227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28" t="s">
        <v>253</v>
      </c>
      <c r="AT555" s="228" t="s">
        <v>154</v>
      </c>
      <c r="AU555" s="228" t="s">
        <v>152</v>
      </c>
      <c r="AY555" s="18" t="s">
        <v>151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18" t="s">
        <v>83</v>
      </c>
      <c r="BK555" s="229">
        <f>ROUND(I555*H555,2)</f>
        <v>0</v>
      </c>
      <c r="BL555" s="18" t="s">
        <v>253</v>
      </c>
      <c r="BM555" s="228" t="s">
        <v>956</v>
      </c>
    </row>
    <row r="556" s="2" customFormat="1" ht="24.15" customHeight="1">
      <c r="A556" s="39"/>
      <c r="B556" s="40"/>
      <c r="C556" s="216" t="s">
        <v>957</v>
      </c>
      <c r="D556" s="216" t="s">
        <v>154</v>
      </c>
      <c r="E556" s="217" t="s">
        <v>958</v>
      </c>
      <c r="F556" s="218" t="s">
        <v>959</v>
      </c>
      <c r="G556" s="219" t="s">
        <v>610</v>
      </c>
      <c r="H556" s="220">
        <v>1</v>
      </c>
      <c r="I556" s="221"/>
      <c r="J556" s="222">
        <f>ROUND(I556*H556,2)</f>
        <v>0</v>
      </c>
      <c r="K556" s="223"/>
      <c r="L556" s="45"/>
      <c r="M556" s="224" t="s">
        <v>1</v>
      </c>
      <c r="N556" s="225" t="s">
        <v>40</v>
      </c>
      <c r="O556" s="92"/>
      <c r="P556" s="226">
        <f>O556*H556</f>
        <v>0</v>
      </c>
      <c r="Q556" s="226">
        <v>0</v>
      </c>
      <c r="R556" s="226">
        <f>Q556*H556</f>
        <v>0</v>
      </c>
      <c r="S556" s="226">
        <v>0</v>
      </c>
      <c r="T556" s="227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28" t="s">
        <v>253</v>
      </c>
      <c r="AT556" s="228" t="s">
        <v>154</v>
      </c>
      <c r="AU556" s="228" t="s">
        <v>152</v>
      </c>
      <c r="AY556" s="18" t="s">
        <v>151</v>
      </c>
      <c r="BE556" s="229">
        <f>IF(N556="základní",J556,0)</f>
        <v>0</v>
      </c>
      <c r="BF556" s="229">
        <f>IF(N556="snížená",J556,0)</f>
        <v>0</v>
      </c>
      <c r="BG556" s="229">
        <f>IF(N556="zákl. přenesená",J556,0)</f>
        <v>0</v>
      </c>
      <c r="BH556" s="229">
        <f>IF(N556="sníž. přenesená",J556,0)</f>
        <v>0</v>
      </c>
      <c r="BI556" s="229">
        <f>IF(N556="nulová",J556,0)</f>
        <v>0</v>
      </c>
      <c r="BJ556" s="18" t="s">
        <v>83</v>
      </c>
      <c r="BK556" s="229">
        <f>ROUND(I556*H556,2)</f>
        <v>0</v>
      </c>
      <c r="BL556" s="18" t="s">
        <v>253</v>
      </c>
      <c r="BM556" s="228" t="s">
        <v>960</v>
      </c>
    </row>
    <row r="557" s="2" customFormat="1" ht="24.15" customHeight="1">
      <c r="A557" s="39"/>
      <c r="B557" s="40"/>
      <c r="C557" s="216" t="s">
        <v>961</v>
      </c>
      <c r="D557" s="216" t="s">
        <v>154</v>
      </c>
      <c r="E557" s="217" t="s">
        <v>962</v>
      </c>
      <c r="F557" s="218" t="s">
        <v>963</v>
      </c>
      <c r="G557" s="219" t="s">
        <v>610</v>
      </c>
      <c r="H557" s="220">
        <v>1</v>
      </c>
      <c r="I557" s="221"/>
      <c r="J557" s="222">
        <f>ROUND(I557*H557,2)</f>
        <v>0</v>
      </c>
      <c r="K557" s="223"/>
      <c r="L557" s="45"/>
      <c r="M557" s="224" t="s">
        <v>1</v>
      </c>
      <c r="N557" s="225" t="s">
        <v>40</v>
      </c>
      <c r="O557" s="92"/>
      <c r="P557" s="226">
        <f>O557*H557</f>
        <v>0</v>
      </c>
      <c r="Q557" s="226">
        <v>0</v>
      </c>
      <c r="R557" s="226">
        <f>Q557*H557</f>
        <v>0</v>
      </c>
      <c r="S557" s="226">
        <v>0</v>
      </c>
      <c r="T557" s="22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8" t="s">
        <v>253</v>
      </c>
      <c r="AT557" s="228" t="s">
        <v>154</v>
      </c>
      <c r="AU557" s="228" t="s">
        <v>152</v>
      </c>
      <c r="AY557" s="18" t="s">
        <v>151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8" t="s">
        <v>83</v>
      </c>
      <c r="BK557" s="229">
        <f>ROUND(I557*H557,2)</f>
        <v>0</v>
      </c>
      <c r="BL557" s="18" t="s">
        <v>253</v>
      </c>
      <c r="BM557" s="228" t="s">
        <v>964</v>
      </c>
    </row>
    <row r="558" s="2" customFormat="1" ht="16.5" customHeight="1">
      <c r="A558" s="39"/>
      <c r="B558" s="40"/>
      <c r="C558" s="216" t="s">
        <v>965</v>
      </c>
      <c r="D558" s="216" t="s">
        <v>154</v>
      </c>
      <c r="E558" s="217" t="s">
        <v>966</v>
      </c>
      <c r="F558" s="218" t="s">
        <v>967</v>
      </c>
      <c r="G558" s="219" t="s">
        <v>610</v>
      </c>
      <c r="H558" s="220">
        <v>1</v>
      </c>
      <c r="I558" s="221"/>
      <c r="J558" s="222">
        <f>ROUND(I558*H558,2)</f>
        <v>0</v>
      </c>
      <c r="K558" s="223"/>
      <c r="L558" s="45"/>
      <c r="M558" s="224" t="s">
        <v>1</v>
      </c>
      <c r="N558" s="225" t="s">
        <v>40</v>
      </c>
      <c r="O558" s="92"/>
      <c r="P558" s="226">
        <f>O558*H558</f>
        <v>0</v>
      </c>
      <c r="Q558" s="226">
        <v>0</v>
      </c>
      <c r="R558" s="226">
        <f>Q558*H558</f>
        <v>0</v>
      </c>
      <c r="S558" s="226">
        <v>0</v>
      </c>
      <c r="T558" s="227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8" t="s">
        <v>253</v>
      </c>
      <c r="AT558" s="228" t="s">
        <v>154</v>
      </c>
      <c r="AU558" s="228" t="s">
        <v>152</v>
      </c>
      <c r="AY558" s="18" t="s">
        <v>151</v>
      </c>
      <c r="BE558" s="229">
        <f>IF(N558="základní",J558,0)</f>
        <v>0</v>
      </c>
      <c r="BF558" s="229">
        <f>IF(N558="snížená",J558,0)</f>
        <v>0</v>
      </c>
      <c r="BG558" s="229">
        <f>IF(N558="zákl. přenesená",J558,0)</f>
        <v>0</v>
      </c>
      <c r="BH558" s="229">
        <f>IF(N558="sníž. přenesená",J558,0)</f>
        <v>0</v>
      </c>
      <c r="BI558" s="229">
        <f>IF(N558="nulová",J558,0)</f>
        <v>0</v>
      </c>
      <c r="BJ558" s="18" t="s">
        <v>83</v>
      </c>
      <c r="BK558" s="229">
        <f>ROUND(I558*H558,2)</f>
        <v>0</v>
      </c>
      <c r="BL558" s="18" t="s">
        <v>253</v>
      </c>
      <c r="BM558" s="228" t="s">
        <v>968</v>
      </c>
    </row>
    <row r="559" s="2" customFormat="1" ht="16.5" customHeight="1">
      <c r="A559" s="39"/>
      <c r="B559" s="40"/>
      <c r="C559" s="216" t="s">
        <v>969</v>
      </c>
      <c r="D559" s="216" t="s">
        <v>154</v>
      </c>
      <c r="E559" s="217" t="s">
        <v>970</v>
      </c>
      <c r="F559" s="218" t="s">
        <v>971</v>
      </c>
      <c r="G559" s="219" t="s">
        <v>610</v>
      </c>
      <c r="H559" s="220">
        <v>1</v>
      </c>
      <c r="I559" s="221"/>
      <c r="J559" s="222">
        <f>ROUND(I559*H559,2)</f>
        <v>0</v>
      </c>
      <c r="K559" s="223"/>
      <c r="L559" s="45"/>
      <c r="M559" s="224" t="s">
        <v>1</v>
      </c>
      <c r="N559" s="225" t="s">
        <v>40</v>
      </c>
      <c r="O559" s="92"/>
      <c r="P559" s="226">
        <f>O559*H559</f>
        <v>0</v>
      </c>
      <c r="Q559" s="226">
        <v>0</v>
      </c>
      <c r="R559" s="226">
        <f>Q559*H559</f>
        <v>0</v>
      </c>
      <c r="S559" s="226">
        <v>0</v>
      </c>
      <c r="T559" s="227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28" t="s">
        <v>253</v>
      </c>
      <c r="AT559" s="228" t="s">
        <v>154</v>
      </c>
      <c r="AU559" s="228" t="s">
        <v>152</v>
      </c>
      <c r="AY559" s="18" t="s">
        <v>151</v>
      </c>
      <c r="BE559" s="229">
        <f>IF(N559="základní",J559,0)</f>
        <v>0</v>
      </c>
      <c r="BF559" s="229">
        <f>IF(N559="snížená",J559,0)</f>
        <v>0</v>
      </c>
      <c r="BG559" s="229">
        <f>IF(N559="zákl. přenesená",J559,0)</f>
        <v>0</v>
      </c>
      <c r="BH559" s="229">
        <f>IF(N559="sníž. přenesená",J559,0)</f>
        <v>0</v>
      </c>
      <c r="BI559" s="229">
        <f>IF(N559="nulová",J559,0)</f>
        <v>0</v>
      </c>
      <c r="BJ559" s="18" t="s">
        <v>83</v>
      </c>
      <c r="BK559" s="229">
        <f>ROUND(I559*H559,2)</f>
        <v>0</v>
      </c>
      <c r="BL559" s="18" t="s">
        <v>253</v>
      </c>
      <c r="BM559" s="228" t="s">
        <v>972</v>
      </c>
    </row>
    <row r="560" s="2" customFormat="1" ht="16.5" customHeight="1">
      <c r="A560" s="39"/>
      <c r="B560" s="40"/>
      <c r="C560" s="216" t="s">
        <v>973</v>
      </c>
      <c r="D560" s="216" t="s">
        <v>154</v>
      </c>
      <c r="E560" s="217" t="s">
        <v>974</v>
      </c>
      <c r="F560" s="218" t="s">
        <v>975</v>
      </c>
      <c r="G560" s="219" t="s">
        <v>610</v>
      </c>
      <c r="H560" s="220">
        <v>1</v>
      </c>
      <c r="I560" s="221"/>
      <c r="J560" s="222">
        <f>ROUND(I560*H560,2)</f>
        <v>0</v>
      </c>
      <c r="K560" s="223"/>
      <c r="L560" s="45"/>
      <c r="M560" s="224" t="s">
        <v>1</v>
      </c>
      <c r="N560" s="225" t="s">
        <v>40</v>
      </c>
      <c r="O560" s="92"/>
      <c r="P560" s="226">
        <f>O560*H560</f>
        <v>0</v>
      </c>
      <c r="Q560" s="226">
        <v>0</v>
      </c>
      <c r="R560" s="226">
        <f>Q560*H560</f>
        <v>0</v>
      </c>
      <c r="S560" s="226">
        <v>0</v>
      </c>
      <c r="T560" s="22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8" t="s">
        <v>253</v>
      </c>
      <c r="AT560" s="228" t="s">
        <v>154</v>
      </c>
      <c r="AU560" s="228" t="s">
        <v>152</v>
      </c>
      <c r="AY560" s="18" t="s">
        <v>151</v>
      </c>
      <c r="BE560" s="229">
        <f>IF(N560="základní",J560,0)</f>
        <v>0</v>
      </c>
      <c r="BF560" s="229">
        <f>IF(N560="snížená",J560,0)</f>
        <v>0</v>
      </c>
      <c r="BG560" s="229">
        <f>IF(N560="zákl. přenesená",J560,0)</f>
        <v>0</v>
      </c>
      <c r="BH560" s="229">
        <f>IF(N560="sníž. přenesená",J560,0)</f>
        <v>0</v>
      </c>
      <c r="BI560" s="229">
        <f>IF(N560="nulová",J560,0)</f>
        <v>0</v>
      </c>
      <c r="BJ560" s="18" t="s">
        <v>83</v>
      </c>
      <c r="BK560" s="229">
        <f>ROUND(I560*H560,2)</f>
        <v>0</v>
      </c>
      <c r="BL560" s="18" t="s">
        <v>253</v>
      </c>
      <c r="BM560" s="228" t="s">
        <v>976</v>
      </c>
    </row>
    <row r="561" s="2" customFormat="1" ht="16.5" customHeight="1">
      <c r="A561" s="39"/>
      <c r="B561" s="40"/>
      <c r="C561" s="216" t="s">
        <v>977</v>
      </c>
      <c r="D561" s="216" t="s">
        <v>154</v>
      </c>
      <c r="E561" s="217" t="s">
        <v>978</v>
      </c>
      <c r="F561" s="218" t="s">
        <v>979</v>
      </c>
      <c r="G561" s="219" t="s">
        <v>610</v>
      </c>
      <c r="H561" s="220">
        <v>1</v>
      </c>
      <c r="I561" s="221"/>
      <c r="J561" s="222">
        <f>ROUND(I561*H561,2)</f>
        <v>0</v>
      </c>
      <c r="K561" s="223"/>
      <c r="L561" s="45"/>
      <c r="M561" s="224" t="s">
        <v>1</v>
      </c>
      <c r="N561" s="225" t="s">
        <v>40</v>
      </c>
      <c r="O561" s="92"/>
      <c r="P561" s="226">
        <f>O561*H561</f>
        <v>0</v>
      </c>
      <c r="Q561" s="226">
        <v>0</v>
      </c>
      <c r="R561" s="226">
        <f>Q561*H561</f>
        <v>0</v>
      </c>
      <c r="S561" s="226">
        <v>0</v>
      </c>
      <c r="T561" s="227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28" t="s">
        <v>253</v>
      </c>
      <c r="AT561" s="228" t="s">
        <v>154</v>
      </c>
      <c r="AU561" s="228" t="s">
        <v>152</v>
      </c>
      <c r="AY561" s="18" t="s">
        <v>151</v>
      </c>
      <c r="BE561" s="229">
        <f>IF(N561="základní",J561,0)</f>
        <v>0</v>
      </c>
      <c r="BF561" s="229">
        <f>IF(N561="snížená",J561,0)</f>
        <v>0</v>
      </c>
      <c r="BG561" s="229">
        <f>IF(N561="zákl. přenesená",J561,0)</f>
        <v>0</v>
      </c>
      <c r="BH561" s="229">
        <f>IF(N561="sníž. přenesená",J561,0)</f>
        <v>0</v>
      </c>
      <c r="BI561" s="229">
        <f>IF(N561="nulová",J561,0)</f>
        <v>0</v>
      </c>
      <c r="BJ561" s="18" t="s">
        <v>83</v>
      </c>
      <c r="BK561" s="229">
        <f>ROUND(I561*H561,2)</f>
        <v>0</v>
      </c>
      <c r="BL561" s="18" t="s">
        <v>253</v>
      </c>
      <c r="BM561" s="228" t="s">
        <v>980</v>
      </c>
    </row>
    <row r="562" s="2" customFormat="1" ht="16.5" customHeight="1">
      <c r="A562" s="39"/>
      <c r="B562" s="40"/>
      <c r="C562" s="216" t="s">
        <v>981</v>
      </c>
      <c r="D562" s="216" t="s">
        <v>154</v>
      </c>
      <c r="E562" s="217" t="s">
        <v>982</v>
      </c>
      <c r="F562" s="218" t="s">
        <v>983</v>
      </c>
      <c r="G562" s="219" t="s">
        <v>610</v>
      </c>
      <c r="H562" s="220">
        <v>1</v>
      </c>
      <c r="I562" s="221"/>
      <c r="J562" s="222">
        <f>ROUND(I562*H562,2)</f>
        <v>0</v>
      </c>
      <c r="K562" s="223"/>
      <c r="L562" s="45"/>
      <c r="M562" s="224" t="s">
        <v>1</v>
      </c>
      <c r="N562" s="225" t="s">
        <v>40</v>
      </c>
      <c r="O562" s="92"/>
      <c r="P562" s="226">
        <f>O562*H562</f>
        <v>0</v>
      </c>
      <c r="Q562" s="226">
        <v>0</v>
      </c>
      <c r="R562" s="226">
        <f>Q562*H562</f>
        <v>0</v>
      </c>
      <c r="S562" s="226">
        <v>0</v>
      </c>
      <c r="T562" s="22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28" t="s">
        <v>253</v>
      </c>
      <c r="AT562" s="228" t="s">
        <v>154</v>
      </c>
      <c r="AU562" s="228" t="s">
        <v>152</v>
      </c>
      <c r="AY562" s="18" t="s">
        <v>151</v>
      </c>
      <c r="BE562" s="229">
        <f>IF(N562="základní",J562,0)</f>
        <v>0</v>
      </c>
      <c r="BF562" s="229">
        <f>IF(N562="snížená",J562,0)</f>
        <v>0</v>
      </c>
      <c r="BG562" s="229">
        <f>IF(N562="zákl. přenesená",J562,0)</f>
        <v>0</v>
      </c>
      <c r="BH562" s="229">
        <f>IF(N562="sníž. přenesená",J562,0)</f>
        <v>0</v>
      </c>
      <c r="BI562" s="229">
        <f>IF(N562="nulová",J562,0)</f>
        <v>0</v>
      </c>
      <c r="BJ562" s="18" t="s">
        <v>83</v>
      </c>
      <c r="BK562" s="229">
        <f>ROUND(I562*H562,2)</f>
        <v>0</v>
      </c>
      <c r="BL562" s="18" t="s">
        <v>253</v>
      </c>
      <c r="BM562" s="228" t="s">
        <v>984</v>
      </c>
    </row>
    <row r="563" s="2" customFormat="1" ht="16.5" customHeight="1">
      <c r="A563" s="39"/>
      <c r="B563" s="40"/>
      <c r="C563" s="216" t="s">
        <v>985</v>
      </c>
      <c r="D563" s="216" t="s">
        <v>154</v>
      </c>
      <c r="E563" s="217" t="s">
        <v>986</v>
      </c>
      <c r="F563" s="218" t="s">
        <v>516</v>
      </c>
      <c r="G563" s="219" t="s">
        <v>610</v>
      </c>
      <c r="H563" s="220">
        <v>1</v>
      </c>
      <c r="I563" s="221"/>
      <c r="J563" s="222">
        <f>ROUND(I563*H563,2)</f>
        <v>0</v>
      </c>
      <c r="K563" s="223"/>
      <c r="L563" s="45"/>
      <c r="M563" s="224" t="s">
        <v>1</v>
      </c>
      <c r="N563" s="225" t="s">
        <v>40</v>
      </c>
      <c r="O563" s="92"/>
      <c r="P563" s="226">
        <f>O563*H563</f>
        <v>0</v>
      </c>
      <c r="Q563" s="226">
        <v>0</v>
      </c>
      <c r="R563" s="226">
        <f>Q563*H563</f>
        <v>0</v>
      </c>
      <c r="S563" s="226">
        <v>0</v>
      </c>
      <c r="T563" s="227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8" t="s">
        <v>253</v>
      </c>
      <c r="AT563" s="228" t="s">
        <v>154</v>
      </c>
      <c r="AU563" s="228" t="s">
        <v>152</v>
      </c>
      <c r="AY563" s="18" t="s">
        <v>151</v>
      </c>
      <c r="BE563" s="229">
        <f>IF(N563="základní",J563,0)</f>
        <v>0</v>
      </c>
      <c r="BF563" s="229">
        <f>IF(N563="snížená",J563,0)</f>
        <v>0</v>
      </c>
      <c r="BG563" s="229">
        <f>IF(N563="zákl. přenesená",J563,0)</f>
        <v>0</v>
      </c>
      <c r="BH563" s="229">
        <f>IF(N563="sníž. přenesená",J563,0)</f>
        <v>0</v>
      </c>
      <c r="BI563" s="229">
        <f>IF(N563="nulová",J563,0)</f>
        <v>0</v>
      </c>
      <c r="BJ563" s="18" t="s">
        <v>83</v>
      </c>
      <c r="BK563" s="229">
        <f>ROUND(I563*H563,2)</f>
        <v>0</v>
      </c>
      <c r="BL563" s="18" t="s">
        <v>253</v>
      </c>
      <c r="BM563" s="228" t="s">
        <v>987</v>
      </c>
    </row>
    <row r="564" s="2" customFormat="1" ht="16.5" customHeight="1">
      <c r="A564" s="39"/>
      <c r="B564" s="40"/>
      <c r="C564" s="216" t="s">
        <v>988</v>
      </c>
      <c r="D564" s="216" t="s">
        <v>154</v>
      </c>
      <c r="E564" s="217" t="s">
        <v>989</v>
      </c>
      <c r="F564" s="218" t="s">
        <v>990</v>
      </c>
      <c r="G564" s="219" t="s">
        <v>610</v>
      </c>
      <c r="H564" s="220">
        <v>1</v>
      </c>
      <c r="I564" s="221"/>
      <c r="J564" s="222">
        <f>ROUND(I564*H564,2)</f>
        <v>0</v>
      </c>
      <c r="K564" s="223"/>
      <c r="L564" s="45"/>
      <c r="M564" s="224" t="s">
        <v>1</v>
      </c>
      <c r="N564" s="225" t="s">
        <v>40</v>
      </c>
      <c r="O564" s="92"/>
      <c r="P564" s="226">
        <f>O564*H564</f>
        <v>0</v>
      </c>
      <c r="Q564" s="226">
        <v>0</v>
      </c>
      <c r="R564" s="226">
        <f>Q564*H564</f>
        <v>0</v>
      </c>
      <c r="S564" s="226">
        <v>0</v>
      </c>
      <c r="T564" s="227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28" t="s">
        <v>253</v>
      </c>
      <c r="AT564" s="228" t="s">
        <v>154</v>
      </c>
      <c r="AU564" s="228" t="s">
        <v>152</v>
      </c>
      <c r="AY564" s="18" t="s">
        <v>151</v>
      </c>
      <c r="BE564" s="229">
        <f>IF(N564="základní",J564,0)</f>
        <v>0</v>
      </c>
      <c r="BF564" s="229">
        <f>IF(N564="snížená",J564,0)</f>
        <v>0</v>
      </c>
      <c r="BG564" s="229">
        <f>IF(N564="zákl. přenesená",J564,0)</f>
        <v>0</v>
      </c>
      <c r="BH564" s="229">
        <f>IF(N564="sníž. přenesená",J564,0)</f>
        <v>0</v>
      </c>
      <c r="BI564" s="229">
        <f>IF(N564="nulová",J564,0)</f>
        <v>0</v>
      </c>
      <c r="BJ564" s="18" t="s">
        <v>83</v>
      </c>
      <c r="BK564" s="229">
        <f>ROUND(I564*H564,2)</f>
        <v>0</v>
      </c>
      <c r="BL564" s="18" t="s">
        <v>253</v>
      </c>
      <c r="BM564" s="228" t="s">
        <v>991</v>
      </c>
    </row>
    <row r="565" s="2" customFormat="1" ht="16.5" customHeight="1">
      <c r="A565" s="39"/>
      <c r="B565" s="40"/>
      <c r="C565" s="216" t="s">
        <v>992</v>
      </c>
      <c r="D565" s="216" t="s">
        <v>154</v>
      </c>
      <c r="E565" s="217" t="s">
        <v>993</v>
      </c>
      <c r="F565" s="218" t="s">
        <v>994</v>
      </c>
      <c r="G565" s="219" t="s">
        <v>610</v>
      </c>
      <c r="H565" s="220">
        <v>1</v>
      </c>
      <c r="I565" s="221"/>
      <c r="J565" s="222">
        <f>ROUND(I565*H565,2)</f>
        <v>0</v>
      </c>
      <c r="K565" s="223"/>
      <c r="L565" s="45"/>
      <c r="M565" s="224" t="s">
        <v>1</v>
      </c>
      <c r="N565" s="225" t="s">
        <v>40</v>
      </c>
      <c r="O565" s="92"/>
      <c r="P565" s="226">
        <f>O565*H565</f>
        <v>0</v>
      </c>
      <c r="Q565" s="226">
        <v>0</v>
      </c>
      <c r="R565" s="226">
        <f>Q565*H565</f>
        <v>0</v>
      </c>
      <c r="S565" s="226">
        <v>0</v>
      </c>
      <c r="T565" s="227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28" t="s">
        <v>253</v>
      </c>
      <c r="AT565" s="228" t="s">
        <v>154</v>
      </c>
      <c r="AU565" s="228" t="s">
        <v>152</v>
      </c>
      <c r="AY565" s="18" t="s">
        <v>151</v>
      </c>
      <c r="BE565" s="229">
        <f>IF(N565="základní",J565,0)</f>
        <v>0</v>
      </c>
      <c r="BF565" s="229">
        <f>IF(N565="snížená",J565,0)</f>
        <v>0</v>
      </c>
      <c r="BG565" s="229">
        <f>IF(N565="zákl. přenesená",J565,0)</f>
        <v>0</v>
      </c>
      <c r="BH565" s="229">
        <f>IF(N565="sníž. přenesená",J565,0)</f>
        <v>0</v>
      </c>
      <c r="BI565" s="229">
        <f>IF(N565="nulová",J565,0)</f>
        <v>0</v>
      </c>
      <c r="BJ565" s="18" t="s">
        <v>83</v>
      </c>
      <c r="BK565" s="229">
        <f>ROUND(I565*H565,2)</f>
        <v>0</v>
      </c>
      <c r="BL565" s="18" t="s">
        <v>253</v>
      </c>
      <c r="BM565" s="228" t="s">
        <v>995</v>
      </c>
    </row>
    <row r="566" s="2" customFormat="1" ht="16.5" customHeight="1">
      <c r="A566" s="39"/>
      <c r="B566" s="40"/>
      <c r="C566" s="216" t="s">
        <v>996</v>
      </c>
      <c r="D566" s="216" t="s">
        <v>154</v>
      </c>
      <c r="E566" s="217" t="s">
        <v>997</v>
      </c>
      <c r="F566" s="218" t="s">
        <v>998</v>
      </c>
      <c r="G566" s="219" t="s">
        <v>610</v>
      </c>
      <c r="H566" s="220">
        <v>1</v>
      </c>
      <c r="I566" s="221"/>
      <c r="J566" s="222">
        <f>ROUND(I566*H566,2)</f>
        <v>0</v>
      </c>
      <c r="K566" s="223"/>
      <c r="L566" s="45"/>
      <c r="M566" s="224" t="s">
        <v>1</v>
      </c>
      <c r="N566" s="225" t="s">
        <v>40</v>
      </c>
      <c r="O566" s="92"/>
      <c r="P566" s="226">
        <f>O566*H566</f>
        <v>0</v>
      </c>
      <c r="Q566" s="226">
        <v>0</v>
      </c>
      <c r="R566" s="226">
        <f>Q566*H566</f>
        <v>0</v>
      </c>
      <c r="S566" s="226">
        <v>0</v>
      </c>
      <c r="T566" s="227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28" t="s">
        <v>253</v>
      </c>
      <c r="AT566" s="228" t="s">
        <v>154</v>
      </c>
      <c r="AU566" s="228" t="s">
        <v>152</v>
      </c>
      <c r="AY566" s="18" t="s">
        <v>151</v>
      </c>
      <c r="BE566" s="229">
        <f>IF(N566="základní",J566,0)</f>
        <v>0</v>
      </c>
      <c r="BF566" s="229">
        <f>IF(N566="snížená",J566,0)</f>
        <v>0</v>
      </c>
      <c r="BG566" s="229">
        <f>IF(N566="zákl. přenesená",J566,0)</f>
        <v>0</v>
      </c>
      <c r="BH566" s="229">
        <f>IF(N566="sníž. přenesená",J566,0)</f>
        <v>0</v>
      </c>
      <c r="BI566" s="229">
        <f>IF(N566="nulová",J566,0)</f>
        <v>0</v>
      </c>
      <c r="BJ566" s="18" t="s">
        <v>83</v>
      </c>
      <c r="BK566" s="229">
        <f>ROUND(I566*H566,2)</f>
        <v>0</v>
      </c>
      <c r="BL566" s="18" t="s">
        <v>253</v>
      </c>
      <c r="BM566" s="228" t="s">
        <v>999</v>
      </c>
    </row>
    <row r="567" s="2" customFormat="1" ht="16.5" customHeight="1">
      <c r="A567" s="39"/>
      <c r="B567" s="40"/>
      <c r="C567" s="216" t="s">
        <v>1000</v>
      </c>
      <c r="D567" s="216" t="s">
        <v>154</v>
      </c>
      <c r="E567" s="217" t="s">
        <v>1001</v>
      </c>
      <c r="F567" s="218" t="s">
        <v>1002</v>
      </c>
      <c r="G567" s="219" t="s">
        <v>610</v>
      </c>
      <c r="H567" s="220">
        <v>1</v>
      </c>
      <c r="I567" s="221"/>
      <c r="J567" s="222">
        <f>ROUND(I567*H567,2)</f>
        <v>0</v>
      </c>
      <c r="K567" s="223"/>
      <c r="L567" s="45"/>
      <c r="M567" s="224" t="s">
        <v>1</v>
      </c>
      <c r="N567" s="225" t="s">
        <v>40</v>
      </c>
      <c r="O567" s="92"/>
      <c r="P567" s="226">
        <f>O567*H567</f>
        <v>0</v>
      </c>
      <c r="Q567" s="226">
        <v>0</v>
      </c>
      <c r="R567" s="226">
        <f>Q567*H567</f>
        <v>0</v>
      </c>
      <c r="S567" s="226">
        <v>0</v>
      </c>
      <c r="T567" s="227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28" t="s">
        <v>253</v>
      </c>
      <c r="AT567" s="228" t="s">
        <v>154</v>
      </c>
      <c r="AU567" s="228" t="s">
        <v>152</v>
      </c>
      <c r="AY567" s="18" t="s">
        <v>151</v>
      </c>
      <c r="BE567" s="229">
        <f>IF(N567="základní",J567,0)</f>
        <v>0</v>
      </c>
      <c r="BF567" s="229">
        <f>IF(N567="snížená",J567,0)</f>
        <v>0</v>
      </c>
      <c r="BG567" s="229">
        <f>IF(N567="zákl. přenesená",J567,0)</f>
        <v>0</v>
      </c>
      <c r="BH567" s="229">
        <f>IF(N567="sníž. přenesená",J567,0)</f>
        <v>0</v>
      </c>
      <c r="BI567" s="229">
        <f>IF(N567="nulová",J567,0)</f>
        <v>0</v>
      </c>
      <c r="BJ567" s="18" t="s">
        <v>83</v>
      </c>
      <c r="BK567" s="229">
        <f>ROUND(I567*H567,2)</f>
        <v>0</v>
      </c>
      <c r="BL567" s="18" t="s">
        <v>253</v>
      </c>
      <c r="BM567" s="228" t="s">
        <v>1003</v>
      </c>
    </row>
    <row r="568" s="2" customFormat="1" ht="16.5" customHeight="1">
      <c r="A568" s="39"/>
      <c r="B568" s="40"/>
      <c r="C568" s="216" t="s">
        <v>1004</v>
      </c>
      <c r="D568" s="216" t="s">
        <v>154</v>
      </c>
      <c r="E568" s="217" t="s">
        <v>1005</v>
      </c>
      <c r="F568" s="218" t="s">
        <v>1006</v>
      </c>
      <c r="G568" s="219" t="s">
        <v>610</v>
      </c>
      <c r="H568" s="220">
        <v>1</v>
      </c>
      <c r="I568" s="221"/>
      <c r="J568" s="222">
        <f>ROUND(I568*H568,2)</f>
        <v>0</v>
      </c>
      <c r="K568" s="223"/>
      <c r="L568" s="45"/>
      <c r="M568" s="224" t="s">
        <v>1</v>
      </c>
      <c r="N568" s="225" t="s">
        <v>40</v>
      </c>
      <c r="O568" s="92"/>
      <c r="P568" s="226">
        <f>O568*H568</f>
        <v>0</v>
      </c>
      <c r="Q568" s="226">
        <v>0</v>
      </c>
      <c r="R568" s="226">
        <f>Q568*H568</f>
        <v>0</v>
      </c>
      <c r="S568" s="226">
        <v>0</v>
      </c>
      <c r="T568" s="227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28" t="s">
        <v>253</v>
      </c>
      <c r="AT568" s="228" t="s">
        <v>154</v>
      </c>
      <c r="AU568" s="228" t="s">
        <v>152</v>
      </c>
      <c r="AY568" s="18" t="s">
        <v>151</v>
      </c>
      <c r="BE568" s="229">
        <f>IF(N568="základní",J568,0)</f>
        <v>0</v>
      </c>
      <c r="BF568" s="229">
        <f>IF(N568="snížená",J568,0)</f>
        <v>0</v>
      </c>
      <c r="BG568" s="229">
        <f>IF(N568="zákl. přenesená",J568,0)</f>
        <v>0</v>
      </c>
      <c r="BH568" s="229">
        <f>IF(N568="sníž. přenesená",J568,0)</f>
        <v>0</v>
      </c>
      <c r="BI568" s="229">
        <f>IF(N568="nulová",J568,0)</f>
        <v>0</v>
      </c>
      <c r="BJ568" s="18" t="s">
        <v>83</v>
      </c>
      <c r="BK568" s="229">
        <f>ROUND(I568*H568,2)</f>
        <v>0</v>
      </c>
      <c r="BL568" s="18" t="s">
        <v>253</v>
      </c>
      <c r="BM568" s="228" t="s">
        <v>1007</v>
      </c>
    </row>
    <row r="569" s="2" customFormat="1" ht="16.5" customHeight="1">
      <c r="A569" s="39"/>
      <c r="B569" s="40"/>
      <c r="C569" s="216" t="s">
        <v>1008</v>
      </c>
      <c r="D569" s="216" t="s">
        <v>154</v>
      </c>
      <c r="E569" s="217" t="s">
        <v>1009</v>
      </c>
      <c r="F569" s="218" t="s">
        <v>1010</v>
      </c>
      <c r="G569" s="219" t="s">
        <v>610</v>
      </c>
      <c r="H569" s="220">
        <v>1</v>
      </c>
      <c r="I569" s="221"/>
      <c r="J569" s="222">
        <f>ROUND(I569*H569,2)</f>
        <v>0</v>
      </c>
      <c r="K569" s="223"/>
      <c r="L569" s="45"/>
      <c r="M569" s="224" t="s">
        <v>1</v>
      </c>
      <c r="N569" s="225" t="s">
        <v>40</v>
      </c>
      <c r="O569" s="92"/>
      <c r="P569" s="226">
        <f>O569*H569</f>
        <v>0</v>
      </c>
      <c r="Q569" s="226">
        <v>0</v>
      </c>
      <c r="R569" s="226">
        <f>Q569*H569</f>
        <v>0</v>
      </c>
      <c r="S569" s="226">
        <v>0</v>
      </c>
      <c r="T569" s="227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28" t="s">
        <v>253</v>
      </c>
      <c r="AT569" s="228" t="s">
        <v>154</v>
      </c>
      <c r="AU569" s="228" t="s">
        <v>152</v>
      </c>
      <c r="AY569" s="18" t="s">
        <v>151</v>
      </c>
      <c r="BE569" s="229">
        <f>IF(N569="základní",J569,0)</f>
        <v>0</v>
      </c>
      <c r="BF569" s="229">
        <f>IF(N569="snížená",J569,0)</f>
        <v>0</v>
      </c>
      <c r="BG569" s="229">
        <f>IF(N569="zákl. přenesená",J569,0)</f>
        <v>0</v>
      </c>
      <c r="BH569" s="229">
        <f>IF(N569="sníž. přenesená",J569,0)</f>
        <v>0</v>
      </c>
      <c r="BI569" s="229">
        <f>IF(N569="nulová",J569,0)</f>
        <v>0</v>
      </c>
      <c r="BJ569" s="18" t="s">
        <v>83</v>
      </c>
      <c r="BK569" s="229">
        <f>ROUND(I569*H569,2)</f>
        <v>0</v>
      </c>
      <c r="BL569" s="18" t="s">
        <v>253</v>
      </c>
      <c r="BM569" s="228" t="s">
        <v>1011</v>
      </c>
    </row>
    <row r="570" s="2" customFormat="1" ht="16.5" customHeight="1">
      <c r="A570" s="39"/>
      <c r="B570" s="40"/>
      <c r="C570" s="216" t="s">
        <v>1012</v>
      </c>
      <c r="D570" s="216" t="s">
        <v>154</v>
      </c>
      <c r="E570" s="217" t="s">
        <v>1013</v>
      </c>
      <c r="F570" s="218" t="s">
        <v>1014</v>
      </c>
      <c r="G570" s="219" t="s">
        <v>610</v>
      </c>
      <c r="H570" s="220">
        <v>1</v>
      </c>
      <c r="I570" s="221"/>
      <c r="J570" s="222">
        <f>ROUND(I570*H570,2)</f>
        <v>0</v>
      </c>
      <c r="K570" s="223"/>
      <c r="L570" s="45"/>
      <c r="M570" s="224" t="s">
        <v>1</v>
      </c>
      <c r="N570" s="225" t="s">
        <v>40</v>
      </c>
      <c r="O570" s="92"/>
      <c r="P570" s="226">
        <f>O570*H570</f>
        <v>0</v>
      </c>
      <c r="Q570" s="226">
        <v>0</v>
      </c>
      <c r="R570" s="226">
        <f>Q570*H570</f>
        <v>0</v>
      </c>
      <c r="S570" s="226">
        <v>0</v>
      </c>
      <c r="T570" s="227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28" t="s">
        <v>253</v>
      </c>
      <c r="AT570" s="228" t="s">
        <v>154</v>
      </c>
      <c r="AU570" s="228" t="s">
        <v>152</v>
      </c>
      <c r="AY570" s="18" t="s">
        <v>151</v>
      </c>
      <c r="BE570" s="229">
        <f>IF(N570="základní",J570,0)</f>
        <v>0</v>
      </c>
      <c r="BF570" s="229">
        <f>IF(N570="snížená",J570,0)</f>
        <v>0</v>
      </c>
      <c r="BG570" s="229">
        <f>IF(N570="zákl. přenesená",J570,0)</f>
        <v>0</v>
      </c>
      <c r="BH570" s="229">
        <f>IF(N570="sníž. přenesená",J570,0)</f>
        <v>0</v>
      </c>
      <c r="BI570" s="229">
        <f>IF(N570="nulová",J570,0)</f>
        <v>0</v>
      </c>
      <c r="BJ570" s="18" t="s">
        <v>83</v>
      </c>
      <c r="BK570" s="229">
        <f>ROUND(I570*H570,2)</f>
        <v>0</v>
      </c>
      <c r="BL570" s="18" t="s">
        <v>253</v>
      </c>
      <c r="BM570" s="228" t="s">
        <v>1015</v>
      </c>
    </row>
    <row r="571" s="2" customFormat="1" ht="33" customHeight="1">
      <c r="A571" s="39"/>
      <c r="B571" s="40"/>
      <c r="C571" s="216" t="s">
        <v>1016</v>
      </c>
      <c r="D571" s="216" t="s">
        <v>154</v>
      </c>
      <c r="E571" s="217" t="s">
        <v>1017</v>
      </c>
      <c r="F571" s="218" t="s">
        <v>1018</v>
      </c>
      <c r="G571" s="219" t="s">
        <v>610</v>
      </c>
      <c r="H571" s="220">
        <v>1</v>
      </c>
      <c r="I571" s="221"/>
      <c r="J571" s="222">
        <f>ROUND(I571*H571,2)</f>
        <v>0</v>
      </c>
      <c r="K571" s="223"/>
      <c r="L571" s="45"/>
      <c r="M571" s="224" t="s">
        <v>1</v>
      </c>
      <c r="N571" s="225" t="s">
        <v>40</v>
      </c>
      <c r="O571" s="92"/>
      <c r="P571" s="226">
        <f>O571*H571</f>
        <v>0</v>
      </c>
      <c r="Q571" s="226">
        <v>0</v>
      </c>
      <c r="R571" s="226">
        <f>Q571*H571</f>
        <v>0</v>
      </c>
      <c r="S571" s="226">
        <v>0</v>
      </c>
      <c r="T571" s="227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28" t="s">
        <v>253</v>
      </c>
      <c r="AT571" s="228" t="s">
        <v>154</v>
      </c>
      <c r="AU571" s="228" t="s">
        <v>152</v>
      </c>
      <c r="AY571" s="18" t="s">
        <v>151</v>
      </c>
      <c r="BE571" s="229">
        <f>IF(N571="základní",J571,0)</f>
        <v>0</v>
      </c>
      <c r="BF571" s="229">
        <f>IF(N571="snížená",J571,0)</f>
        <v>0</v>
      </c>
      <c r="BG571" s="229">
        <f>IF(N571="zákl. přenesená",J571,0)</f>
        <v>0</v>
      </c>
      <c r="BH571" s="229">
        <f>IF(N571="sníž. přenesená",J571,0)</f>
        <v>0</v>
      </c>
      <c r="BI571" s="229">
        <f>IF(N571="nulová",J571,0)</f>
        <v>0</v>
      </c>
      <c r="BJ571" s="18" t="s">
        <v>83</v>
      </c>
      <c r="BK571" s="229">
        <f>ROUND(I571*H571,2)</f>
        <v>0</v>
      </c>
      <c r="BL571" s="18" t="s">
        <v>253</v>
      </c>
      <c r="BM571" s="228" t="s">
        <v>1019</v>
      </c>
    </row>
    <row r="572" s="12" customFormat="1" ht="22.8" customHeight="1">
      <c r="A572" s="12"/>
      <c r="B572" s="200"/>
      <c r="C572" s="201"/>
      <c r="D572" s="202" t="s">
        <v>74</v>
      </c>
      <c r="E572" s="214" t="s">
        <v>1020</v>
      </c>
      <c r="F572" s="214" t="s">
        <v>1021</v>
      </c>
      <c r="G572" s="201"/>
      <c r="H572" s="201"/>
      <c r="I572" s="204"/>
      <c r="J572" s="215">
        <f>BK572</f>
        <v>0</v>
      </c>
      <c r="K572" s="201"/>
      <c r="L572" s="206"/>
      <c r="M572" s="207"/>
      <c r="N572" s="208"/>
      <c r="O572" s="208"/>
      <c r="P572" s="209">
        <f>P573+P577+P585+P592+P601+P604+P606</f>
        <v>0</v>
      </c>
      <c r="Q572" s="208"/>
      <c r="R572" s="209">
        <f>R573+R577+R585+R592+R601+R604+R606</f>
        <v>0</v>
      </c>
      <c r="S572" s="208"/>
      <c r="T572" s="210">
        <f>T573+T577+T585+T592+T601+T604+T606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1" t="s">
        <v>85</v>
      </c>
      <c r="AT572" s="212" t="s">
        <v>74</v>
      </c>
      <c r="AU572" s="212" t="s">
        <v>83</v>
      </c>
      <c r="AY572" s="211" t="s">
        <v>151</v>
      </c>
      <c r="BK572" s="213">
        <f>BK573+BK577+BK585+BK592+BK601+BK604+BK606</f>
        <v>0</v>
      </c>
    </row>
    <row r="573" s="12" customFormat="1" ht="20.88" customHeight="1">
      <c r="A573" s="12"/>
      <c r="B573" s="200"/>
      <c r="C573" s="201"/>
      <c r="D573" s="202" t="s">
        <v>74</v>
      </c>
      <c r="E573" s="214" t="s">
        <v>1022</v>
      </c>
      <c r="F573" s="214" t="s">
        <v>1023</v>
      </c>
      <c r="G573" s="201"/>
      <c r="H573" s="201"/>
      <c r="I573" s="204"/>
      <c r="J573" s="215">
        <f>BK573</f>
        <v>0</v>
      </c>
      <c r="K573" s="201"/>
      <c r="L573" s="206"/>
      <c r="M573" s="207"/>
      <c r="N573" s="208"/>
      <c r="O573" s="208"/>
      <c r="P573" s="209">
        <f>SUM(P574:P576)</f>
        <v>0</v>
      </c>
      <c r="Q573" s="208"/>
      <c r="R573" s="209">
        <f>SUM(R574:R576)</f>
        <v>0</v>
      </c>
      <c r="S573" s="208"/>
      <c r="T573" s="210">
        <f>SUM(T574:T576)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11" t="s">
        <v>85</v>
      </c>
      <c r="AT573" s="212" t="s">
        <v>74</v>
      </c>
      <c r="AU573" s="212" t="s">
        <v>85</v>
      </c>
      <c r="AY573" s="211" t="s">
        <v>151</v>
      </c>
      <c r="BK573" s="213">
        <f>SUM(BK574:BK576)</f>
        <v>0</v>
      </c>
    </row>
    <row r="574" s="2" customFormat="1" ht="37.8" customHeight="1">
      <c r="A574" s="39"/>
      <c r="B574" s="40"/>
      <c r="C574" s="216" t="s">
        <v>1024</v>
      </c>
      <c r="D574" s="216" t="s">
        <v>154</v>
      </c>
      <c r="E574" s="217" t="s">
        <v>1025</v>
      </c>
      <c r="F574" s="218" t="s">
        <v>1026</v>
      </c>
      <c r="G574" s="219" t="s">
        <v>834</v>
      </c>
      <c r="H574" s="220">
        <v>24</v>
      </c>
      <c r="I574" s="221"/>
      <c r="J574" s="222">
        <f>ROUND(I574*H574,2)</f>
        <v>0</v>
      </c>
      <c r="K574" s="223"/>
      <c r="L574" s="45"/>
      <c r="M574" s="224" t="s">
        <v>1</v>
      </c>
      <c r="N574" s="225" t="s">
        <v>40</v>
      </c>
      <c r="O574" s="92"/>
      <c r="P574" s="226">
        <f>O574*H574</f>
        <v>0</v>
      </c>
      <c r="Q574" s="226">
        <v>0</v>
      </c>
      <c r="R574" s="226">
        <f>Q574*H574</f>
        <v>0</v>
      </c>
      <c r="S574" s="226">
        <v>0</v>
      </c>
      <c r="T574" s="227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28" t="s">
        <v>253</v>
      </c>
      <c r="AT574" s="228" t="s">
        <v>154</v>
      </c>
      <c r="AU574" s="228" t="s">
        <v>152</v>
      </c>
      <c r="AY574" s="18" t="s">
        <v>151</v>
      </c>
      <c r="BE574" s="229">
        <f>IF(N574="základní",J574,0)</f>
        <v>0</v>
      </c>
      <c r="BF574" s="229">
        <f>IF(N574="snížená",J574,0)</f>
        <v>0</v>
      </c>
      <c r="BG574" s="229">
        <f>IF(N574="zákl. přenesená",J574,0)</f>
        <v>0</v>
      </c>
      <c r="BH574" s="229">
        <f>IF(N574="sníž. přenesená",J574,0)</f>
        <v>0</v>
      </c>
      <c r="BI574" s="229">
        <f>IF(N574="nulová",J574,0)</f>
        <v>0</v>
      </c>
      <c r="BJ574" s="18" t="s">
        <v>83</v>
      </c>
      <c r="BK574" s="229">
        <f>ROUND(I574*H574,2)</f>
        <v>0</v>
      </c>
      <c r="BL574" s="18" t="s">
        <v>253</v>
      </c>
      <c r="BM574" s="228" t="s">
        <v>1027</v>
      </c>
    </row>
    <row r="575" s="2" customFormat="1" ht="37.8" customHeight="1">
      <c r="A575" s="39"/>
      <c r="B575" s="40"/>
      <c r="C575" s="216" t="s">
        <v>1028</v>
      </c>
      <c r="D575" s="216" t="s">
        <v>154</v>
      </c>
      <c r="E575" s="217" t="s">
        <v>1029</v>
      </c>
      <c r="F575" s="218" t="s">
        <v>1030</v>
      </c>
      <c r="G575" s="219" t="s">
        <v>834</v>
      </c>
      <c r="H575" s="220">
        <v>5</v>
      </c>
      <c r="I575" s="221"/>
      <c r="J575" s="222">
        <f>ROUND(I575*H575,2)</f>
        <v>0</v>
      </c>
      <c r="K575" s="223"/>
      <c r="L575" s="45"/>
      <c r="M575" s="224" t="s">
        <v>1</v>
      </c>
      <c r="N575" s="225" t="s">
        <v>40</v>
      </c>
      <c r="O575" s="92"/>
      <c r="P575" s="226">
        <f>O575*H575</f>
        <v>0</v>
      </c>
      <c r="Q575" s="226">
        <v>0</v>
      </c>
      <c r="R575" s="226">
        <f>Q575*H575</f>
        <v>0</v>
      </c>
      <c r="S575" s="226">
        <v>0</v>
      </c>
      <c r="T575" s="227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8" t="s">
        <v>253</v>
      </c>
      <c r="AT575" s="228" t="s">
        <v>154</v>
      </c>
      <c r="AU575" s="228" t="s">
        <v>152</v>
      </c>
      <c r="AY575" s="18" t="s">
        <v>151</v>
      </c>
      <c r="BE575" s="229">
        <f>IF(N575="základní",J575,0)</f>
        <v>0</v>
      </c>
      <c r="BF575" s="229">
        <f>IF(N575="snížená",J575,0)</f>
        <v>0</v>
      </c>
      <c r="BG575" s="229">
        <f>IF(N575="zákl. přenesená",J575,0)</f>
        <v>0</v>
      </c>
      <c r="BH575" s="229">
        <f>IF(N575="sníž. přenesená",J575,0)</f>
        <v>0</v>
      </c>
      <c r="BI575" s="229">
        <f>IF(N575="nulová",J575,0)</f>
        <v>0</v>
      </c>
      <c r="BJ575" s="18" t="s">
        <v>83</v>
      </c>
      <c r="BK575" s="229">
        <f>ROUND(I575*H575,2)</f>
        <v>0</v>
      </c>
      <c r="BL575" s="18" t="s">
        <v>253</v>
      </c>
      <c r="BM575" s="228" t="s">
        <v>1031</v>
      </c>
    </row>
    <row r="576" s="2" customFormat="1" ht="33" customHeight="1">
      <c r="A576" s="39"/>
      <c r="B576" s="40"/>
      <c r="C576" s="216" t="s">
        <v>1032</v>
      </c>
      <c r="D576" s="216" t="s">
        <v>154</v>
      </c>
      <c r="E576" s="217" t="s">
        <v>1033</v>
      </c>
      <c r="F576" s="218" t="s">
        <v>1034</v>
      </c>
      <c r="G576" s="219" t="s">
        <v>834</v>
      </c>
      <c r="H576" s="220">
        <v>3</v>
      </c>
      <c r="I576" s="221"/>
      <c r="J576" s="222">
        <f>ROUND(I576*H576,2)</f>
        <v>0</v>
      </c>
      <c r="K576" s="223"/>
      <c r="L576" s="45"/>
      <c r="M576" s="224" t="s">
        <v>1</v>
      </c>
      <c r="N576" s="225" t="s">
        <v>40</v>
      </c>
      <c r="O576" s="92"/>
      <c r="P576" s="226">
        <f>O576*H576</f>
        <v>0</v>
      </c>
      <c r="Q576" s="226">
        <v>0</v>
      </c>
      <c r="R576" s="226">
        <f>Q576*H576</f>
        <v>0</v>
      </c>
      <c r="S576" s="226">
        <v>0</v>
      </c>
      <c r="T576" s="227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28" t="s">
        <v>253</v>
      </c>
      <c r="AT576" s="228" t="s">
        <v>154</v>
      </c>
      <c r="AU576" s="228" t="s">
        <v>152</v>
      </c>
      <c r="AY576" s="18" t="s">
        <v>151</v>
      </c>
      <c r="BE576" s="229">
        <f>IF(N576="základní",J576,0)</f>
        <v>0</v>
      </c>
      <c r="BF576" s="229">
        <f>IF(N576="snížená",J576,0)</f>
        <v>0</v>
      </c>
      <c r="BG576" s="229">
        <f>IF(N576="zákl. přenesená",J576,0)</f>
        <v>0</v>
      </c>
      <c r="BH576" s="229">
        <f>IF(N576="sníž. přenesená",J576,0)</f>
        <v>0</v>
      </c>
      <c r="BI576" s="229">
        <f>IF(N576="nulová",J576,0)</f>
        <v>0</v>
      </c>
      <c r="BJ576" s="18" t="s">
        <v>83</v>
      </c>
      <c r="BK576" s="229">
        <f>ROUND(I576*H576,2)</f>
        <v>0</v>
      </c>
      <c r="BL576" s="18" t="s">
        <v>253</v>
      </c>
      <c r="BM576" s="228" t="s">
        <v>1035</v>
      </c>
    </row>
    <row r="577" s="12" customFormat="1" ht="20.88" customHeight="1">
      <c r="A577" s="12"/>
      <c r="B577" s="200"/>
      <c r="C577" s="201"/>
      <c r="D577" s="202" t="s">
        <v>74</v>
      </c>
      <c r="E577" s="214" t="s">
        <v>1036</v>
      </c>
      <c r="F577" s="214" t="s">
        <v>1037</v>
      </c>
      <c r="G577" s="201"/>
      <c r="H577" s="201"/>
      <c r="I577" s="204"/>
      <c r="J577" s="215">
        <f>BK577</f>
        <v>0</v>
      </c>
      <c r="K577" s="201"/>
      <c r="L577" s="206"/>
      <c r="M577" s="207"/>
      <c r="N577" s="208"/>
      <c r="O577" s="208"/>
      <c r="P577" s="209">
        <f>SUM(P578:P584)</f>
        <v>0</v>
      </c>
      <c r="Q577" s="208"/>
      <c r="R577" s="209">
        <f>SUM(R578:R584)</f>
        <v>0</v>
      </c>
      <c r="S577" s="208"/>
      <c r="T577" s="210">
        <f>SUM(T578:T584)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11" t="s">
        <v>85</v>
      </c>
      <c r="AT577" s="212" t="s">
        <v>74</v>
      </c>
      <c r="AU577" s="212" t="s">
        <v>85</v>
      </c>
      <c r="AY577" s="211" t="s">
        <v>151</v>
      </c>
      <c r="BK577" s="213">
        <f>SUM(BK578:BK584)</f>
        <v>0</v>
      </c>
    </row>
    <row r="578" s="2" customFormat="1" ht="55.5" customHeight="1">
      <c r="A578" s="39"/>
      <c r="B578" s="40"/>
      <c r="C578" s="216" t="s">
        <v>1038</v>
      </c>
      <c r="D578" s="216" t="s">
        <v>154</v>
      </c>
      <c r="E578" s="217" t="s">
        <v>1039</v>
      </c>
      <c r="F578" s="218" t="s">
        <v>1040</v>
      </c>
      <c r="G578" s="219" t="s">
        <v>834</v>
      </c>
      <c r="H578" s="220">
        <v>17</v>
      </c>
      <c r="I578" s="221"/>
      <c r="J578" s="222">
        <f>ROUND(I578*H578,2)</f>
        <v>0</v>
      </c>
      <c r="K578" s="223"/>
      <c r="L578" s="45"/>
      <c r="M578" s="224" t="s">
        <v>1</v>
      </c>
      <c r="N578" s="225" t="s">
        <v>40</v>
      </c>
      <c r="O578" s="92"/>
      <c r="P578" s="226">
        <f>O578*H578</f>
        <v>0</v>
      </c>
      <c r="Q578" s="226">
        <v>0</v>
      </c>
      <c r="R578" s="226">
        <f>Q578*H578</f>
        <v>0</v>
      </c>
      <c r="S578" s="226">
        <v>0</v>
      </c>
      <c r="T578" s="227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28" t="s">
        <v>253</v>
      </c>
      <c r="AT578" s="228" t="s">
        <v>154</v>
      </c>
      <c r="AU578" s="228" t="s">
        <v>152</v>
      </c>
      <c r="AY578" s="18" t="s">
        <v>151</v>
      </c>
      <c r="BE578" s="229">
        <f>IF(N578="základní",J578,0)</f>
        <v>0</v>
      </c>
      <c r="BF578" s="229">
        <f>IF(N578="snížená",J578,0)</f>
        <v>0</v>
      </c>
      <c r="BG578" s="229">
        <f>IF(N578="zákl. přenesená",J578,0)</f>
        <v>0</v>
      </c>
      <c r="BH578" s="229">
        <f>IF(N578="sníž. přenesená",J578,0)</f>
        <v>0</v>
      </c>
      <c r="BI578" s="229">
        <f>IF(N578="nulová",J578,0)</f>
        <v>0</v>
      </c>
      <c r="BJ578" s="18" t="s">
        <v>83</v>
      </c>
      <c r="BK578" s="229">
        <f>ROUND(I578*H578,2)</f>
        <v>0</v>
      </c>
      <c r="BL578" s="18" t="s">
        <v>253</v>
      </c>
      <c r="BM578" s="228" t="s">
        <v>1041</v>
      </c>
    </row>
    <row r="579" s="2" customFormat="1" ht="62.7" customHeight="1">
      <c r="A579" s="39"/>
      <c r="B579" s="40"/>
      <c r="C579" s="216" t="s">
        <v>1042</v>
      </c>
      <c r="D579" s="216" t="s">
        <v>154</v>
      </c>
      <c r="E579" s="217" t="s">
        <v>1043</v>
      </c>
      <c r="F579" s="218" t="s">
        <v>1044</v>
      </c>
      <c r="G579" s="219" t="s">
        <v>834</v>
      </c>
      <c r="H579" s="220">
        <v>21</v>
      </c>
      <c r="I579" s="221"/>
      <c r="J579" s="222">
        <f>ROUND(I579*H579,2)</f>
        <v>0</v>
      </c>
      <c r="K579" s="223"/>
      <c r="L579" s="45"/>
      <c r="M579" s="224" t="s">
        <v>1</v>
      </c>
      <c r="N579" s="225" t="s">
        <v>40</v>
      </c>
      <c r="O579" s="92"/>
      <c r="P579" s="226">
        <f>O579*H579</f>
        <v>0</v>
      </c>
      <c r="Q579" s="226">
        <v>0</v>
      </c>
      <c r="R579" s="226">
        <f>Q579*H579</f>
        <v>0</v>
      </c>
      <c r="S579" s="226">
        <v>0</v>
      </c>
      <c r="T579" s="227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28" t="s">
        <v>253</v>
      </c>
      <c r="AT579" s="228" t="s">
        <v>154</v>
      </c>
      <c r="AU579" s="228" t="s">
        <v>152</v>
      </c>
      <c r="AY579" s="18" t="s">
        <v>151</v>
      </c>
      <c r="BE579" s="229">
        <f>IF(N579="základní",J579,0)</f>
        <v>0</v>
      </c>
      <c r="BF579" s="229">
        <f>IF(N579="snížená",J579,0)</f>
        <v>0</v>
      </c>
      <c r="BG579" s="229">
        <f>IF(N579="zákl. přenesená",J579,0)</f>
        <v>0</v>
      </c>
      <c r="BH579" s="229">
        <f>IF(N579="sníž. přenesená",J579,0)</f>
        <v>0</v>
      </c>
      <c r="BI579" s="229">
        <f>IF(N579="nulová",J579,0)</f>
        <v>0</v>
      </c>
      <c r="BJ579" s="18" t="s">
        <v>83</v>
      </c>
      <c r="BK579" s="229">
        <f>ROUND(I579*H579,2)</f>
        <v>0</v>
      </c>
      <c r="BL579" s="18" t="s">
        <v>253</v>
      </c>
      <c r="BM579" s="228" t="s">
        <v>1045</v>
      </c>
    </row>
    <row r="580" s="2" customFormat="1" ht="44.25" customHeight="1">
      <c r="A580" s="39"/>
      <c r="B580" s="40"/>
      <c r="C580" s="216" t="s">
        <v>1046</v>
      </c>
      <c r="D580" s="216" t="s">
        <v>154</v>
      </c>
      <c r="E580" s="217" t="s">
        <v>1047</v>
      </c>
      <c r="F580" s="218" t="s">
        <v>1048</v>
      </c>
      <c r="G580" s="219" t="s">
        <v>834</v>
      </c>
      <c r="H580" s="220">
        <v>1</v>
      </c>
      <c r="I580" s="221"/>
      <c r="J580" s="222">
        <f>ROUND(I580*H580,2)</f>
        <v>0</v>
      </c>
      <c r="K580" s="223"/>
      <c r="L580" s="45"/>
      <c r="M580" s="224" t="s">
        <v>1</v>
      </c>
      <c r="N580" s="225" t="s">
        <v>40</v>
      </c>
      <c r="O580" s="92"/>
      <c r="P580" s="226">
        <f>O580*H580</f>
        <v>0</v>
      </c>
      <c r="Q580" s="226">
        <v>0</v>
      </c>
      <c r="R580" s="226">
        <f>Q580*H580</f>
        <v>0</v>
      </c>
      <c r="S580" s="226">
        <v>0</v>
      </c>
      <c r="T580" s="227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8" t="s">
        <v>253</v>
      </c>
      <c r="AT580" s="228" t="s">
        <v>154</v>
      </c>
      <c r="AU580" s="228" t="s">
        <v>152</v>
      </c>
      <c r="AY580" s="18" t="s">
        <v>151</v>
      </c>
      <c r="BE580" s="229">
        <f>IF(N580="základní",J580,0)</f>
        <v>0</v>
      </c>
      <c r="BF580" s="229">
        <f>IF(N580="snížená",J580,0)</f>
        <v>0</v>
      </c>
      <c r="BG580" s="229">
        <f>IF(N580="zákl. přenesená",J580,0)</f>
        <v>0</v>
      </c>
      <c r="BH580" s="229">
        <f>IF(N580="sníž. přenesená",J580,0)</f>
        <v>0</v>
      </c>
      <c r="BI580" s="229">
        <f>IF(N580="nulová",J580,0)</f>
        <v>0</v>
      </c>
      <c r="BJ580" s="18" t="s">
        <v>83</v>
      </c>
      <c r="BK580" s="229">
        <f>ROUND(I580*H580,2)</f>
        <v>0</v>
      </c>
      <c r="BL580" s="18" t="s">
        <v>253</v>
      </c>
      <c r="BM580" s="228" t="s">
        <v>1049</v>
      </c>
    </row>
    <row r="581" s="2" customFormat="1" ht="37.8" customHeight="1">
      <c r="A581" s="39"/>
      <c r="B581" s="40"/>
      <c r="C581" s="216" t="s">
        <v>1050</v>
      </c>
      <c r="D581" s="216" t="s">
        <v>154</v>
      </c>
      <c r="E581" s="217" t="s">
        <v>1051</v>
      </c>
      <c r="F581" s="218" t="s">
        <v>1052</v>
      </c>
      <c r="G581" s="219" t="s">
        <v>834</v>
      </c>
      <c r="H581" s="220">
        <v>4</v>
      </c>
      <c r="I581" s="221"/>
      <c r="J581" s="222">
        <f>ROUND(I581*H581,2)</f>
        <v>0</v>
      </c>
      <c r="K581" s="223"/>
      <c r="L581" s="45"/>
      <c r="M581" s="224" t="s">
        <v>1</v>
      </c>
      <c r="N581" s="225" t="s">
        <v>40</v>
      </c>
      <c r="O581" s="92"/>
      <c r="P581" s="226">
        <f>O581*H581</f>
        <v>0</v>
      </c>
      <c r="Q581" s="226">
        <v>0</v>
      </c>
      <c r="R581" s="226">
        <f>Q581*H581</f>
        <v>0</v>
      </c>
      <c r="S581" s="226">
        <v>0</v>
      </c>
      <c r="T581" s="227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28" t="s">
        <v>253</v>
      </c>
      <c r="AT581" s="228" t="s">
        <v>154</v>
      </c>
      <c r="AU581" s="228" t="s">
        <v>152</v>
      </c>
      <c r="AY581" s="18" t="s">
        <v>151</v>
      </c>
      <c r="BE581" s="229">
        <f>IF(N581="základní",J581,0)</f>
        <v>0</v>
      </c>
      <c r="BF581" s="229">
        <f>IF(N581="snížená",J581,0)</f>
        <v>0</v>
      </c>
      <c r="BG581" s="229">
        <f>IF(N581="zákl. přenesená",J581,0)</f>
        <v>0</v>
      </c>
      <c r="BH581" s="229">
        <f>IF(N581="sníž. přenesená",J581,0)</f>
        <v>0</v>
      </c>
      <c r="BI581" s="229">
        <f>IF(N581="nulová",J581,0)</f>
        <v>0</v>
      </c>
      <c r="BJ581" s="18" t="s">
        <v>83</v>
      </c>
      <c r="BK581" s="229">
        <f>ROUND(I581*H581,2)</f>
        <v>0</v>
      </c>
      <c r="BL581" s="18" t="s">
        <v>253</v>
      </c>
      <c r="BM581" s="228" t="s">
        <v>1053</v>
      </c>
    </row>
    <row r="582" s="2" customFormat="1" ht="37.8" customHeight="1">
      <c r="A582" s="39"/>
      <c r="B582" s="40"/>
      <c r="C582" s="216" t="s">
        <v>1054</v>
      </c>
      <c r="D582" s="216" t="s">
        <v>154</v>
      </c>
      <c r="E582" s="217" t="s">
        <v>1055</v>
      </c>
      <c r="F582" s="218" t="s">
        <v>1056</v>
      </c>
      <c r="G582" s="219" t="s">
        <v>834</v>
      </c>
      <c r="H582" s="220">
        <v>3</v>
      </c>
      <c r="I582" s="221"/>
      <c r="J582" s="222">
        <f>ROUND(I582*H582,2)</f>
        <v>0</v>
      </c>
      <c r="K582" s="223"/>
      <c r="L582" s="45"/>
      <c r="M582" s="224" t="s">
        <v>1</v>
      </c>
      <c r="N582" s="225" t="s">
        <v>40</v>
      </c>
      <c r="O582" s="92"/>
      <c r="P582" s="226">
        <f>O582*H582</f>
        <v>0</v>
      </c>
      <c r="Q582" s="226">
        <v>0</v>
      </c>
      <c r="R582" s="226">
        <f>Q582*H582</f>
        <v>0</v>
      </c>
      <c r="S582" s="226">
        <v>0</v>
      </c>
      <c r="T582" s="227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28" t="s">
        <v>253</v>
      </c>
      <c r="AT582" s="228" t="s">
        <v>154</v>
      </c>
      <c r="AU582" s="228" t="s">
        <v>152</v>
      </c>
      <c r="AY582" s="18" t="s">
        <v>151</v>
      </c>
      <c r="BE582" s="229">
        <f>IF(N582="základní",J582,0)</f>
        <v>0</v>
      </c>
      <c r="BF582" s="229">
        <f>IF(N582="snížená",J582,0)</f>
        <v>0</v>
      </c>
      <c r="BG582" s="229">
        <f>IF(N582="zákl. přenesená",J582,0)</f>
        <v>0</v>
      </c>
      <c r="BH582" s="229">
        <f>IF(N582="sníž. přenesená",J582,0)</f>
        <v>0</v>
      </c>
      <c r="BI582" s="229">
        <f>IF(N582="nulová",J582,0)</f>
        <v>0</v>
      </c>
      <c r="BJ582" s="18" t="s">
        <v>83</v>
      </c>
      <c r="BK582" s="229">
        <f>ROUND(I582*H582,2)</f>
        <v>0</v>
      </c>
      <c r="BL582" s="18" t="s">
        <v>253</v>
      </c>
      <c r="BM582" s="228" t="s">
        <v>1057</v>
      </c>
    </row>
    <row r="583" s="2" customFormat="1" ht="49.05" customHeight="1">
      <c r="A583" s="39"/>
      <c r="B583" s="40"/>
      <c r="C583" s="216" t="s">
        <v>1058</v>
      </c>
      <c r="D583" s="216" t="s">
        <v>154</v>
      </c>
      <c r="E583" s="217" t="s">
        <v>1059</v>
      </c>
      <c r="F583" s="218" t="s">
        <v>1060</v>
      </c>
      <c r="G583" s="219" t="s">
        <v>834</v>
      </c>
      <c r="H583" s="220">
        <v>1</v>
      </c>
      <c r="I583" s="221"/>
      <c r="J583" s="222">
        <f>ROUND(I583*H583,2)</f>
        <v>0</v>
      </c>
      <c r="K583" s="223"/>
      <c r="L583" s="45"/>
      <c r="M583" s="224" t="s">
        <v>1</v>
      </c>
      <c r="N583" s="225" t="s">
        <v>40</v>
      </c>
      <c r="O583" s="92"/>
      <c r="P583" s="226">
        <f>O583*H583</f>
        <v>0</v>
      </c>
      <c r="Q583" s="226">
        <v>0</v>
      </c>
      <c r="R583" s="226">
        <f>Q583*H583</f>
        <v>0</v>
      </c>
      <c r="S583" s="226">
        <v>0</v>
      </c>
      <c r="T583" s="227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28" t="s">
        <v>253</v>
      </c>
      <c r="AT583" s="228" t="s">
        <v>154</v>
      </c>
      <c r="AU583" s="228" t="s">
        <v>152</v>
      </c>
      <c r="AY583" s="18" t="s">
        <v>151</v>
      </c>
      <c r="BE583" s="229">
        <f>IF(N583="základní",J583,0)</f>
        <v>0</v>
      </c>
      <c r="BF583" s="229">
        <f>IF(N583="snížená",J583,0)</f>
        <v>0</v>
      </c>
      <c r="BG583" s="229">
        <f>IF(N583="zákl. přenesená",J583,0)</f>
        <v>0</v>
      </c>
      <c r="BH583" s="229">
        <f>IF(N583="sníž. přenesená",J583,0)</f>
        <v>0</v>
      </c>
      <c r="BI583" s="229">
        <f>IF(N583="nulová",J583,0)</f>
        <v>0</v>
      </c>
      <c r="BJ583" s="18" t="s">
        <v>83</v>
      </c>
      <c r="BK583" s="229">
        <f>ROUND(I583*H583,2)</f>
        <v>0</v>
      </c>
      <c r="BL583" s="18" t="s">
        <v>253</v>
      </c>
      <c r="BM583" s="228" t="s">
        <v>1061</v>
      </c>
    </row>
    <row r="584" s="2" customFormat="1" ht="24.15" customHeight="1">
      <c r="A584" s="39"/>
      <c r="B584" s="40"/>
      <c r="C584" s="216" t="s">
        <v>1062</v>
      </c>
      <c r="D584" s="216" t="s">
        <v>154</v>
      </c>
      <c r="E584" s="217" t="s">
        <v>1063</v>
      </c>
      <c r="F584" s="218" t="s">
        <v>1064</v>
      </c>
      <c r="G584" s="219" t="s">
        <v>834</v>
      </c>
      <c r="H584" s="220">
        <v>3</v>
      </c>
      <c r="I584" s="221"/>
      <c r="J584" s="222">
        <f>ROUND(I584*H584,2)</f>
        <v>0</v>
      </c>
      <c r="K584" s="223"/>
      <c r="L584" s="45"/>
      <c r="M584" s="224" t="s">
        <v>1</v>
      </c>
      <c r="N584" s="225" t="s">
        <v>40</v>
      </c>
      <c r="O584" s="92"/>
      <c r="P584" s="226">
        <f>O584*H584</f>
        <v>0</v>
      </c>
      <c r="Q584" s="226">
        <v>0</v>
      </c>
      <c r="R584" s="226">
        <f>Q584*H584</f>
        <v>0</v>
      </c>
      <c r="S584" s="226">
        <v>0</v>
      </c>
      <c r="T584" s="227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28" t="s">
        <v>253</v>
      </c>
      <c r="AT584" s="228" t="s">
        <v>154</v>
      </c>
      <c r="AU584" s="228" t="s">
        <v>152</v>
      </c>
      <c r="AY584" s="18" t="s">
        <v>151</v>
      </c>
      <c r="BE584" s="229">
        <f>IF(N584="základní",J584,0)</f>
        <v>0</v>
      </c>
      <c r="BF584" s="229">
        <f>IF(N584="snížená",J584,0)</f>
        <v>0</v>
      </c>
      <c r="BG584" s="229">
        <f>IF(N584="zákl. přenesená",J584,0)</f>
        <v>0</v>
      </c>
      <c r="BH584" s="229">
        <f>IF(N584="sníž. přenesená",J584,0)</f>
        <v>0</v>
      </c>
      <c r="BI584" s="229">
        <f>IF(N584="nulová",J584,0)</f>
        <v>0</v>
      </c>
      <c r="BJ584" s="18" t="s">
        <v>83</v>
      </c>
      <c r="BK584" s="229">
        <f>ROUND(I584*H584,2)</f>
        <v>0</v>
      </c>
      <c r="BL584" s="18" t="s">
        <v>253</v>
      </c>
      <c r="BM584" s="228" t="s">
        <v>1065</v>
      </c>
    </row>
    <row r="585" s="12" customFormat="1" ht="20.88" customHeight="1">
      <c r="A585" s="12"/>
      <c r="B585" s="200"/>
      <c r="C585" s="201"/>
      <c r="D585" s="202" t="s">
        <v>74</v>
      </c>
      <c r="E585" s="214" t="s">
        <v>1066</v>
      </c>
      <c r="F585" s="214" t="s">
        <v>1067</v>
      </c>
      <c r="G585" s="201"/>
      <c r="H585" s="201"/>
      <c r="I585" s="204"/>
      <c r="J585" s="215">
        <f>BK585</f>
        <v>0</v>
      </c>
      <c r="K585" s="201"/>
      <c r="L585" s="206"/>
      <c r="M585" s="207"/>
      <c r="N585" s="208"/>
      <c r="O585" s="208"/>
      <c r="P585" s="209">
        <f>SUM(P586:P591)</f>
        <v>0</v>
      </c>
      <c r="Q585" s="208"/>
      <c r="R585" s="209">
        <f>SUM(R586:R591)</f>
        <v>0</v>
      </c>
      <c r="S585" s="208"/>
      <c r="T585" s="210">
        <f>SUM(T586:T591)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11" t="s">
        <v>85</v>
      </c>
      <c r="AT585" s="212" t="s">
        <v>74</v>
      </c>
      <c r="AU585" s="212" t="s">
        <v>85</v>
      </c>
      <c r="AY585" s="211" t="s">
        <v>151</v>
      </c>
      <c r="BK585" s="213">
        <f>SUM(BK586:BK591)</f>
        <v>0</v>
      </c>
    </row>
    <row r="586" s="2" customFormat="1" ht="16.5" customHeight="1">
      <c r="A586" s="39"/>
      <c r="B586" s="40"/>
      <c r="C586" s="216" t="s">
        <v>1068</v>
      </c>
      <c r="D586" s="216" t="s">
        <v>154</v>
      </c>
      <c r="E586" s="217" t="s">
        <v>1069</v>
      </c>
      <c r="F586" s="218" t="s">
        <v>1070</v>
      </c>
      <c r="G586" s="219" t="s">
        <v>203</v>
      </c>
      <c r="H586" s="220">
        <v>500</v>
      </c>
      <c r="I586" s="221"/>
      <c r="J586" s="222">
        <f>ROUND(I586*H586,2)</f>
        <v>0</v>
      </c>
      <c r="K586" s="223"/>
      <c r="L586" s="45"/>
      <c r="M586" s="224" t="s">
        <v>1</v>
      </c>
      <c r="N586" s="225" t="s">
        <v>40</v>
      </c>
      <c r="O586" s="92"/>
      <c r="P586" s="226">
        <f>O586*H586</f>
        <v>0</v>
      </c>
      <c r="Q586" s="226">
        <v>0</v>
      </c>
      <c r="R586" s="226">
        <f>Q586*H586</f>
        <v>0</v>
      </c>
      <c r="S586" s="226">
        <v>0</v>
      </c>
      <c r="T586" s="227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28" t="s">
        <v>253</v>
      </c>
      <c r="AT586" s="228" t="s">
        <v>154</v>
      </c>
      <c r="AU586" s="228" t="s">
        <v>152</v>
      </c>
      <c r="AY586" s="18" t="s">
        <v>151</v>
      </c>
      <c r="BE586" s="229">
        <f>IF(N586="základní",J586,0)</f>
        <v>0</v>
      </c>
      <c r="BF586" s="229">
        <f>IF(N586="snížená",J586,0)</f>
        <v>0</v>
      </c>
      <c r="BG586" s="229">
        <f>IF(N586="zákl. přenesená",J586,0)</f>
        <v>0</v>
      </c>
      <c r="BH586" s="229">
        <f>IF(N586="sníž. přenesená",J586,0)</f>
        <v>0</v>
      </c>
      <c r="BI586" s="229">
        <f>IF(N586="nulová",J586,0)</f>
        <v>0</v>
      </c>
      <c r="BJ586" s="18" t="s">
        <v>83</v>
      </c>
      <c r="BK586" s="229">
        <f>ROUND(I586*H586,2)</f>
        <v>0</v>
      </c>
      <c r="BL586" s="18" t="s">
        <v>253</v>
      </c>
      <c r="BM586" s="228" t="s">
        <v>1071</v>
      </c>
    </row>
    <row r="587" s="2" customFormat="1" ht="16.5" customHeight="1">
      <c r="A587" s="39"/>
      <c r="B587" s="40"/>
      <c r="C587" s="216" t="s">
        <v>1072</v>
      </c>
      <c r="D587" s="216" t="s">
        <v>154</v>
      </c>
      <c r="E587" s="217" t="s">
        <v>1073</v>
      </c>
      <c r="F587" s="218" t="s">
        <v>1074</v>
      </c>
      <c r="G587" s="219" t="s">
        <v>203</v>
      </c>
      <c r="H587" s="220">
        <v>35</v>
      </c>
      <c r="I587" s="221"/>
      <c r="J587" s="222">
        <f>ROUND(I587*H587,2)</f>
        <v>0</v>
      </c>
      <c r="K587" s="223"/>
      <c r="L587" s="45"/>
      <c r="M587" s="224" t="s">
        <v>1</v>
      </c>
      <c r="N587" s="225" t="s">
        <v>40</v>
      </c>
      <c r="O587" s="92"/>
      <c r="P587" s="226">
        <f>O587*H587</f>
        <v>0</v>
      </c>
      <c r="Q587" s="226">
        <v>0</v>
      </c>
      <c r="R587" s="226">
        <f>Q587*H587</f>
        <v>0</v>
      </c>
      <c r="S587" s="226">
        <v>0</v>
      </c>
      <c r="T587" s="227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8" t="s">
        <v>253</v>
      </c>
      <c r="AT587" s="228" t="s">
        <v>154</v>
      </c>
      <c r="AU587" s="228" t="s">
        <v>152</v>
      </c>
      <c r="AY587" s="18" t="s">
        <v>151</v>
      </c>
      <c r="BE587" s="229">
        <f>IF(N587="základní",J587,0)</f>
        <v>0</v>
      </c>
      <c r="BF587" s="229">
        <f>IF(N587="snížená",J587,0)</f>
        <v>0</v>
      </c>
      <c r="BG587" s="229">
        <f>IF(N587="zákl. přenesená",J587,0)</f>
        <v>0</v>
      </c>
      <c r="BH587" s="229">
        <f>IF(N587="sníž. přenesená",J587,0)</f>
        <v>0</v>
      </c>
      <c r="BI587" s="229">
        <f>IF(N587="nulová",J587,0)</f>
        <v>0</v>
      </c>
      <c r="BJ587" s="18" t="s">
        <v>83</v>
      </c>
      <c r="BK587" s="229">
        <f>ROUND(I587*H587,2)</f>
        <v>0</v>
      </c>
      <c r="BL587" s="18" t="s">
        <v>253</v>
      </c>
      <c r="BM587" s="228" t="s">
        <v>1075</v>
      </c>
    </row>
    <row r="588" s="2" customFormat="1" ht="16.5" customHeight="1">
      <c r="A588" s="39"/>
      <c r="B588" s="40"/>
      <c r="C588" s="216" t="s">
        <v>1076</v>
      </c>
      <c r="D588" s="216" t="s">
        <v>154</v>
      </c>
      <c r="E588" s="217" t="s">
        <v>1077</v>
      </c>
      <c r="F588" s="218" t="s">
        <v>1078</v>
      </c>
      <c r="G588" s="219" t="s">
        <v>203</v>
      </c>
      <c r="H588" s="220">
        <v>880</v>
      </c>
      <c r="I588" s="221"/>
      <c r="J588" s="222">
        <f>ROUND(I588*H588,2)</f>
        <v>0</v>
      </c>
      <c r="K588" s="223"/>
      <c r="L588" s="45"/>
      <c r="M588" s="224" t="s">
        <v>1</v>
      </c>
      <c r="N588" s="225" t="s">
        <v>40</v>
      </c>
      <c r="O588" s="92"/>
      <c r="P588" s="226">
        <f>O588*H588</f>
        <v>0</v>
      </c>
      <c r="Q588" s="226">
        <v>0</v>
      </c>
      <c r="R588" s="226">
        <f>Q588*H588</f>
        <v>0</v>
      </c>
      <c r="S588" s="226">
        <v>0</v>
      </c>
      <c r="T588" s="227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28" t="s">
        <v>253</v>
      </c>
      <c r="AT588" s="228" t="s">
        <v>154</v>
      </c>
      <c r="AU588" s="228" t="s">
        <v>152</v>
      </c>
      <c r="AY588" s="18" t="s">
        <v>151</v>
      </c>
      <c r="BE588" s="229">
        <f>IF(N588="základní",J588,0)</f>
        <v>0</v>
      </c>
      <c r="BF588" s="229">
        <f>IF(N588="snížená",J588,0)</f>
        <v>0</v>
      </c>
      <c r="BG588" s="229">
        <f>IF(N588="zákl. přenesená",J588,0)</f>
        <v>0</v>
      </c>
      <c r="BH588" s="229">
        <f>IF(N588="sníž. přenesená",J588,0)</f>
        <v>0</v>
      </c>
      <c r="BI588" s="229">
        <f>IF(N588="nulová",J588,0)</f>
        <v>0</v>
      </c>
      <c r="BJ588" s="18" t="s">
        <v>83</v>
      </c>
      <c r="BK588" s="229">
        <f>ROUND(I588*H588,2)</f>
        <v>0</v>
      </c>
      <c r="BL588" s="18" t="s">
        <v>253</v>
      </c>
      <c r="BM588" s="228" t="s">
        <v>1079</v>
      </c>
    </row>
    <row r="589" s="2" customFormat="1" ht="16.5" customHeight="1">
      <c r="A589" s="39"/>
      <c r="B589" s="40"/>
      <c r="C589" s="216" t="s">
        <v>1080</v>
      </c>
      <c r="D589" s="216" t="s">
        <v>154</v>
      </c>
      <c r="E589" s="217" t="s">
        <v>1081</v>
      </c>
      <c r="F589" s="218" t="s">
        <v>1082</v>
      </c>
      <c r="G589" s="219" t="s">
        <v>203</v>
      </c>
      <c r="H589" s="220">
        <v>20</v>
      </c>
      <c r="I589" s="221"/>
      <c r="J589" s="222">
        <f>ROUND(I589*H589,2)</f>
        <v>0</v>
      </c>
      <c r="K589" s="223"/>
      <c r="L589" s="45"/>
      <c r="M589" s="224" t="s">
        <v>1</v>
      </c>
      <c r="N589" s="225" t="s">
        <v>40</v>
      </c>
      <c r="O589" s="92"/>
      <c r="P589" s="226">
        <f>O589*H589</f>
        <v>0</v>
      </c>
      <c r="Q589" s="226">
        <v>0</v>
      </c>
      <c r="R589" s="226">
        <f>Q589*H589</f>
        <v>0</v>
      </c>
      <c r="S589" s="226">
        <v>0</v>
      </c>
      <c r="T589" s="227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8" t="s">
        <v>253</v>
      </c>
      <c r="AT589" s="228" t="s">
        <v>154</v>
      </c>
      <c r="AU589" s="228" t="s">
        <v>152</v>
      </c>
      <c r="AY589" s="18" t="s">
        <v>151</v>
      </c>
      <c r="BE589" s="229">
        <f>IF(N589="základní",J589,0)</f>
        <v>0</v>
      </c>
      <c r="BF589" s="229">
        <f>IF(N589="snížená",J589,0)</f>
        <v>0</v>
      </c>
      <c r="BG589" s="229">
        <f>IF(N589="zákl. přenesená",J589,0)</f>
        <v>0</v>
      </c>
      <c r="BH589" s="229">
        <f>IF(N589="sníž. přenesená",J589,0)</f>
        <v>0</v>
      </c>
      <c r="BI589" s="229">
        <f>IF(N589="nulová",J589,0)</f>
        <v>0</v>
      </c>
      <c r="BJ589" s="18" t="s">
        <v>83</v>
      </c>
      <c r="BK589" s="229">
        <f>ROUND(I589*H589,2)</f>
        <v>0</v>
      </c>
      <c r="BL589" s="18" t="s">
        <v>253</v>
      </c>
      <c r="BM589" s="228" t="s">
        <v>1083</v>
      </c>
    </row>
    <row r="590" s="2" customFormat="1" ht="16.5" customHeight="1">
      <c r="A590" s="39"/>
      <c r="B590" s="40"/>
      <c r="C590" s="216" t="s">
        <v>1084</v>
      </c>
      <c r="D590" s="216" t="s">
        <v>154</v>
      </c>
      <c r="E590" s="217" t="s">
        <v>1085</v>
      </c>
      <c r="F590" s="218" t="s">
        <v>1086</v>
      </c>
      <c r="G590" s="219" t="s">
        <v>203</v>
      </c>
      <c r="H590" s="220">
        <v>20</v>
      </c>
      <c r="I590" s="221"/>
      <c r="J590" s="222">
        <f>ROUND(I590*H590,2)</f>
        <v>0</v>
      </c>
      <c r="K590" s="223"/>
      <c r="L590" s="45"/>
      <c r="M590" s="224" t="s">
        <v>1</v>
      </c>
      <c r="N590" s="225" t="s">
        <v>40</v>
      </c>
      <c r="O590" s="92"/>
      <c r="P590" s="226">
        <f>O590*H590</f>
        <v>0</v>
      </c>
      <c r="Q590" s="226">
        <v>0</v>
      </c>
      <c r="R590" s="226">
        <f>Q590*H590</f>
        <v>0</v>
      </c>
      <c r="S590" s="226">
        <v>0</v>
      </c>
      <c r="T590" s="227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28" t="s">
        <v>253</v>
      </c>
      <c r="AT590" s="228" t="s">
        <v>154</v>
      </c>
      <c r="AU590" s="228" t="s">
        <v>152</v>
      </c>
      <c r="AY590" s="18" t="s">
        <v>151</v>
      </c>
      <c r="BE590" s="229">
        <f>IF(N590="základní",J590,0)</f>
        <v>0</v>
      </c>
      <c r="BF590" s="229">
        <f>IF(N590="snížená",J590,0)</f>
        <v>0</v>
      </c>
      <c r="BG590" s="229">
        <f>IF(N590="zákl. přenesená",J590,0)</f>
        <v>0</v>
      </c>
      <c r="BH590" s="229">
        <f>IF(N590="sníž. přenesená",J590,0)</f>
        <v>0</v>
      </c>
      <c r="BI590" s="229">
        <f>IF(N590="nulová",J590,0)</f>
        <v>0</v>
      </c>
      <c r="BJ590" s="18" t="s">
        <v>83</v>
      </c>
      <c r="BK590" s="229">
        <f>ROUND(I590*H590,2)</f>
        <v>0</v>
      </c>
      <c r="BL590" s="18" t="s">
        <v>253</v>
      </c>
      <c r="BM590" s="228" t="s">
        <v>1087</v>
      </c>
    </row>
    <row r="591" s="2" customFormat="1" ht="16.5" customHeight="1">
      <c r="A591" s="39"/>
      <c r="B591" s="40"/>
      <c r="C591" s="216" t="s">
        <v>1088</v>
      </c>
      <c r="D591" s="216" t="s">
        <v>154</v>
      </c>
      <c r="E591" s="217" t="s">
        <v>1089</v>
      </c>
      <c r="F591" s="218" t="s">
        <v>1090</v>
      </c>
      <c r="G591" s="219" t="s">
        <v>203</v>
      </c>
      <c r="H591" s="220">
        <v>25</v>
      </c>
      <c r="I591" s="221"/>
      <c r="J591" s="222">
        <f>ROUND(I591*H591,2)</f>
        <v>0</v>
      </c>
      <c r="K591" s="223"/>
      <c r="L591" s="45"/>
      <c r="M591" s="224" t="s">
        <v>1</v>
      </c>
      <c r="N591" s="225" t="s">
        <v>40</v>
      </c>
      <c r="O591" s="92"/>
      <c r="P591" s="226">
        <f>O591*H591</f>
        <v>0</v>
      </c>
      <c r="Q591" s="226">
        <v>0</v>
      </c>
      <c r="R591" s="226">
        <f>Q591*H591</f>
        <v>0</v>
      </c>
      <c r="S591" s="226">
        <v>0</v>
      </c>
      <c r="T591" s="227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28" t="s">
        <v>253</v>
      </c>
      <c r="AT591" s="228" t="s">
        <v>154</v>
      </c>
      <c r="AU591" s="228" t="s">
        <v>152</v>
      </c>
      <c r="AY591" s="18" t="s">
        <v>151</v>
      </c>
      <c r="BE591" s="229">
        <f>IF(N591="základní",J591,0)</f>
        <v>0</v>
      </c>
      <c r="BF591" s="229">
        <f>IF(N591="snížená",J591,0)</f>
        <v>0</v>
      </c>
      <c r="BG591" s="229">
        <f>IF(N591="zákl. přenesená",J591,0)</f>
        <v>0</v>
      </c>
      <c r="BH591" s="229">
        <f>IF(N591="sníž. přenesená",J591,0)</f>
        <v>0</v>
      </c>
      <c r="BI591" s="229">
        <f>IF(N591="nulová",J591,0)</f>
        <v>0</v>
      </c>
      <c r="BJ591" s="18" t="s">
        <v>83</v>
      </c>
      <c r="BK591" s="229">
        <f>ROUND(I591*H591,2)</f>
        <v>0</v>
      </c>
      <c r="BL591" s="18" t="s">
        <v>253</v>
      </c>
      <c r="BM591" s="228" t="s">
        <v>1091</v>
      </c>
    </row>
    <row r="592" s="12" customFormat="1" ht="20.88" customHeight="1">
      <c r="A592" s="12"/>
      <c r="B592" s="200"/>
      <c r="C592" s="201"/>
      <c r="D592" s="202" t="s">
        <v>74</v>
      </c>
      <c r="E592" s="214" t="s">
        <v>1092</v>
      </c>
      <c r="F592" s="214" t="s">
        <v>1093</v>
      </c>
      <c r="G592" s="201"/>
      <c r="H592" s="201"/>
      <c r="I592" s="204"/>
      <c r="J592" s="215">
        <f>BK592</f>
        <v>0</v>
      </c>
      <c r="K592" s="201"/>
      <c r="L592" s="206"/>
      <c r="M592" s="207"/>
      <c r="N592" s="208"/>
      <c r="O592" s="208"/>
      <c r="P592" s="209">
        <f>SUM(P593:P600)</f>
        <v>0</v>
      </c>
      <c r="Q592" s="208"/>
      <c r="R592" s="209">
        <f>SUM(R593:R600)</f>
        <v>0</v>
      </c>
      <c r="S592" s="208"/>
      <c r="T592" s="210">
        <f>SUM(T593:T600)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11" t="s">
        <v>85</v>
      </c>
      <c r="AT592" s="212" t="s">
        <v>74</v>
      </c>
      <c r="AU592" s="212" t="s">
        <v>85</v>
      </c>
      <c r="AY592" s="211" t="s">
        <v>151</v>
      </c>
      <c r="BK592" s="213">
        <f>SUM(BK593:BK600)</f>
        <v>0</v>
      </c>
    </row>
    <row r="593" s="2" customFormat="1" ht="24.15" customHeight="1">
      <c r="A593" s="39"/>
      <c r="B593" s="40"/>
      <c r="C593" s="216" t="s">
        <v>1094</v>
      </c>
      <c r="D593" s="216" t="s">
        <v>154</v>
      </c>
      <c r="E593" s="217" t="s">
        <v>1095</v>
      </c>
      <c r="F593" s="218" t="s">
        <v>1096</v>
      </c>
      <c r="G593" s="219" t="s">
        <v>834</v>
      </c>
      <c r="H593" s="220">
        <v>10</v>
      </c>
      <c r="I593" s="221"/>
      <c r="J593" s="222">
        <f>ROUND(I593*H593,2)</f>
        <v>0</v>
      </c>
      <c r="K593" s="223"/>
      <c r="L593" s="45"/>
      <c r="M593" s="224" t="s">
        <v>1</v>
      </c>
      <c r="N593" s="225" t="s">
        <v>40</v>
      </c>
      <c r="O593" s="92"/>
      <c r="P593" s="226">
        <f>O593*H593</f>
        <v>0</v>
      </c>
      <c r="Q593" s="226">
        <v>0</v>
      </c>
      <c r="R593" s="226">
        <f>Q593*H593</f>
        <v>0</v>
      </c>
      <c r="S593" s="226">
        <v>0</v>
      </c>
      <c r="T593" s="227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28" t="s">
        <v>253</v>
      </c>
      <c r="AT593" s="228" t="s">
        <v>154</v>
      </c>
      <c r="AU593" s="228" t="s">
        <v>152</v>
      </c>
      <c r="AY593" s="18" t="s">
        <v>151</v>
      </c>
      <c r="BE593" s="229">
        <f>IF(N593="základní",J593,0)</f>
        <v>0</v>
      </c>
      <c r="BF593" s="229">
        <f>IF(N593="snížená",J593,0)</f>
        <v>0</v>
      </c>
      <c r="BG593" s="229">
        <f>IF(N593="zákl. přenesená",J593,0)</f>
        <v>0</v>
      </c>
      <c r="BH593" s="229">
        <f>IF(N593="sníž. přenesená",J593,0)</f>
        <v>0</v>
      </c>
      <c r="BI593" s="229">
        <f>IF(N593="nulová",J593,0)</f>
        <v>0</v>
      </c>
      <c r="BJ593" s="18" t="s">
        <v>83</v>
      </c>
      <c r="BK593" s="229">
        <f>ROUND(I593*H593,2)</f>
        <v>0</v>
      </c>
      <c r="BL593" s="18" t="s">
        <v>253</v>
      </c>
      <c r="BM593" s="228" t="s">
        <v>1097</v>
      </c>
    </row>
    <row r="594" s="2" customFormat="1" ht="24.15" customHeight="1">
      <c r="A594" s="39"/>
      <c r="B594" s="40"/>
      <c r="C594" s="216" t="s">
        <v>1098</v>
      </c>
      <c r="D594" s="216" t="s">
        <v>154</v>
      </c>
      <c r="E594" s="217" t="s">
        <v>1099</v>
      </c>
      <c r="F594" s="218" t="s">
        <v>1100</v>
      </c>
      <c r="G594" s="219" t="s">
        <v>834</v>
      </c>
      <c r="H594" s="220">
        <v>50</v>
      </c>
      <c r="I594" s="221"/>
      <c r="J594" s="222">
        <f>ROUND(I594*H594,2)</f>
        <v>0</v>
      </c>
      <c r="K594" s="223"/>
      <c r="L594" s="45"/>
      <c r="M594" s="224" t="s">
        <v>1</v>
      </c>
      <c r="N594" s="225" t="s">
        <v>40</v>
      </c>
      <c r="O594" s="92"/>
      <c r="P594" s="226">
        <f>O594*H594</f>
        <v>0</v>
      </c>
      <c r="Q594" s="226">
        <v>0</v>
      </c>
      <c r="R594" s="226">
        <f>Q594*H594</f>
        <v>0</v>
      </c>
      <c r="S594" s="226">
        <v>0</v>
      </c>
      <c r="T594" s="227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28" t="s">
        <v>253</v>
      </c>
      <c r="AT594" s="228" t="s">
        <v>154</v>
      </c>
      <c r="AU594" s="228" t="s">
        <v>152</v>
      </c>
      <c r="AY594" s="18" t="s">
        <v>151</v>
      </c>
      <c r="BE594" s="229">
        <f>IF(N594="základní",J594,0)</f>
        <v>0</v>
      </c>
      <c r="BF594" s="229">
        <f>IF(N594="snížená",J594,0)</f>
        <v>0</v>
      </c>
      <c r="BG594" s="229">
        <f>IF(N594="zákl. přenesená",J594,0)</f>
        <v>0</v>
      </c>
      <c r="BH594" s="229">
        <f>IF(N594="sníž. přenesená",J594,0)</f>
        <v>0</v>
      </c>
      <c r="BI594" s="229">
        <f>IF(N594="nulová",J594,0)</f>
        <v>0</v>
      </c>
      <c r="BJ594" s="18" t="s">
        <v>83</v>
      </c>
      <c r="BK594" s="229">
        <f>ROUND(I594*H594,2)</f>
        <v>0</v>
      </c>
      <c r="BL594" s="18" t="s">
        <v>253</v>
      </c>
      <c r="BM594" s="228" t="s">
        <v>1101</v>
      </c>
    </row>
    <row r="595" s="2" customFormat="1" ht="24.15" customHeight="1">
      <c r="A595" s="39"/>
      <c r="B595" s="40"/>
      <c r="C595" s="216" t="s">
        <v>1102</v>
      </c>
      <c r="D595" s="216" t="s">
        <v>154</v>
      </c>
      <c r="E595" s="217" t="s">
        <v>1103</v>
      </c>
      <c r="F595" s="218" t="s">
        <v>1104</v>
      </c>
      <c r="G595" s="219" t="s">
        <v>203</v>
      </c>
      <c r="H595" s="220">
        <v>50</v>
      </c>
      <c r="I595" s="221"/>
      <c r="J595" s="222">
        <f>ROUND(I595*H595,2)</f>
        <v>0</v>
      </c>
      <c r="K595" s="223"/>
      <c r="L595" s="45"/>
      <c r="M595" s="224" t="s">
        <v>1</v>
      </c>
      <c r="N595" s="225" t="s">
        <v>40</v>
      </c>
      <c r="O595" s="92"/>
      <c r="P595" s="226">
        <f>O595*H595</f>
        <v>0</v>
      </c>
      <c r="Q595" s="226">
        <v>0</v>
      </c>
      <c r="R595" s="226">
        <f>Q595*H595</f>
        <v>0</v>
      </c>
      <c r="S595" s="226">
        <v>0</v>
      </c>
      <c r="T595" s="227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28" t="s">
        <v>253</v>
      </c>
      <c r="AT595" s="228" t="s">
        <v>154</v>
      </c>
      <c r="AU595" s="228" t="s">
        <v>152</v>
      </c>
      <c r="AY595" s="18" t="s">
        <v>151</v>
      </c>
      <c r="BE595" s="229">
        <f>IF(N595="základní",J595,0)</f>
        <v>0</v>
      </c>
      <c r="BF595" s="229">
        <f>IF(N595="snížená",J595,0)</f>
        <v>0</v>
      </c>
      <c r="BG595" s="229">
        <f>IF(N595="zákl. přenesená",J595,0)</f>
        <v>0</v>
      </c>
      <c r="BH595" s="229">
        <f>IF(N595="sníž. přenesená",J595,0)</f>
        <v>0</v>
      </c>
      <c r="BI595" s="229">
        <f>IF(N595="nulová",J595,0)</f>
        <v>0</v>
      </c>
      <c r="BJ595" s="18" t="s">
        <v>83</v>
      </c>
      <c r="BK595" s="229">
        <f>ROUND(I595*H595,2)</f>
        <v>0</v>
      </c>
      <c r="BL595" s="18" t="s">
        <v>253</v>
      </c>
      <c r="BM595" s="228" t="s">
        <v>1105</v>
      </c>
    </row>
    <row r="596" s="2" customFormat="1" ht="24.15" customHeight="1">
      <c r="A596" s="39"/>
      <c r="B596" s="40"/>
      <c r="C596" s="216" t="s">
        <v>1106</v>
      </c>
      <c r="D596" s="216" t="s">
        <v>154</v>
      </c>
      <c r="E596" s="217" t="s">
        <v>1107</v>
      </c>
      <c r="F596" s="218" t="s">
        <v>1108</v>
      </c>
      <c r="G596" s="219" t="s">
        <v>203</v>
      </c>
      <c r="H596" s="220">
        <v>50</v>
      </c>
      <c r="I596" s="221"/>
      <c r="J596" s="222">
        <f>ROUND(I596*H596,2)</f>
        <v>0</v>
      </c>
      <c r="K596" s="223"/>
      <c r="L596" s="45"/>
      <c r="M596" s="224" t="s">
        <v>1</v>
      </c>
      <c r="N596" s="225" t="s">
        <v>40</v>
      </c>
      <c r="O596" s="92"/>
      <c r="P596" s="226">
        <f>O596*H596</f>
        <v>0</v>
      </c>
      <c r="Q596" s="226">
        <v>0</v>
      </c>
      <c r="R596" s="226">
        <f>Q596*H596</f>
        <v>0</v>
      </c>
      <c r="S596" s="226">
        <v>0</v>
      </c>
      <c r="T596" s="227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28" t="s">
        <v>253</v>
      </c>
      <c r="AT596" s="228" t="s">
        <v>154</v>
      </c>
      <c r="AU596" s="228" t="s">
        <v>152</v>
      </c>
      <c r="AY596" s="18" t="s">
        <v>151</v>
      </c>
      <c r="BE596" s="229">
        <f>IF(N596="základní",J596,0)</f>
        <v>0</v>
      </c>
      <c r="BF596" s="229">
        <f>IF(N596="snížená",J596,0)</f>
        <v>0</v>
      </c>
      <c r="BG596" s="229">
        <f>IF(N596="zákl. přenesená",J596,0)</f>
        <v>0</v>
      </c>
      <c r="BH596" s="229">
        <f>IF(N596="sníž. přenesená",J596,0)</f>
        <v>0</v>
      </c>
      <c r="BI596" s="229">
        <f>IF(N596="nulová",J596,0)</f>
        <v>0</v>
      </c>
      <c r="BJ596" s="18" t="s">
        <v>83</v>
      </c>
      <c r="BK596" s="229">
        <f>ROUND(I596*H596,2)</f>
        <v>0</v>
      </c>
      <c r="BL596" s="18" t="s">
        <v>253</v>
      </c>
      <c r="BM596" s="228" t="s">
        <v>1109</v>
      </c>
    </row>
    <row r="597" s="2" customFormat="1" ht="24.15" customHeight="1">
      <c r="A597" s="39"/>
      <c r="B597" s="40"/>
      <c r="C597" s="216" t="s">
        <v>1110</v>
      </c>
      <c r="D597" s="216" t="s">
        <v>154</v>
      </c>
      <c r="E597" s="217" t="s">
        <v>1111</v>
      </c>
      <c r="F597" s="218" t="s">
        <v>1112</v>
      </c>
      <c r="G597" s="219" t="s">
        <v>203</v>
      </c>
      <c r="H597" s="220">
        <v>30</v>
      </c>
      <c r="I597" s="221"/>
      <c r="J597" s="222">
        <f>ROUND(I597*H597,2)</f>
        <v>0</v>
      </c>
      <c r="K597" s="223"/>
      <c r="L597" s="45"/>
      <c r="M597" s="224" t="s">
        <v>1</v>
      </c>
      <c r="N597" s="225" t="s">
        <v>40</v>
      </c>
      <c r="O597" s="92"/>
      <c r="P597" s="226">
        <f>O597*H597</f>
        <v>0</v>
      </c>
      <c r="Q597" s="226">
        <v>0</v>
      </c>
      <c r="R597" s="226">
        <f>Q597*H597</f>
        <v>0</v>
      </c>
      <c r="S597" s="226">
        <v>0</v>
      </c>
      <c r="T597" s="227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8" t="s">
        <v>253</v>
      </c>
      <c r="AT597" s="228" t="s">
        <v>154</v>
      </c>
      <c r="AU597" s="228" t="s">
        <v>152</v>
      </c>
      <c r="AY597" s="18" t="s">
        <v>151</v>
      </c>
      <c r="BE597" s="229">
        <f>IF(N597="základní",J597,0)</f>
        <v>0</v>
      </c>
      <c r="BF597" s="229">
        <f>IF(N597="snížená",J597,0)</f>
        <v>0</v>
      </c>
      <c r="BG597" s="229">
        <f>IF(N597="zákl. přenesená",J597,0)</f>
        <v>0</v>
      </c>
      <c r="BH597" s="229">
        <f>IF(N597="sníž. přenesená",J597,0)</f>
        <v>0</v>
      </c>
      <c r="BI597" s="229">
        <f>IF(N597="nulová",J597,0)</f>
        <v>0</v>
      </c>
      <c r="BJ597" s="18" t="s">
        <v>83</v>
      </c>
      <c r="BK597" s="229">
        <f>ROUND(I597*H597,2)</f>
        <v>0</v>
      </c>
      <c r="BL597" s="18" t="s">
        <v>253</v>
      </c>
      <c r="BM597" s="228" t="s">
        <v>1113</v>
      </c>
    </row>
    <row r="598" s="2" customFormat="1" ht="24.15" customHeight="1">
      <c r="A598" s="39"/>
      <c r="B598" s="40"/>
      <c r="C598" s="216" t="s">
        <v>1114</v>
      </c>
      <c r="D598" s="216" t="s">
        <v>154</v>
      </c>
      <c r="E598" s="217" t="s">
        <v>1115</v>
      </c>
      <c r="F598" s="218" t="s">
        <v>1116</v>
      </c>
      <c r="G598" s="219" t="s">
        <v>203</v>
      </c>
      <c r="H598" s="220">
        <v>40</v>
      </c>
      <c r="I598" s="221"/>
      <c r="J598" s="222">
        <f>ROUND(I598*H598,2)</f>
        <v>0</v>
      </c>
      <c r="K598" s="223"/>
      <c r="L598" s="45"/>
      <c r="M598" s="224" t="s">
        <v>1</v>
      </c>
      <c r="N598" s="225" t="s">
        <v>40</v>
      </c>
      <c r="O598" s="92"/>
      <c r="P598" s="226">
        <f>O598*H598</f>
        <v>0</v>
      </c>
      <c r="Q598" s="226">
        <v>0</v>
      </c>
      <c r="R598" s="226">
        <f>Q598*H598</f>
        <v>0</v>
      </c>
      <c r="S598" s="226">
        <v>0</v>
      </c>
      <c r="T598" s="227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28" t="s">
        <v>253</v>
      </c>
      <c r="AT598" s="228" t="s">
        <v>154</v>
      </c>
      <c r="AU598" s="228" t="s">
        <v>152</v>
      </c>
      <c r="AY598" s="18" t="s">
        <v>151</v>
      </c>
      <c r="BE598" s="229">
        <f>IF(N598="základní",J598,0)</f>
        <v>0</v>
      </c>
      <c r="BF598" s="229">
        <f>IF(N598="snížená",J598,0)</f>
        <v>0</v>
      </c>
      <c r="BG598" s="229">
        <f>IF(N598="zákl. přenesená",J598,0)</f>
        <v>0</v>
      </c>
      <c r="BH598" s="229">
        <f>IF(N598="sníž. přenesená",J598,0)</f>
        <v>0</v>
      </c>
      <c r="BI598" s="229">
        <f>IF(N598="nulová",J598,0)</f>
        <v>0</v>
      </c>
      <c r="BJ598" s="18" t="s">
        <v>83</v>
      </c>
      <c r="BK598" s="229">
        <f>ROUND(I598*H598,2)</f>
        <v>0</v>
      </c>
      <c r="BL598" s="18" t="s">
        <v>253</v>
      </c>
      <c r="BM598" s="228" t="s">
        <v>1117</v>
      </c>
    </row>
    <row r="599" s="2" customFormat="1" ht="16.5" customHeight="1">
      <c r="A599" s="39"/>
      <c r="B599" s="40"/>
      <c r="C599" s="216" t="s">
        <v>1118</v>
      </c>
      <c r="D599" s="216" t="s">
        <v>154</v>
      </c>
      <c r="E599" s="217" t="s">
        <v>1119</v>
      </c>
      <c r="F599" s="218" t="s">
        <v>1120</v>
      </c>
      <c r="G599" s="219" t="s">
        <v>1121</v>
      </c>
      <c r="H599" s="220">
        <v>1</v>
      </c>
      <c r="I599" s="221"/>
      <c r="J599" s="222">
        <f>ROUND(I599*H599,2)</f>
        <v>0</v>
      </c>
      <c r="K599" s="223"/>
      <c r="L599" s="45"/>
      <c r="M599" s="224" t="s">
        <v>1</v>
      </c>
      <c r="N599" s="225" t="s">
        <v>40</v>
      </c>
      <c r="O599" s="92"/>
      <c r="P599" s="226">
        <f>O599*H599</f>
        <v>0</v>
      </c>
      <c r="Q599" s="226">
        <v>0</v>
      </c>
      <c r="R599" s="226">
        <f>Q599*H599</f>
        <v>0</v>
      </c>
      <c r="S599" s="226">
        <v>0</v>
      </c>
      <c r="T599" s="227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28" t="s">
        <v>253</v>
      </c>
      <c r="AT599" s="228" t="s">
        <v>154</v>
      </c>
      <c r="AU599" s="228" t="s">
        <v>152</v>
      </c>
      <c r="AY599" s="18" t="s">
        <v>151</v>
      </c>
      <c r="BE599" s="229">
        <f>IF(N599="základní",J599,0)</f>
        <v>0</v>
      </c>
      <c r="BF599" s="229">
        <f>IF(N599="snížená",J599,0)</f>
        <v>0</v>
      </c>
      <c r="BG599" s="229">
        <f>IF(N599="zákl. přenesená",J599,0)</f>
        <v>0</v>
      </c>
      <c r="BH599" s="229">
        <f>IF(N599="sníž. přenesená",J599,0)</f>
        <v>0</v>
      </c>
      <c r="BI599" s="229">
        <f>IF(N599="nulová",J599,0)</f>
        <v>0</v>
      </c>
      <c r="BJ599" s="18" t="s">
        <v>83</v>
      </c>
      <c r="BK599" s="229">
        <f>ROUND(I599*H599,2)</f>
        <v>0</v>
      </c>
      <c r="BL599" s="18" t="s">
        <v>253</v>
      </c>
      <c r="BM599" s="228" t="s">
        <v>1122</v>
      </c>
    </row>
    <row r="600" s="2" customFormat="1" ht="16.5" customHeight="1">
      <c r="A600" s="39"/>
      <c r="B600" s="40"/>
      <c r="C600" s="216" t="s">
        <v>1123</v>
      </c>
      <c r="D600" s="216" t="s">
        <v>154</v>
      </c>
      <c r="E600" s="217" t="s">
        <v>1124</v>
      </c>
      <c r="F600" s="218" t="s">
        <v>1125</v>
      </c>
      <c r="G600" s="219" t="s">
        <v>1121</v>
      </c>
      <c r="H600" s="220">
        <v>1</v>
      </c>
      <c r="I600" s="221"/>
      <c r="J600" s="222">
        <f>ROUND(I600*H600,2)</f>
        <v>0</v>
      </c>
      <c r="K600" s="223"/>
      <c r="L600" s="45"/>
      <c r="M600" s="224" t="s">
        <v>1</v>
      </c>
      <c r="N600" s="225" t="s">
        <v>40</v>
      </c>
      <c r="O600" s="92"/>
      <c r="P600" s="226">
        <f>O600*H600</f>
        <v>0</v>
      </c>
      <c r="Q600" s="226">
        <v>0</v>
      </c>
      <c r="R600" s="226">
        <f>Q600*H600</f>
        <v>0</v>
      </c>
      <c r="S600" s="226">
        <v>0</v>
      </c>
      <c r="T600" s="227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28" t="s">
        <v>253</v>
      </c>
      <c r="AT600" s="228" t="s">
        <v>154</v>
      </c>
      <c r="AU600" s="228" t="s">
        <v>152</v>
      </c>
      <c r="AY600" s="18" t="s">
        <v>151</v>
      </c>
      <c r="BE600" s="229">
        <f>IF(N600="základní",J600,0)</f>
        <v>0</v>
      </c>
      <c r="BF600" s="229">
        <f>IF(N600="snížená",J600,0)</f>
        <v>0</v>
      </c>
      <c r="BG600" s="229">
        <f>IF(N600="zákl. přenesená",J600,0)</f>
        <v>0</v>
      </c>
      <c r="BH600" s="229">
        <f>IF(N600="sníž. přenesená",J600,0)</f>
        <v>0</v>
      </c>
      <c r="BI600" s="229">
        <f>IF(N600="nulová",J600,0)</f>
        <v>0</v>
      </c>
      <c r="BJ600" s="18" t="s">
        <v>83</v>
      </c>
      <c r="BK600" s="229">
        <f>ROUND(I600*H600,2)</f>
        <v>0</v>
      </c>
      <c r="BL600" s="18" t="s">
        <v>253</v>
      </c>
      <c r="BM600" s="228" t="s">
        <v>1126</v>
      </c>
    </row>
    <row r="601" s="12" customFormat="1" ht="20.88" customHeight="1">
      <c r="A601" s="12"/>
      <c r="B601" s="200"/>
      <c r="C601" s="201"/>
      <c r="D601" s="202" t="s">
        <v>74</v>
      </c>
      <c r="E601" s="214" t="s">
        <v>1127</v>
      </c>
      <c r="F601" s="214" t="s">
        <v>1128</v>
      </c>
      <c r="G601" s="201"/>
      <c r="H601" s="201"/>
      <c r="I601" s="204"/>
      <c r="J601" s="215">
        <f>BK601</f>
        <v>0</v>
      </c>
      <c r="K601" s="201"/>
      <c r="L601" s="206"/>
      <c r="M601" s="207"/>
      <c r="N601" s="208"/>
      <c r="O601" s="208"/>
      <c r="P601" s="209">
        <f>SUM(P602:P603)</f>
        <v>0</v>
      </c>
      <c r="Q601" s="208"/>
      <c r="R601" s="209">
        <f>SUM(R602:R603)</f>
        <v>0</v>
      </c>
      <c r="S601" s="208"/>
      <c r="T601" s="210">
        <f>SUM(T602:T603)</f>
        <v>0</v>
      </c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R601" s="211" t="s">
        <v>85</v>
      </c>
      <c r="AT601" s="212" t="s">
        <v>74</v>
      </c>
      <c r="AU601" s="212" t="s">
        <v>85</v>
      </c>
      <c r="AY601" s="211" t="s">
        <v>151</v>
      </c>
      <c r="BK601" s="213">
        <f>SUM(BK602:BK603)</f>
        <v>0</v>
      </c>
    </row>
    <row r="602" s="2" customFormat="1" ht="24.15" customHeight="1">
      <c r="A602" s="39"/>
      <c r="B602" s="40"/>
      <c r="C602" s="216" t="s">
        <v>1129</v>
      </c>
      <c r="D602" s="216" t="s">
        <v>154</v>
      </c>
      <c r="E602" s="217" t="s">
        <v>1130</v>
      </c>
      <c r="F602" s="218" t="s">
        <v>1131</v>
      </c>
      <c r="G602" s="219" t="s">
        <v>1121</v>
      </c>
      <c r="H602" s="220">
        <v>1</v>
      </c>
      <c r="I602" s="221"/>
      <c r="J602" s="222">
        <f>ROUND(I602*H602,2)</f>
        <v>0</v>
      </c>
      <c r="K602" s="223"/>
      <c r="L602" s="45"/>
      <c r="M602" s="224" t="s">
        <v>1</v>
      </c>
      <c r="N602" s="225" t="s">
        <v>40</v>
      </c>
      <c r="O602" s="92"/>
      <c r="P602" s="226">
        <f>O602*H602</f>
        <v>0</v>
      </c>
      <c r="Q602" s="226">
        <v>0</v>
      </c>
      <c r="R602" s="226">
        <f>Q602*H602</f>
        <v>0</v>
      </c>
      <c r="S602" s="226">
        <v>0</v>
      </c>
      <c r="T602" s="227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28" t="s">
        <v>253</v>
      </c>
      <c r="AT602" s="228" t="s">
        <v>154</v>
      </c>
      <c r="AU602" s="228" t="s">
        <v>152</v>
      </c>
      <c r="AY602" s="18" t="s">
        <v>151</v>
      </c>
      <c r="BE602" s="229">
        <f>IF(N602="základní",J602,0)</f>
        <v>0</v>
      </c>
      <c r="BF602" s="229">
        <f>IF(N602="snížená",J602,0)</f>
        <v>0</v>
      </c>
      <c r="BG602" s="229">
        <f>IF(N602="zákl. přenesená",J602,0)</f>
        <v>0</v>
      </c>
      <c r="BH602" s="229">
        <f>IF(N602="sníž. přenesená",J602,0)</f>
        <v>0</v>
      </c>
      <c r="BI602" s="229">
        <f>IF(N602="nulová",J602,0)</f>
        <v>0</v>
      </c>
      <c r="BJ602" s="18" t="s">
        <v>83</v>
      </c>
      <c r="BK602" s="229">
        <f>ROUND(I602*H602,2)</f>
        <v>0</v>
      </c>
      <c r="BL602" s="18" t="s">
        <v>253</v>
      </c>
      <c r="BM602" s="228" t="s">
        <v>1132</v>
      </c>
    </row>
    <row r="603" s="2" customFormat="1" ht="24.15" customHeight="1">
      <c r="A603" s="39"/>
      <c r="B603" s="40"/>
      <c r="C603" s="216" t="s">
        <v>1133</v>
      </c>
      <c r="D603" s="216" t="s">
        <v>154</v>
      </c>
      <c r="E603" s="217" t="s">
        <v>1134</v>
      </c>
      <c r="F603" s="218" t="s">
        <v>1135</v>
      </c>
      <c r="G603" s="219" t="s">
        <v>1121</v>
      </c>
      <c r="H603" s="220">
        <v>1</v>
      </c>
      <c r="I603" s="221"/>
      <c r="J603" s="222">
        <f>ROUND(I603*H603,2)</f>
        <v>0</v>
      </c>
      <c r="K603" s="223"/>
      <c r="L603" s="45"/>
      <c r="M603" s="224" t="s">
        <v>1</v>
      </c>
      <c r="N603" s="225" t="s">
        <v>40</v>
      </c>
      <c r="O603" s="92"/>
      <c r="P603" s="226">
        <f>O603*H603</f>
        <v>0</v>
      </c>
      <c r="Q603" s="226">
        <v>0</v>
      </c>
      <c r="R603" s="226">
        <f>Q603*H603</f>
        <v>0</v>
      </c>
      <c r="S603" s="226">
        <v>0</v>
      </c>
      <c r="T603" s="227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8" t="s">
        <v>253</v>
      </c>
      <c r="AT603" s="228" t="s">
        <v>154</v>
      </c>
      <c r="AU603" s="228" t="s">
        <v>152</v>
      </c>
      <c r="AY603" s="18" t="s">
        <v>151</v>
      </c>
      <c r="BE603" s="229">
        <f>IF(N603="základní",J603,0)</f>
        <v>0</v>
      </c>
      <c r="BF603" s="229">
        <f>IF(N603="snížená",J603,0)</f>
        <v>0</v>
      </c>
      <c r="BG603" s="229">
        <f>IF(N603="zákl. přenesená",J603,0)</f>
        <v>0</v>
      </c>
      <c r="BH603" s="229">
        <f>IF(N603="sníž. přenesená",J603,0)</f>
        <v>0</v>
      </c>
      <c r="BI603" s="229">
        <f>IF(N603="nulová",J603,0)</f>
        <v>0</v>
      </c>
      <c r="BJ603" s="18" t="s">
        <v>83</v>
      </c>
      <c r="BK603" s="229">
        <f>ROUND(I603*H603,2)</f>
        <v>0</v>
      </c>
      <c r="BL603" s="18" t="s">
        <v>253</v>
      </c>
      <c r="BM603" s="228" t="s">
        <v>1136</v>
      </c>
    </row>
    <row r="604" s="12" customFormat="1" ht="20.88" customHeight="1">
      <c r="A604" s="12"/>
      <c r="B604" s="200"/>
      <c r="C604" s="201"/>
      <c r="D604" s="202" t="s">
        <v>74</v>
      </c>
      <c r="E604" s="214" t="s">
        <v>1137</v>
      </c>
      <c r="F604" s="214" t="s">
        <v>1138</v>
      </c>
      <c r="G604" s="201"/>
      <c r="H604" s="201"/>
      <c r="I604" s="204"/>
      <c r="J604" s="215">
        <f>BK604</f>
        <v>0</v>
      </c>
      <c r="K604" s="201"/>
      <c r="L604" s="206"/>
      <c r="M604" s="207"/>
      <c r="N604" s="208"/>
      <c r="O604" s="208"/>
      <c r="P604" s="209">
        <f>P605</f>
        <v>0</v>
      </c>
      <c r="Q604" s="208"/>
      <c r="R604" s="209">
        <f>R605</f>
        <v>0</v>
      </c>
      <c r="S604" s="208"/>
      <c r="T604" s="210">
        <f>T605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1" t="s">
        <v>85</v>
      </c>
      <c r="AT604" s="212" t="s">
        <v>74</v>
      </c>
      <c r="AU604" s="212" t="s">
        <v>85</v>
      </c>
      <c r="AY604" s="211" t="s">
        <v>151</v>
      </c>
      <c r="BK604" s="213">
        <f>BK605</f>
        <v>0</v>
      </c>
    </row>
    <row r="605" s="2" customFormat="1" ht="37.8" customHeight="1">
      <c r="A605" s="39"/>
      <c r="B605" s="40"/>
      <c r="C605" s="216" t="s">
        <v>1139</v>
      </c>
      <c r="D605" s="216" t="s">
        <v>154</v>
      </c>
      <c r="E605" s="217" t="s">
        <v>1140</v>
      </c>
      <c r="F605" s="218" t="s">
        <v>1141</v>
      </c>
      <c r="G605" s="219" t="s">
        <v>1121</v>
      </c>
      <c r="H605" s="220">
        <v>1</v>
      </c>
      <c r="I605" s="221"/>
      <c r="J605" s="222">
        <f>ROUND(I605*H605,2)</f>
        <v>0</v>
      </c>
      <c r="K605" s="223"/>
      <c r="L605" s="45"/>
      <c r="M605" s="224" t="s">
        <v>1</v>
      </c>
      <c r="N605" s="225" t="s">
        <v>40</v>
      </c>
      <c r="O605" s="92"/>
      <c r="P605" s="226">
        <f>O605*H605</f>
        <v>0</v>
      </c>
      <c r="Q605" s="226">
        <v>0</v>
      </c>
      <c r="R605" s="226">
        <f>Q605*H605</f>
        <v>0</v>
      </c>
      <c r="S605" s="226">
        <v>0</v>
      </c>
      <c r="T605" s="227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28" t="s">
        <v>253</v>
      </c>
      <c r="AT605" s="228" t="s">
        <v>154</v>
      </c>
      <c r="AU605" s="228" t="s">
        <v>152</v>
      </c>
      <c r="AY605" s="18" t="s">
        <v>151</v>
      </c>
      <c r="BE605" s="229">
        <f>IF(N605="základní",J605,0)</f>
        <v>0</v>
      </c>
      <c r="BF605" s="229">
        <f>IF(N605="snížená",J605,0)</f>
        <v>0</v>
      </c>
      <c r="BG605" s="229">
        <f>IF(N605="zákl. přenesená",J605,0)</f>
        <v>0</v>
      </c>
      <c r="BH605" s="229">
        <f>IF(N605="sníž. přenesená",J605,0)</f>
        <v>0</v>
      </c>
      <c r="BI605" s="229">
        <f>IF(N605="nulová",J605,0)</f>
        <v>0</v>
      </c>
      <c r="BJ605" s="18" t="s">
        <v>83</v>
      </c>
      <c r="BK605" s="229">
        <f>ROUND(I605*H605,2)</f>
        <v>0</v>
      </c>
      <c r="BL605" s="18" t="s">
        <v>253</v>
      </c>
      <c r="BM605" s="228" t="s">
        <v>1142</v>
      </c>
    </row>
    <row r="606" s="12" customFormat="1" ht="20.88" customHeight="1">
      <c r="A606" s="12"/>
      <c r="B606" s="200"/>
      <c r="C606" s="201"/>
      <c r="D606" s="202" t="s">
        <v>74</v>
      </c>
      <c r="E606" s="214" t="s">
        <v>1143</v>
      </c>
      <c r="F606" s="214" t="s">
        <v>1144</v>
      </c>
      <c r="G606" s="201"/>
      <c r="H606" s="201"/>
      <c r="I606" s="204"/>
      <c r="J606" s="215">
        <f>BK606</f>
        <v>0</v>
      </c>
      <c r="K606" s="201"/>
      <c r="L606" s="206"/>
      <c r="M606" s="207"/>
      <c r="N606" s="208"/>
      <c r="O606" s="208"/>
      <c r="P606" s="209">
        <f>SUM(P607:P619)</f>
        <v>0</v>
      </c>
      <c r="Q606" s="208"/>
      <c r="R606" s="209">
        <f>SUM(R607:R619)</f>
        <v>0</v>
      </c>
      <c r="S606" s="208"/>
      <c r="T606" s="210">
        <f>SUM(T607:T619)</f>
        <v>0</v>
      </c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R606" s="211" t="s">
        <v>85</v>
      </c>
      <c r="AT606" s="212" t="s">
        <v>74</v>
      </c>
      <c r="AU606" s="212" t="s">
        <v>85</v>
      </c>
      <c r="AY606" s="211" t="s">
        <v>151</v>
      </c>
      <c r="BK606" s="213">
        <f>SUM(BK607:BK619)</f>
        <v>0</v>
      </c>
    </row>
    <row r="607" s="2" customFormat="1" ht="24.15" customHeight="1">
      <c r="A607" s="39"/>
      <c r="B607" s="40"/>
      <c r="C607" s="216" t="s">
        <v>1145</v>
      </c>
      <c r="D607" s="216" t="s">
        <v>154</v>
      </c>
      <c r="E607" s="217" t="s">
        <v>1146</v>
      </c>
      <c r="F607" s="218" t="s">
        <v>1147</v>
      </c>
      <c r="G607" s="219" t="s">
        <v>1121</v>
      </c>
      <c r="H607" s="220">
        <v>1</v>
      </c>
      <c r="I607" s="221"/>
      <c r="J607" s="222">
        <f>ROUND(I607*H607,2)</f>
        <v>0</v>
      </c>
      <c r="K607" s="223"/>
      <c r="L607" s="45"/>
      <c r="M607" s="224" t="s">
        <v>1</v>
      </c>
      <c r="N607" s="225" t="s">
        <v>40</v>
      </c>
      <c r="O607" s="92"/>
      <c r="P607" s="226">
        <f>O607*H607</f>
        <v>0</v>
      </c>
      <c r="Q607" s="226">
        <v>0</v>
      </c>
      <c r="R607" s="226">
        <f>Q607*H607</f>
        <v>0</v>
      </c>
      <c r="S607" s="226">
        <v>0</v>
      </c>
      <c r="T607" s="227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28" t="s">
        <v>253</v>
      </c>
      <c r="AT607" s="228" t="s">
        <v>154</v>
      </c>
      <c r="AU607" s="228" t="s">
        <v>152</v>
      </c>
      <c r="AY607" s="18" t="s">
        <v>151</v>
      </c>
      <c r="BE607" s="229">
        <f>IF(N607="základní",J607,0)</f>
        <v>0</v>
      </c>
      <c r="BF607" s="229">
        <f>IF(N607="snížená",J607,0)</f>
        <v>0</v>
      </c>
      <c r="BG607" s="229">
        <f>IF(N607="zákl. přenesená",J607,0)</f>
        <v>0</v>
      </c>
      <c r="BH607" s="229">
        <f>IF(N607="sníž. přenesená",J607,0)</f>
        <v>0</v>
      </c>
      <c r="BI607" s="229">
        <f>IF(N607="nulová",J607,0)</f>
        <v>0</v>
      </c>
      <c r="BJ607" s="18" t="s">
        <v>83</v>
      </c>
      <c r="BK607" s="229">
        <f>ROUND(I607*H607,2)</f>
        <v>0</v>
      </c>
      <c r="BL607" s="18" t="s">
        <v>253</v>
      </c>
      <c r="BM607" s="228" t="s">
        <v>1148</v>
      </c>
    </row>
    <row r="608" s="2" customFormat="1" ht="16.5" customHeight="1">
      <c r="A608" s="39"/>
      <c r="B608" s="40"/>
      <c r="C608" s="216" t="s">
        <v>1149</v>
      </c>
      <c r="D608" s="216" t="s">
        <v>154</v>
      </c>
      <c r="E608" s="217" t="s">
        <v>1150</v>
      </c>
      <c r="F608" s="218" t="s">
        <v>1151</v>
      </c>
      <c r="G608" s="219" t="s">
        <v>1121</v>
      </c>
      <c r="H608" s="220">
        <v>1</v>
      </c>
      <c r="I608" s="221"/>
      <c r="J608" s="222">
        <f>ROUND(I608*H608,2)</f>
        <v>0</v>
      </c>
      <c r="K608" s="223"/>
      <c r="L608" s="45"/>
      <c r="M608" s="224" t="s">
        <v>1</v>
      </c>
      <c r="N608" s="225" t="s">
        <v>40</v>
      </c>
      <c r="O608" s="92"/>
      <c r="P608" s="226">
        <f>O608*H608</f>
        <v>0</v>
      </c>
      <c r="Q608" s="226">
        <v>0</v>
      </c>
      <c r="R608" s="226">
        <f>Q608*H608</f>
        <v>0</v>
      </c>
      <c r="S608" s="226">
        <v>0</v>
      </c>
      <c r="T608" s="227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28" t="s">
        <v>253</v>
      </c>
      <c r="AT608" s="228" t="s">
        <v>154</v>
      </c>
      <c r="AU608" s="228" t="s">
        <v>152</v>
      </c>
      <c r="AY608" s="18" t="s">
        <v>151</v>
      </c>
      <c r="BE608" s="229">
        <f>IF(N608="základní",J608,0)</f>
        <v>0</v>
      </c>
      <c r="BF608" s="229">
        <f>IF(N608="snížená",J608,0)</f>
        <v>0</v>
      </c>
      <c r="BG608" s="229">
        <f>IF(N608="zákl. přenesená",J608,0)</f>
        <v>0</v>
      </c>
      <c r="BH608" s="229">
        <f>IF(N608="sníž. přenesená",J608,0)</f>
        <v>0</v>
      </c>
      <c r="BI608" s="229">
        <f>IF(N608="nulová",J608,0)</f>
        <v>0</v>
      </c>
      <c r="BJ608" s="18" t="s">
        <v>83</v>
      </c>
      <c r="BK608" s="229">
        <f>ROUND(I608*H608,2)</f>
        <v>0</v>
      </c>
      <c r="BL608" s="18" t="s">
        <v>253</v>
      </c>
      <c r="BM608" s="228" t="s">
        <v>1152</v>
      </c>
    </row>
    <row r="609" s="2" customFormat="1" ht="16.5" customHeight="1">
      <c r="A609" s="39"/>
      <c r="B609" s="40"/>
      <c r="C609" s="216" t="s">
        <v>1153</v>
      </c>
      <c r="D609" s="216" t="s">
        <v>154</v>
      </c>
      <c r="E609" s="217" t="s">
        <v>1154</v>
      </c>
      <c r="F609" s="218" t="s">
        <v>1155</v>
      </c>
      <c r="G609" s="219" t="s">
        <v>1121</v>
      </c>
      <c r="H609" s="220">
        <v>1</v>
      </c>
      <c r="I609" s="221"/>
      <c r="J609" s="222">
        <f>ROUND(I609*H609,2)</f>
        <v>0</v>
      </c>
      <c r="K609" s="223"/>
      <c r="L609" s="45"/>
      <c r="M609" s="224" t="s">
        <v>1</v>
      </c>
      <c r="N609" s="225" t="s">
        <v>40</v>
      </c>
      <c r="O609" s="92"/>
      <c r="P609" s="226">
        <f>O609*H609</f>
        <v>0</v>
      </c>
      <c r="Q609" s="226">
        <v>0</v>
      </c>
      <c r="R609" s="226">
        <f>Q609*H609</f>
        <v>0</v>
      </c>
      <c r="S609" s="226">
        <v>0</v>
      </c>
      <c r="T609" s="227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28" t="s">
        <v>253</v>
      </c>
      <c r="AT609" s="228" t="s">
        <v>154</v>
      </c>
      <c r="AU609" s="228" t="s">
        <v>152</v>
      </c>
      <c r="AY609" s="18" t="s">
        <v>151</v>
      </c>
      <c r="BE609" s="229">
        <f>IF(N609="základní",J609,0)</f>
        <v>0</v>
      </c>
      <c r="BF609" s="229">
        <f>IF(N609="snížená",J609,0)</f>
        <v>0</v>
      </c>
      <c r="BG609" s="229">
        <f>IF(N609="zákl. přenesená",J609,0)</f>
        <v>0</v>
      </c>
      <c r="BH609" s="229">
        <f>IF(N609="sníž. přenesená",J609,0)</f>
        <v>0</v>
      </c>
      <c r="BI609" s="229">
        <f>IF(N609="nulová",J609,0)</f>
        <v>0</v>
      </c>
      <c r="BJ609" s="18" t="s">
        <v>83</v>
      </c>
      <c r="BK609" s="229">
        <f>ROUND(I609*H609,2)</f>
        <v>0</v>
      </c>
      <c r="BL609" s="18" t="s">
        <v>253</v>
      </c>
      <c r="BM609" s="228" t="s">
        <v>1156</v>
      </c>
    </row>
    <row r="610" s="2" customFormat="1" ht="16.5" customHeight="1">
      <c r="A610" s="39"/>
      <c r="B610" s="40"/>
      <c r="C610" s="216" t="s">
        <v>1157</v>
      </c>
      <c r="D610" s="216" t="s">
        <v>154</v>
      </c>
      <c r="E610" s="217" t="s">
        <v>1158</v>
      </c>
      <c r="F610" s="218" t="s">
        <v>1159</v>
      </c>
      <c r="G610" s="219" t="s">
        <v>1121</v>
      </c>
      <c r="H610" s="220">
        <v>1</v>
      </c>
      <c r="I610" s="221"/>
      <c r="J610" s="222">
        <f>ROUND(I610*H610,2)</f>
        <v>0</v>
      </c>
      <c r="K610" s="223"/>
      <c r="L610" s="45"/>
      <c r="M610" s="224" t="s">
        <v>1</v>
      </c>
      <c r="N610" s="225" t="s">
        <v>40</v>
      </c>
      <c r="O610" s="92"/>
      <c r="P610" s="226">
        <f>O610*H610</f>
        <v>0</v>
      </c>
      <c r="Q610" s="226">
        <v>0</v>
      </c>
      <c r="R610" s="226">
        <f>Q610*H610</f>
        <v>0</v>
      </c>
      <c r="S610" s="226">
        <v>0</v>
      </c>
      <c r="T610" s="227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8" t="s">
        <v>253</v>
      </c>
      <c r="AT610" s="228" t="s">
        <v>154</v>
      </c>
      <c r="AU610" s="228" t="s">
        <v>152</v>
      </c>
      <c r="AY610" s="18" t="s">
        <v>151</v>
      </c>
      <c r="BE610" s="229">
        <f>IF(N610="základní",J610,0)</f>
        <v>0</v>
      </c>
      <c r="BF610" s="229">
        <f>IF(N610="snížená",J610,0)</f>
        <v>0</v>
      </c>
      <c r="BG610" s="229">
        <f>IF(N610="zákl. přenesená",J610,0)</f>
        <v>0</v>
      </c>
      <c r="BH610" s="229">
        <f>IF(N610="sníž. přenesená",J610,0)</f>
        <v>0</v>
      </c>
      <c r="BI610" s="229">
        <f>IF(N610="nulová",J610,0)</f>
        <v>0</v>
      </c>
      <c r="BJ610" s="18" t="s">
        <v>83</v>
      </c>
      <c r="BK610" s="229">
        <f>ROUND(I610*H610,2)</f>
        <v>0</v>
      </c>
      <c r="BL610" s="18" t="s">
        <v>253</v>
      </c>
      <c r="BM610" s="228" t="s">
        <v>1160</v>
      </c>
    </row>
    <row r="611" s="2" customFormat="1" ht="16.5" customHeight="1">
      <c r="A611" s="39"/>
      <c r="B611" s="40"/>
      <c r="C611" s="216" t="s">
        <v>1161</v>
      </c>
      <c r="D611" s="216" t="s">
        <v>154</v>
      </c>
      <c r="E611" s="217" t="s">
        <v>1162</v>
      </c>
      <c r="F611" s="218" t="s">
        <v>1163</v>
      </c>
      <c r="G611" s="219" t="s">
        <v>1121</v>
      </c>
      <c r="H611" s="220">
        <v>1</v>
      </c>
      <c r="I611" s="221"/>
      <c r="J611" s="222">
        <f>ROUND(I611*H611,2)</f>
        <v>0</v>
      </c>
      <c r="K611" s="223"/>
      <c r="L611" s="45"/>
      <c r="M611" s="224" t="s">
        <v>1</v>
      </c>
      <c r="N611" s="225" t="s">
        <v>40</v>
      </c>
      <c r="O611" s="92"/>
      <c r="P611" s="226">
        <f>O611*H611</f>
        <v>0</v>
      </c>
      <c r="Q611" s="226">
        <v>0</v>
      </c>
      <c r="R611" s="226">
        <f>Q611*H611</f>
        <v>0</v>
      </c>
      <c r="S611" s="226">
        <v>0</v>
      </c>
      <c r="T611" s="22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28" t="s">
        <v>253</v>
      </c>
      <c r="AT611" s="228" t="s">
        <v>154</v>
      </c>
      <c r="AU611" s="228" t="s">
        <v>152</v>
      </c>
      <c r="AY611" s="18" t="s">
        <v>151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8" t="s">
        <v>83</v>
      </c>
      <c r="BK611" s="229">
        <f>ROUND(I611*H611,2)</f>
        <v>0</v>
      </c>
      <c r="BL611" s="18" t="s">
        <v>253</v>
      </c>
      <c r="BM611" s="228" t="s">
        <v>1164</v>
      </c>
    </row>
    <row r="612" s="2" customFormat="1" ht="24.15" customHeight="1">
      <c r="A612" s="39"/>
      <c r="B612" s="40"/>
      <c r="C612" s="216" t="s">
        <v>1165</v>
      </c>
      <c r="D612" s="216" t="s">
        <v>154</v>
      </c>
      <c r="E612" s="217" t="s">
        <v>1166</v>
      </c>
      <c r="F612" s="218" t="s">
        <v>1167</v>
      </c>
      <c r="G612" s="219" t="s">
        <v>1121</v>
      </c>
      <c r="H612" s="220">
        <v>1</v>
      </c>
      <c r="I612" s="221"/>
      <c r="J612" s="222">
        <f>ROUND(I612*H612,2)</f>
        <v>0</v>
      </c>
      <c r="K612" s="223"/>
      <c r="L612" s="45"/>
      <c r="M612" s="224" t="s">
        <v>1</v>
      </c>
      <c r="N612" s="225" t="s">
        <v>40</v>
      </c>
      <c r="O612" s="92"/>
      <c r="P612" s="226">
        <f>O612*H612</f>
        <v>0</v>
      </c>
      <c r="Q612" s="226">
        <v>0</v>
      </c>
      <c r="R612" s="226">
        <f>Q612*H612</f>
        <v>0</v>
      </c>
      <c r="S612" s="226">
        <v>0</v>
      </c>
      <c r="T612" s="227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8" t="s">
        <v>253</v>
      </c>
      <c r="AT612" s="228" t="s">
        <v>154</v>
      </c>
      <c r="AU612" s="228" t="s">
        <v>152</v>
      </c>
      <c r="AY612" s="18" t="s">
        <v>151</v>
      </c>
      <c r="BE612" s="229">
        <f>IF(N612="základní",J612,0)</f>
        <v>0</v>
      </c>
      <c r="BF612" s="229">
        <f>IF(N612="snížená",J612,0)</f>
        <v>0</v>
      </c>
      <c r="BG612" s="229">
        <f>IF(N612="zákl. přenesená",J612,0)</f>
        <v>0</v>
      </c>
      <c r="BH612" s="229">
        <f>IF(N612="sníž. přenesená",J612,0)</f>
        <v>0</v>
      </c>
      <c r="BI612" s="229">
        <f>IF(N612="nulová",J612,0)</f>
        <v>0</v>
      </c>
      <c r="BJ612" s="18" t="s">
        <v>83</v>
      </c>
      <c r="BK612" s="229">
        <f>ROUND(I612*H612,2)</f>
        <v>0</v>
      </c>
      <c r="BL612" s="18" t="s">
        <v>253</v>
      </c>
      <c r="BM612" s="228" t="s">
        <v>1168</v>
      </c>
    </row>
    <row r="613" s="2" customFormat="1" ht="16.5" customHeight="1">
      <c r="A613" s="39"/>
      <c r="B613" s="40"/>
      <c r="C613" s="216" t="s">
        <v>1169</v>
      </c>
      <c r="D613" s="216" t="s">
        <v>154</v>
      </c>
      <c r="E613" s="217" t="s">
        <v>1170</v>
      </c>
      <c r="F613" s="218" t="s">
        <v>1171</v>
      </c>
      <c r="G613" s="219" t="s">
        <v>1121</v>
      </c>
      <c r="H613" s="220">
        <v>1</v>
      </c>
      <c r="I613" s="221"/>
      <c r="J613" s="222">
        <f>ROUND(I613*H613,2)</f>
        <v>0</v>
      </c>
      <c r="K613" s="223"/>
      <c r="L613" s="45"/>
      <c r="M613" s="224" t="s">
        <v>1</v>
      </c>
      <c r="N613" s="225" t="s">
        <v>40</v>
      </c>
      <c r="O613" s="92"/>
      <c r="P613" s="226">
        <f>O613*H613</f>
        <v>0</v>
      </c>
      <c r="Q613" s="226">
        <v>0</v>
      </c>
      <c r="R613" s="226">
        <f>Q613*H613</f>
        <v>0</v>
      </c>
      <c r="S613" s="226">
        <v>0</v>
      </c>
      <c r="T613" s="227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28" t="s">
        <v>253</v>
      </c>
      <c r="AT613" s="228" t="s">
        <v>154</v>
      </c>
      <c r="AU613" s="228" t="s">
        <v>152</v>
      </c>
      <c r="AY613" s="18" t="s">
        <v>151</v>
      </c>
      <c r="BE613" s="229">
        <f>IF(N613="základní",J613,0)</f>
        <v>0</v>
      </c>
      <c r="BF613" s="229">
        <f>IF(N613="snížená",J613,0)</f>
        <v>0</v>
      </c>
      <c r="BG613" s="229">
        <f>IF(N613="zákl. přenesená",J613,0)</f>
        <v>0</v>
      </c>
      <c r="BH613" s="229">
        <f>IF(N613="sníž. přenesená",J613,0)</f>
        <v>0</v>
      </c>
      <c r="BI613" s="229">
        <f>IF(N613="nulová",J613,0)</f>
        <v>0</v>
      </c>
      <c r="BJ613" s="18" t="s">
        <v>83</v>
      </c>
      <c r="BK613" s="229">
        <f>ROUND(I613*H613,2)</f>
        <v>0</v>
      </c>
      <c r="BL613" s="18" t="s">
        <v>253</v>
      </c>
      <c r="BM613" s="228" t="s">
        <v>1172</v>
      </c>
    </row>
    <row r="614" s="2" customFormat="1" ht="16.5" customHeight="1">
      <c r="A614" s="39"/>
      <c r="B614" s="40"/>
      <c r="C614" s="216" t="s">
        <v>1173</v>
      </c>
      <c r="D614" s="216" t="s">
        <v>154</v>
      </c>
      <c r="E614" s="217" t="s">
        <v>1174</v>
      </c>
      <c r="F614" s="218" t="s">
        <v>1175</v>
      </c>
      <c r="G614" s="219" t="s">
        <v>1121</v>
      </c>
      <c r="H614" s="220">
        <v>1</v>
      </c>
      <c r="I614" s="221"/>
      <c r="J614" s="222">
        <f>ROUND(I614*H614,2)</f>
        <v>0</v>
      </c>
      <c r="K614" s="223"/>
      <c r="L614" s="45"/>
      <c r="M614" s="224" t="s">
        <v>1</v>
      </c>
      <c r="N614" s="225" t="s">
        <v>40</v>
      </c>
      <c r="O614" s="92"/>
      <c r="P614" s="226">
        <f>O614*H614</f>
        <v>0</v>
      </c>
      <c r="Q614" s="226">
        <v>0</v>
      </c>
      <c r="R614" s="226">
        <f>Q614*H614</f>
        <v>0</v>
      </c>
      <c r="S614" s="226">
        <v>0</v>
      </c>
      <c r="T614" s="22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28" t="s">
        <v>253</v>
      </c>
      <c r="AT614" s="228" t="s">
        <v>154</v>
      </c>
      <c r="AU614" s="228" t="s">
        <v>152</v>
      </c>
      <c r="AY614" s="18" t="s">
        <v>151</v>
      </c>
      <c r="BE614" s="229">
        <f>IF(N614="základní",J614,0)</f>
        <v>0</v>
      </c>
      <c r="BF614" s="229">
        <f>IF(N614="snížená",J614,0)</f>
        <v>0</v>
      </c>
      <c r="BG614" s="229">
        <f>IF(N614="zákl. přenesená",J614,0)</f>
        <v>0</v>
      </c>
      <c r="BH614" s="229">
        <f>IF(N614="sníž. přenesená",J614,0)</f>
        <v>0</v>
      </c>
      <c r="BI614" s="229">
        <f>IF(N614="nulová",J614,0)</f>
        <v>0</v>
      </c>
      <c r="BJ614" s="18" t="s">
        <v>83</v>
      </c>
      <c r="BK614" s="229">
        <f>ROUND(I614*H614,2)</f>
        <v>0</v>
      </c>
      <c r="BL614" s="18" t="s">
        <v>253</v>
      </c>
      <c r="BM614" s="228" t="s">
        <v>1176</v>
      </c>
    </row>
    <row r="615" s="2" customFormat="1" ht="16.5" customHeight="1">
      <c r="A615" s="39"/>
      <c r="B615" s="40"/>
      <c r="C615" s="216" t="s">
        <v>1177</v>
      </c>
      <c r="D615" s="216" t="s">
        <v>154</v>
      </c>
      <c r="E615" s="217" t="s">
        <v>1178</v>
      </c>
      <c r="F615" s="218" t="s">
        <v>1179</v>
      </c>
      <c r="G615" s="219" t="s">
        <v>1121</v>
      </c>
      <c r="H615" s="220">
        <v>1</v>
      </c>
      <c r="I615" s="221"/>
      <c r="J615" s="222">
        <f>ROUND(I615*H615,2)</f>
        <v>0</v>
      </c>
      <c r="K615" s="223"/>
      <c r="L615" s="45"/>
      <c r="M615" s="224" t="s">
        <v>1</v>
      </c>
      <c r="N615" s="225" t="s">
        <v>40</v>
      </c>
      <c r="O615" s="92"/>
      <c r="P615" s="226">
        <f>O615*H615</f>
        <v>0</v>
      </c>
      <c r="Q615" s="226">
        <v>0</v>
      </c>
      <c r="R615" s="226">
        <f>Q615*H615</f>
        <v>0</v>
      </c>
      <c r="S615" s="226">
        <v>0</v>
      </c>
      <c r="T615" s="227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28" t="s">
        <v>253</v>
      </c>
      <c r="AT615" s="228" t="s">
        <v>154</v>
      </c>
      <c r="AU615" s="228" t="s">
        <v>152</v>
      </c>
      <c r="AY615" s="18" t="s">
        <v>151</v>
      </c>
      <c r="BE615" s="229">
        <f>IF(N615="základní",J615,0)</f>
        <v>0</v>
      </c>
      <c r="BF615" s="229">
        <f>IF(N615="snížená",J615,0)</f>
        <v>0</v>
      </c>
      <c r="BG615" s="229">
        <f>IF(N615="zákl. přenesená",J615,0)</f>
        <v>0</v>
      </c>
      <c r="BH615" s="229">
        <f>IF(N615="sníž. přenesená",J615,0)</f>
        <v>0</v>
      </c>
      <c r="BI615" s="229">
        <f>IF(N615="nulová",J615,0)</f>
        <v>0</v>
      </c>
      <c r="BJ615" s="18" t="s">
        <v>83</v>
      </c>
      <c r="BK615" s="229">
        <f>ROUND(I615*H615,2)</f>
        <v>0</v>
      </c>
      <c r="BL615" s="18" t="s">
        <v>253</v>
      </c>
      <c r="BM615" s="228" t="s">
        <v>1180</v>
      </c>
    </row>
    <row r="616" s="2" customFormat="1" ht="16.5" customHeight="1">
      <c r="A616" s="39"/>
      <c r="B616" s="40"/>
      <c r="C616" s="216" t="s">
        <v>1181</v>
      </c>
      <c r="D616" s="216" t="s">
        <v>154</v>
      </c>
      <c r="E616" s="217" t="s">
        <v>1182</v>
      </c>
      <c r="F616" s="218" t="s">
        <v>1183</v>
      </c>
      <c r="G616" s="219" t="s">
        <v>1121</v>
      </c>
      <c r="H616" s="220">
        <v>1</v>
      </c>
      <c r="I616" s="221"/>
      <c r="J616" s="222">
        <f>ROUND(I616*H616,2)</f>
        <v>0</v>
      </c>
      <c r="K616" s="223"/>
      <c r="L616" s="45"/>
      <c r="M616" s="224" t="s">
        <v>1</v>
      </c>
      <c r="N616" s="225" t="s">
        <v>40</v>
      </c>
      <c r="O616" s="92"/>
      <c r="P616" s="226">
        <f>O616*H616</f>
        <v>0</v>
      </c>
      <c r="Q616" s="226">
        <v>0</v>
      </c>
      <c r="R616" s="226">
        <f>Q616*H616</f>
        <v>0</v>
      </c>
      <c r="S616" s="226">
        <v>0</v>
      </c>
      <c r="T616" s="227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28" t="s">
        <v>253</v>
      </c>
      <c r="AT616" s="228" t="s">
        <v>154</v>
      </c>
      <c r="AU616" s="228" t="s">
        <v>152</v>
      </c>
      <c r="AY616" s="18" t="s">
        <v>151</v>
      </c>
      <c r="BE616" s="229">
        <f>IF(N616="základní",J616,0)</f>
        <v>0</v>
      </c>
      <c r="BF616" s="229">
        <f>IF(N616="snížená",J616,0)</f>
        <v>0</v>
      </c>
      <c r="BG616" s="229">
        <f>IF(N616="zákl. přenesená",J616,0)</f>
        <v>0</v>
      </c>
      <c r="BH616" s="229">
        <f>IF(N616="sníž. přenesená",J616,0)</f>
        <v>0</v>
      </c>
      <c r="BI616" s="229">
        <f>IF(N616="nulová",J616,0)</f>
        <v>0</v>
      </c>
      <c r="BJ616" s="18" t="s">
        <v>83</v>
      </c>
      <c r="BK616" s="229">
        <f>ROUND(I616*H616,2)</f>
        <v>0</v>
      </c>
      <c r="BL616" s="18" t="s">
        <v>253</v>
      </c>
      <c r="BM616" s="228" t="s">
        <v>1184</v>
      </c>
    </row>
    <row r="617" s="2" customFormat="1" ht="16.5" customHeight="1">
      <c r="A617" s="39"/>
      <c r="B617" s="40"/>
      <c r="C617" s="216" t="s">
        <v>1185</v>
      </c>
      <c r="D617" s="216" t="s">
        <v>154</v>
      </c>
      <c r="E617" s="217" t="s">
        <v>1186</v>
      </c>
      <c r="F617" s="218" t="s">
        <v>1187</v>
      </c>
      <c r="G617" s="219" t="s">
        <v>1121</v>
      </c>
      <c r="H617" s="220">
        <v>1</v>
      </c>
      <c r="I617" s="221"/>
      <c r="J617" s="222">
        <f>ROUND(I617*H617,2)</f>
        <v>0</v>
      </c>
      <c r="K617" s="223"/>
      <c r="L617" s="45"/>
      <c r="M617" s="224" t="s">
        <v>1</v>
      </c>
      <c r="N617" s="225" t="s">
        <v>40</v>
      </c>
      <c r="O617" s="92"/>
      <c r="P617" s="226">
        <f>O617*H617</f>
        <v>0</v>
      </c>
      <c r="Q617" s="226">
        <v>0</v>
      </c>
      <c r="R617" s="226">
        <f>Q617*H617</f>
        <v>0</v>
      </c>
      <c r="S617" s="226">
        <v>0</v>
      </c>
      <c r="T617" s="227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28" t="s">
        <v>253</v>
      </c>
      <c r="AT617" s="228" t="s">
        <v>154</v>
      </c>
      <c r="AU617" s="228" t="s">
        <v>152</v>
      </c>
      <c r="AY617" s="18" t="s">
        <v>151</v>
      </c>
      <c r="BE617" s="229">
        <f>IF(N617="základní",J617,0)</f>
        <v>0</v>
      </c>
      <c r="BF617" s="229">
        <f>IF(N617="snížená",J617,0)</f>
        <v>0</v>
      </c>
      <c r="BG617" s="229">
        <f>IF(N617="zákl. přenesená",J617,0)</f>
        <v>0</v>
      </c>
      <c r="BH617" s="229">
        <f>IF(N617="sníž. přenesená",J617,0)</f>
        <v>0</v>
      </c>
      <c r="BI617" s="229">
        <f>IF(N617="nulová",J617,0)</f>
        <v>0</v>
      </c>
      <c r="BJ617" s="18" t="s">
        <v>83</v>
      </c>
      <c r="BK617" s="229">
        <f>ROUND(I617*H617,2)</f>
        <v>0</v>
      </c>
      <c r="BL617" s="18" t="s">
        <v>253</v>
      </c>
      <c r="BM617" s="228" t="s">
        <v>1188</v>
      </c>
    </row>
    <row r="618" s="2" customFormat="1" ht="16.5" customHeight="1">
      <c r="A618" s="39"/>
      <c r="B618" s="40"/>
      <c r="C618" s="216" t="s">
        <v>1189</v>
      </c>
      <c r="D618" s="216" t="s">
        <v>154</v>
      </c>
      <c r="E618" s="217" t="s">
        <v>1190</v>
      </c>
      <c r="F618" s="218" t="s">
        <v>1191</v>
      </c>
      <c r="G618" s="219" t="s">
        <v>1121</v>
      </c>
      <c r="H618" s="220">
        <v>1</v>
      </c>
      <c r="I618" s="221"/>
      <c r="J618" s="222">
        <f>ROUND(I618*H618,2)</f>
        <v>0</v>
      </c>
      <c r="K618" s="223"/>
      <c r="L618" s="45"/>
      <c r="M618" s="224" t="s">
        <v>1</v>
      </c>
      <c r="N618" s="225" t="s">
        <v>40</v>
      </c>
      <c r="O618" s="92"/>
      <c r="P618" s="226">
        <f>O618*H618</f>
        <v>0</v>
      </c>
      <c r="Q618" s="226">
        <v>0</v>
      </c>
      <c r="R618" s="226">
        <f>Q618*H618</f>
        <v>0</v>
      </c>
      <c r="S618" s="226">
        <v>0</v>
      </c>
      <c r="T618" s="227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28" t="s">
        <v>253</v>
      </c>
      <c r="AT618" s="228" t="s">
        <v>154</v>
      </c>
      <c r="AU618" s="228" t="s">
        <v>152</v>
      </c>
      <c r="AY618" s="18" t="s">
        <v>151</v>
      </c>
      <c r="BE618" s="229">
        <f>IF(N618="základní",J618,0)</f>
        <v>0</v>
      </c>
      <c r="BF618" s="229">
        <f>IF(N618="snížená",J618,0)</f>
        <v>0</v>
      </c>
      <c r="BG618" s="229">
        <f>IF(N618="zákl. přenesená",J618,0)</f>
        <v>0</v>
      </c>
      <c r="BH618" s="229">
        <f>IF(N618="sníž. přenesená",J618,0)</f>
        <v>0</v>
      </c>
      <c r="BI618" s="229">
        <f>IF(N618="nulová",J618,0)</f>
        <v>0</v>
      </c>
      <c r="BJ618" s="18" t="s">
        <v>83</v>
      </c>
      <c r="BK618" s="229">
        <f>ROUND(I618*H618,2)</f>
        <v>0</v>
      </c>
      <c r="BL618" s="18" t="s">
        <v>253</v>
      </c>
      <c r="BM618" s="228" t="s">
        <v>1192</v>
      </c>
    </row>
    <row r="619" s="2" customFormat="1" ht="24.15" customHeight="1">
      <c r="A619" s="39"/>
      <c r="B619" s="40"/>
      <c r="C619" s="216" t="s">
        <v>1193</v>
      </c>
      <c r="D619" s="216" t="s">
        <v>154</v>
      </c>
      <c r="E619" s="217" t="s">
        <v>1194</v>
      </c>
      <c r="F619" s="218" t="s">
        <v>1195</v>
      </c>
      <c r="G619" s="219" t="s">
        <v>1121</v>
      </c>
      <c r="H619" s="220">
        <v>1</v>
      </c>
      <c r="I619" s="221"/>
      <c r="J619" s="222">
        <f>ROUND(I619*H619,2)</f>
        <v>0</v>
      </c>
      <c r="K619" s="223"/>
      <c r="L619" s="45"/>
      <c r="M619" s="224" t="s">
        <v>1</v>
      </c>
      <c r="N619" s="225" t="s">
        <v>40</v>
      </c>
      <c r="O619" s="92"/>
      <c r="P619" s="226">
        <f>O619*H619</f>
        <v>0</v>
      </c>
      <c r="Q619" s="226">
        <v>0</v>
      </c>
      <c r="R619" s="226">
        <f>Q619*H619</f>
        <v>0</v>
      </c>
      <c r="S619" s="226">
        <v>0</v>
      </c>
      <c r="T619" s="227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28" t="s">
        <v>253</v>
      </c>
      <c r="AT619" s="228" t="s">
        <v>154</v>
      </c>
      <c r="AU619" s="228" t="s">
        <v>152</v>
      </c>
      <c r="AY619" s="18" t="s">
        <v>151</v>
      </c>
      <c r="BE619" s="229">
        <f>IF(N619="základní",J619,0)</f>
        <v>0</v>
      </c>
      <c r="BF619" s="229">
        <f>IF(N619="snížená",J619,0)</f>
        <v>0</v>
      </c>
      <c r="BG619" s="229">
        <f>IF(N619="zákl. přenesená",J619,0)</f>
        <v>0</v>
      </c>
      <c r="BH619" s="229">
        <f>IF(N619="sníž. přenesená",J619,0)</f>
        <v>0</v>
      </c>
      <c r="BI619" s="229">
        <f>IF(N619="nulová",J619,0)</f>
        <v>0</v>
      </c>
      <c r="BJ619" s="18" t="s">
        <v>83</v>
      </c>
      <c r="BK619" s="229">
        <f>ROUND(I619*H619,2)</f>
        <v>0</v>
      </c>
      <c r="BL619" s="18" t="s">
        <v>253</v>
      </c>
      <c r="BM619" s="228" t="s">
        <v>1196</v>
      </c>
    </row>
    <row r="620" s="12" customFormat="1" ht="22.8" customHeight="1">
      <c r="A620" s="12"/>
      <c r="B620" s="200"/>
      <c r="C620" s="201"/>
      <c r="D620" s="202" t="s">
        <v>74</v>
      </c>
      <c r="E620" s="214" t="s">
        <v>1197</v>
      </c>
      <c r="F620" s="214" t="s">
        <v>1198</v>
      </c>
      <c r="G620" s="201"/>
      <c r="H620" s="201"/>
      <c r="I620" s="204"/>
      <c r="J620" s="215">
        <f>BK620</f>
        <v>0</v>
      </c>
      <c r="K620" s="201"/>
      <c r="L620" s="206"/>
      <c r="M620" s="207"/>
      <c r="N620" s="208"/>
      <c r="O620" s="208"/>
      <c r="P620" s="209">
        <f>SUM(P621:P627)</f>
        <v>0</v>
      </c>
      <c r="Q620" s="208"/>
      <c r="R620" s="209">
        <f>SUM(R621:R627)</f>
        <v>0</v>
      </c>
      <c r="S620" s="208"/>
      <c r="T620" s="210">
        <f>SUM(T621:T627)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11" t="s">
        <v>85</v>
      </c>
      <c r="AT620" s="212" t="s">
        <v>74</v>
      </c>
      <c r="AU620" s="212" t="s">
        <v>83</v>
      </c>
      <c r="AY620" s="211" t="s">
        <v>151</v>
      </c>
      <c r="BK620" s="213">
        <f>SUM(BK621:BK627)</f>
        <v>0</v>
      </c>
    </row>
    <row r="621" s="2" customFormat="1" ht="33" customHeight="1">
      <c r="A621" s="39"/>
      <c r="B621" s="40"/>
      <c r="C621" s="216" t="s">
        <v>1199</v>
      </c>
      <c r="D621" s="216" t="s">
        <v>154</v>
      </c>
      <c r="E621" s="217" t="s">
        <v>1200</v>
      </c>
      <c r="F621" s="218" t="s">
        <v>1201</v>
      </c>
      <c r="G621" s="219" t="s">
        <v>817</v>
      </c>
      <c r="H621" s="220">
        <v>1</v>
      </c>
      <c r="I621" s="221"/>
      <c r="J621" s="222">
        <f>ROUND(I621*H621,2)</f>
        <v>0</v>
      </c>
      <c r="K621" s="223"/>
      <c r="L621" s="45"/>
      <c r="M621" s="224" t="s">
        <v>1</v>
      </c>
      <c r="N621" s="225" t="s">
        <v>40</v>
      </c>
      <c r="O621" s="92"/>
      <c r="P621" s="226">
        <f>O621*H621</f>
        <v>0</v>
      </c>
      <c r="Q621" s="226">
        <v>0</v>
      </c>
      <c r="R621" s="226">
        <f>Q621*H621</f>
        <v>0</v>
      </c>
      <c r="S621" s="226">
        <v>0</v>
      </c>
      <c r="T621" s="227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28" t="s">
        <v>253</v>
      </c>
      <c r="AT621" s="228" t="s">
        <v>154</v>
      </c>
      <c r="AU621" s="228" t="s">
        <v>85</v>
      </c>
      <c r="AY621" s="18" t="s">
        <v>151</v>
      </c>
      <c r="BE621" s="229">
        <f>IF(N621="základní",J621,0)</f>
        <v>0</v>
      </c>
      <c r="BF621" s="229">
        <f>IF(N621="snížená",J621,0)</f>
        <v>0</v>
      </c>
      <c r="BG621" s="229">
        <f>IF(N621="zákl. přenesená",J621,0)</f>
        <v>0</v>
      </c>
      <c r="BH621" s="229">
        <f>IF(N621="sníž. přenesená",J621,0)</f>
        <v>0</v>
      </c>
      <c r="BI621" s="229">
        <f>IF(N621="nulová",J621,0)</f>
        <v>0</v>
      </c>
      <c r="BJ621" s="18" t="s">
        <v>83</v>
      </c>
      <c r="BK621" s="229">
        <f>ROUND(I621*H621,2)</f>
        <v>0</v>
      </c>
      <c r="BL621" s="18" t="s">
        <v>253</v>
      </c>
      <c r="BM621" s="228" t="s">
        <v>1202</v>
      </c>
    </row>
    <row r="622" s="2" customFormat="1" ht="21.75" customHeight="1">
      <c r="A622" s="39"/>
      <c r="B622" s="40"/>
      <c r="C622" s="216" t="s">
        <v>1203</v>
      </c>
      <c r="D622" s="216" t="s">
        <v>154</v>
      </c>
      <c r="E622" s="217" t="s">
        <v>1204</v>
      </c>
      <c r="F622" s="218" t="s">
        <v>1205</v>
      </c>
      <c r="G622" s="219" t="s">
        <v>834</v>
      </c>
      <c r="H622" s="220">
        <v>2</v>
      </c>
      <c r="I622" s="221"/>
      <c r="J622" s="222">
        <f>ROUND(I622*H622,2)</f>
        <v>0</v>
      </c>
      <c r="K622" s="223"/>
      <c r="L622" s="45"/>
      <c r="M622" s="224" t="s">
        <v>1</v>
      </c>
      <c r="N622" s="225" t="s">
        <v>40</v>
      </c>
      <c r="O622" s="92"/>
      <c r="P622" s="226">
        <f>O622*H622</f>
        <v>0</v>
      </c>
      <c r="Q622" s="226">
        <v>0</v>
      </c>
      <c r="R622" s="226">
        <f>Q622*H622</f>
        <v>0</v>
      </c>
      <c r="S622" s="226">
        <v>0</v>
      </c>
      <c r="T622" s="227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28" t="s">
        <v>253</v>
      </c>
      <c r="AT622" s="228" t="s">
        <v>154</v>
      </c>
      <c r="AU622" s="228" t="s">
        <v>85</v>
      </c>
      <c r="AY622" s="18" t="s">
        <v>151</v>
      </c>
      <c r="BE622" s="229">
        <f>IF(N622="základní",J622,0)</f>
        <v>0</v>
      </c>
      <c r="BF622" s="229">
        <f>IF(N622="snížená",J622,0)</f>
        <v>0</v>
      </c>
      <c r="BG622" s="229">
        <f>IF(N622="zákl. přenesená",J622,0)</f>
        <v>0</v>
      </c>
      <c r="BH622" s="229">
        <f>IF(N622="sníž. přenesená",J622,0)</f>
        <v>0</v>
      </c>
      <c r="BI622" s="229">
        <f>IF(N622="nulová",J622,0)</f>
        <v>0</v>
      </c>
      <c r="BJ622" s="18" t="s">
        <v>83</v>
      </c>
      <c r="BK622" s="229">
        <f>ROUND(I622*H622,2)</f>
        <v>0</v>
      </c>
      <c r="BL622" s="18" t="s">
        <v>253</v>
      </c>
      <c r="BM622" s="228" t="s">
        <v>1206</v>
      </c>
    </row>
    <row r="623" s="2" customFormat="1" ht="16.5" customHeight="1">
      <c r="A623" s="39"/>
      <c r="B623" s="40"/>
      <c r="C623" s="216" t="s">
        <v>1207</v>
      </c>
      <c r="D623" s="216" t="s">
        <v>154</v>
      </c>
      <c r="E623" s="217" t="s">
        <v>1208</v>
      </c>
      <c r="F623" s="218" t="s">
        <v>1209</v>
      </c>
      <c r="G623" s="219" t="s">
        <v>834</v>
      </c>
      <c r="H623" s="220">
        <v>3</v>
      </c>
      <c r="I623" s="221"/>
      <c r="J623" s="222">
        <f>ROUND(I623*H623,2)</f>
        <v>0</v>
      </c>
      <c r="K623" s="223"/>
      <c r="L623" s="45"/>
      <c r="M623" s="224" t="s">
        <v>1</v>
      </c>
      <c r="N623" s="225" t="s">
        <v>40</v>
      </c>
      <c r="O623" s="92"/>
      <c r="P623" s="226">
        <f>O623*H623</f>
        <v>0</v>
      </c>
      <c r="Q623" s="226">
        <v>0</v>
      </c>
      <c r="R623" s="226">
        <f>Q623*H623</f>
        <v>0</v>
      </c>
      <c r="S623" s="226">
        <v>0</v>
      </c>
      <c r="T623" s="227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28" t="s">
        <v>253</v>
      </c>
      <c r="AT623" s="228" t="s">
        <v>154</v>
      </c>
      <c r="AU623" s="228" t="s">
        <v>85</v>
      </c>
      <c r="AY623" s="18" t="s">
        <v>151</v>
      </c>
      <c r="BE623" s="229">
        <f>IF(N623="základní",J623,0)</f>
        <v>0</v>
      </c>
      <c r="BF623" s="229">
        <f>IF(N623="snížená",J623,0)</f>
        <v>0</v>
      </c>
      <c r="BG623" s="229">
        <f>IF(N623="zákl. přenesená",J623,0)</f>
        <v>0</v>
      </c>
      <c r="BH623" s="229">
        <f>IF(N623="sníž. přenesená",J623,0)</f>
        <v>0</v>
      </c>
      <c r="BI623" s="229">
        <f>IF(N623="nulová",J623,0)</f>
        <v>0</v>
      </c>
      <c r="BJ623" s="18" t="s">
        <v>83</v>
      </c>
      <c r="BK623" s="229">
        <f>ROUND(I623*H623,2)</f>
        <v>0</v>
      </c>
      <c r="BL623" s="18" t="s">
        <v>253</v>
      </c>
      <c r="BM623" s="228" t="s">
        <v>1210</v>
      </c>
    </row>
    <row r="624" s="2" customFormat="1" ht="24.15" customHeight="1">
      <c r="A624" s="39"/>
      <c r="B624" s="40"/>
      <c r="C624" s="216" t="s">
        <v>1211</v>
      </c>
      <c r="D624" s="216" t="s">
        <v>154</v>
      </c>
      <c r="E624" s="217" t="s">
        <v>1212</v>
      </c>
      <c r="F624" s="218" t="s">
        <v>1213</v>
      </c>
      <c r="G624" s="219" t="s">
        <v>879</v>
      </c>
      <c r="H624" s="220">
        <v>3</v>
      </c>
      <c r="I624" s="221"/>
      <c r="J624" s="222">
        <f>ROUND(I624*H624,2)</f>
        <v>0</v>
      </c>
      <c r="K624" s="223"/>
      <c r="L624" s="45"/>
      <c r="M624" s="224" t="s">
        <v>1</v>
      </c>
      <c r="N624" s="225" t="s">
        <v>40</v>
      </c>
      <c r="O624" s="92"/>
      <c r="P624" s="226">
        <f>O624*H624</f>
        <v>0</v>
      </c>
      <c r="Q624" s="226">
        <v>0</v>
      </c>
      <c r="R624" s="226">
        <f>Q624*H624</f>
        <v>0</v>
      </c>
      <c r="S624" s="226">
        <v>0</v>
      </c>
      <c r="T624" s="227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28" t="s">
        <v>253</v>
      </c>
      <c r="AT624" s="228" t="s">
        <v>154</v>
      </c>
      <c r="AU624" s="228" t="s">
        <v>85</v>
      </c>
      <c r="AY624" s="18" t="s">
        <v>151</v>
      </c>
      <c r="BE624" s="229">
        <f>IF(N624="základní",J624,0)</f>
        <v>0</v>
      </c>
      <c r="BF624" s="229">
        <f>IF(N624="snížená",J624,0)</f>
        <v>0</v>
      </c>
      <c r="BG624" s="229">
        <f>IF(N624="zákl. přenesená",J624,0)</f>
        <v>0</v>
      </c>
      <c r="BH624" s="229">
        <f>IF(N624="sníž. přenesená",J624,0)</f>
        <v>0</v>
      </c>
      <c r="BI624" s="229">
        <f>IF(N624="nulová",J624,0)</f>
        <v>0</v>
      </c>
      <c r="BJ624" s="18" t="s">
        <v>83</v>
      </c>
      <c r="BK624" s="229">
        <f>ROUND(I624*H624,2)</f>
        <v>0</v>
      </c>
      <c r="BL624" s="18" t="s">
        <v>253</v>
      </c>
      <c r="BM624" s="228" t="s">
        <v>1214</v>
      </c>
    </row>
    <row r="625" s="2" customFormat="1" ht="16.5" customHeight="1">
      <c r="A625" s="39"/>
      <c r="B625" s="40"/>
      <c r="C625" s="216" t="s">
        <v>1215</v>
      </c>
      <c r="D625" s="216" t="s">
        <v>154</v>
      </c>
      <c r="E625" s="217" t="s">
        <v>1216</v>
      </c>
      <c r="F625" s="218" t="s">
        <v>1217</v>
      </c>
      <c r="G625" s="219" t="s">
        <v>817</v>
      </c>
      <c r="H625" s="220">
        <v>1</v>
      </c>
      <c r="I625" s="221"/>
      <c r="J625" s="222">
        <f>ROUND(I625*H625,2)</f>
        <v>0</v>
      </c>
      <c r="K625" s="223"/>
      <c r="L625" s="45"/>
      <c r="M625" s="224" t="s">
        <v>1</v>
      </c>
      <c r="N625" s="225" t="s">
        <v>40</v>
      </c>
      <c r="O625" s="92"/>
      <c r="P625" s="226">
        <f>O625*H625</f>
        <v>0</v>
      </c>
      <c r="Q625" s="226">
        <v>0</v>
      </c>
      <c r="R625" s="226">
        <f>Q625*H625</f>
        <v>0</v>
      </c>
      <c r="S625" s="226">
        <v>0</v>
      </c>
      <c r="T625" s="227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28" t="s">
        <v>253</v>
      </c>
      <c r="AT625" s="228" t="s">
        <v>154</v>
      </c>
      <c r="AU625" s="228" t="s">
        <v>85</v>
      </c>
      <c r="AY625" s="18" t="s">
        <v>151</v>
      </c>
      <c r="BE625" s="229">
        <f>IF(N625="základní",J625,0)</f>
        <v>0</v>
      </c>
      <c r="BF625" s="229">
        <f>IF(N625="snížená",J625,0)</f>
        <v>0</v>
      </c>
      <c r="BG625" s="229">
        <f>IF(N625="zákl. přenesená",J625,0)</f>
        <v>0</v>
      </c>
      <c r="BH625" s="229">
        <f>IF(N625="sníž. přenesená",J625,0)</f>
        <v>0</v>
      </c>
      <c r="BI625" s="229">
        <f>IF(N625="nulová",J625,0)</f>
        <v>0</v>
      </c>
      <c r="BJ625" s="18" t="s">
        <v>83</v>
      </c>
      <c r="BK625" s="229">
        <f>ROUND(I625*H625,2)</f>
        <v>0</v>
      </c>
      <c r="BL625" s="18" t="s">
        <v>253</v>
      </c>
      <c r="BM625" s="228" t="s">
        <v>1218</v>
      </c>
    </row>
    <row r="626" s="2" customFormat="1" ht="16.5" customHeight="1">
      <c r="A626" s="39"/>
      <c r="B626" s="40"/>
      <c r="C626" s="216" t="s">
        <v>1219</v>
      </c>
      <c r="D626" s="216" t="s">
        <v>154</v>
      </c>
      <c r="E626" s="217" t="s">
        <v>1220</v>
      </c>
      <c r="F626" s="218" t="s">
        <v>1221</v>
      </c>
      <c r="G626" s="219" t="s">
        <v>834</v>
      </c>
      <c r="H626" s="220">
        <v>3</v>
      </c>
      <c r="I626" s="221"/>
      <c r="J626" s="222">
        <f>ROUND(I626*H626,2)</f>
        <v>0</v>
      </c>
      <c r="K626" s="223"/>
      <c r="L626" s="45"/>
      <c r="M626" s="224" t="s">
        <v>1</v>
      </c>
      <c r="N626" s="225" t="s">
        <v>40</v>
      </c>
      <c r="O626" s="92"/>
      <c r="P626" s="226">
        <f>O626*H626</f>
        <v>0</v>
      </c>
      <c r="Q626" s="226">
        <v>0</v>
      </c>
      <c r="R626" s="226">
        <f>Q626*H626</f>
        <v>0</v>
      </c>
      <c r="S626" s="226">
        <v>0</v>
      </c>
      <c r="T626" s="227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28" t="s">
        <v>253</v>
      </c>
      <c r="AT626" s="228" t="s">
        <v>154</v>
      </c>
      <c r="AU626" s="228" t="s">
        <v>85</v>
      </c>
      <c r="AY626" s="18" t="s">
        <v>151</v>
      </c>
      <c r="BE626" s="229">
        <f>IF(N626="základní",J626,0)</f>
        <v>0</v>
      </c>
      <c r="BF626" s="229">
        <f>IF(N626="snížená",J626,0)</f>
        <v>0</v>
      </c>
      <c r="BG626" s="229">
        <f>IF(N626="zákl. přenesená",J626,0)</f>
        <v>0</v>
      </c>
      <c r="BH626" s="229">
        <f>IF(N626="sníž. přenesená",J626,0)</f>
        <v>0</v>
      </c>
      <c r="BI626" s="229">
        <f>IF(N626="nulová",J626,0)</f>
        <v>0</v>
      </c>
      <c r="BJ626" s="18" t="s">
        <v>83</v>
      </c>
      <c r="BK626" s="229">
        <f>ROUND(I626*H626,2)</f>
        <v>0</v>
      </c>
      <c r="BL626" s="18" t="s">
        <v>253</v>
      </c>
      <c r="BM626" s="228" t="s">
        <v>1222</v>
      </c>
    </row>
    <row r="627" s="2" customFormat="1" ht="24.15" customHeight="1">
      <c r="A627" s="39"/>
      <c r="B627" s="40"/>
      <c r="C627" s="216" t="s">
        <v>1223</v>
      </c>
      <c r="D627" s="216" t="s">
        <v>154</v>
      </c>
      <c r="E627" s="217" t="s">
        <v>1224</v>
      </c>
      <c r="F627" s="218" t="s">
        <v>1225</v>
      </c>
      <c r="G627" s="219" t="s">
        <v>191</v>
      </c>
      <c r="H627" s="220">
        <v>1</v>
      </c>
      <c r="I627" s="221"/>
      <c r="J627" s="222">
        <f>ROUND(I627*H627,2)</f>
        <v>0</v>
      </c>
      <c r="K627" s="223"/>
      <c r="L627" s="45"/>
      <c r="M627" s="224" t="s">
        <v>1</v>
      </c>
      <c r="N627" s="225" t="s">
        <v>40</v>
      </c>
      <c r="O627" s="92"/>
      <c r="P627" s="226">
        <f>O627*H627</f>
        <v>0</v>
      </c>
      <c r="Q627" s="226">
        <v>0</v>
      </c>
      <c r="R627" s="226">
        <f>Q627*H627</f>
        <v>0</v>
      </c>
      <c r="S627" s="226">
        <v>0</v>
      </c>
      <c r="T627" s="227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28" t="s">
        <v>253</v>
      </c>
      <c r="AT627" s="228" t="s">
        <v>154</v>
      </c>
      <c r="AU627" s="228" t="s">
        <v>85</v>
      </c>
      <c r="AY627" s="18" t="s">
        <v>151</v>
      </c>
      <c r="BE627" s="229">
        <f>IF(N627="základní",J627,0)</f>
        <v>0</v>
      </c>
      <c r="BF627" s="229">
        <f>IF(N627="snížená",J627,0)</f>
        <v>0</v>
      </c>
      <c r="BG627" s="229">
        <f>IF(N627="zákl. přenesená",J627,0)</f>
        <v>0</v>
      </c>
      <c r="BH627" s="229">
        <f>IF(N627="sníž. přenesená",J627,0)</f>
        <v>0</v>
      </c>
      <c r="BI627" s="229">
        <f>IF(N627="nulová",J627,0)</f>
        <v>0</v>
      </c>
      <c r="BJ627" s="18" t="s">
        <v>83</v>
      </c>
      <c r="BK627" s="229">
        <f>ROUND(I627*H627,2)</f>
        <v>0</v>
      </c>
      <c r="BL627" s="18" t="s">
        <v>253</v>
      </c>
      <c r="BM627" s="228" t="s">
        <v>1226</v>
      </c>
    </row>
    <row r="628" s="12" customFormat="1" ht="22.8" customHeight="1">
      <c r="A628" s="12"/>
      <c r="B628" s="200"/>
      <c r="C628" s="201"/>
      <c r="D628" s="202" t="s">
        <v>74</v>
      </c>
      <c r="E628" s="214" t="s">
        <v>1227</v>
      </c>
      <c r="F628" s="214" t="s">
        <v>1228</v>
      </c>
      <c r="G628" s="201"/>
      <c r="H628" s="201"/>
      <c r="I628" s="204"/>
      <c r="J628" s="215">
        <f>BK628</f>
        <v>0</v>
      </c>
      <c r="K628" s="201"/>
      <c r="L628" s="206"/>
      <c r="M628" s="207"/>
      <c r="N628" s="208"/>
      <c r="O628" s="208"/>
      <c r="P628" s="209">
        <f>SUM(P629:P633)</f>
        <v>0</v>
      </c>
      <c r="Q628" s="208"/>
      <c r="R628" s="209">
        <f>SUM(R629:R633)</f>
        <v>1.4146230000000002</v>
      </c>
      <c r="S628" s="208"/>
      <c r="T628" s="210">
        <f>SUM(T629:T633)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211" t="s">
        <v>85</v>
      </c>
      <c r="AT628" s="212" t="s">
        <v>74</v>
      </c>
      <c r="AU628" s="212" t="s">
        <v>83</v>
      </c>
      <c r="AY628" s="211" t="s">
        <v>151</v>
      </c>
      <c r="BK628" s="213">
        <f>SUM(BK629:BK633)</f>
        <v>0</v>
      </c>
    </row>
    <row r="629" s="2" customFormat="1" ht="24.15" customHeight="1">
      <c r="A629" s="39"/>
      <c r="B629" s="40"/>
      <c r="C629" s="216" t="s">
        <v>1229</v>
      </c>
      <c r="D629" s="216" t="s">
        <v>154</v>
      </c>
      <c r="E629" s="217" t="s">
        <v>1230</v>
      </c>
      <c r="F629" s="218" t="s">
        <v>1231</v>
      </c>
      <c r="G629" s="219" t="s">
        <v>191</v>
      </c>
      <c r="H629" s="220">
        <v>115.01000000000001</v>
      </c>
      <c r="I629" s="221"/>
      <c r="J629" s="222">
        <f>ROUND(I629*H629,2)</f>
        <v>0</v>
      </c>
      <c r="K629" s="223"/>
      <c r="L629" s="45"/>
      <c r="M629" s="224" t="s">
        <v>1</v>
      </c>
      <c r="N629" s="225" t="s">
        <v>40</v>
      </c>
      <c r="O629" s="92"/>
      <c r="P629" s="226">
        <f>O629*H629</f>
        <v>0</v>
      </c>
      <c r="Q629" s="226">
        <v>0.012200000000000001</v>
      </c>
      <c r="R629" s="226">
        <f>Q629*H629</f>
        <v>1.4031220000000002</v>
      </c>
      <c r="S629" s="226">
        <v>0</v>
      </c>
      <c r="T629" s="227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28" t="s">
        <v>253</v>
      </c>
      <c r="AT629" s="228" t="s">
        <v>154</v>
      </c>
      <c r="AU629" s="228" t="s">
        <v>85</v>
      </c>
      <c r="AY629" s="18" t="s">
        <v>151</v>
      </c>
      <c r="BE629" s="229">
        <f>IF(N629="základní",J629,0)</f>
        <v>0</v>
      </c>
      <c r="BF629" s="229">
        <f>IF(N629="snížená",J629,0)</f>
        <v>0</v>
      </c>
      <c r="BG629" s="229">
        <f>IF(N629="zákl. přenesená",J629,0)</f>
        <v>0</v>
      </c>
      <c r="BH629" s="229">
        <f>IF(N629="sníž. přenesená",J629,0)</f>
        <v>0</v>
      </c>
      <c r="BI629" s="229">
        <f>IF(N629="nulová",J629,0)</f>
        <v>0</v>
      </c>
      <c r="BJ629" s="18" t="s">
        <v>83</v>
      </c>
      <c r="BK629" s="229">
        <f>ROUND(I629*H629,2)</f>
        <v>0</v>
      </c>
      <c r="BL629" s="18" t="s">
        <v>253</v>
      </c>
      <c r="BM629" s="228" t="s">
        <v>1232</v>
      </c>
    </row>
    <row r="630" s="13" customFormat="1">
      <c r="A630" s="13"/>
      <c r="B630" s="230"/>
      <c r="C630" s="231"/>
      <c r="D630" s="232" t="s">
        <v>160</v>
      </c>
      <c r="E630" s="233" t="s">
        <v>1</v>
      </c>
      <c r="F630" s="234" t="s">
        <v>529</v>
      </c>
      <c r="G630" s="231"/>
      <c r="H630" s="233" t="s">
        <v>1</v>
      </c>
      <c r="I630" s="235"/>
      <c r="J630" s="231"/>
      <c r="K630" s="231"/>
      <c r="L630" s="236"/>
      <c r="M630" s="237"/>
      <c r="N630" s="238"/>
      <c r="O630" s="238"/>
      <c r="P630" s="238"/>
      <c r="Q630" s="238"/>
      <c r="R630" s="238"/>
      <c r="S630" s="238"/>
      <c r="T630" s="239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0" t="s">
        <v>160</v>
      </c>
      <c r="AU630" s="240" t="s">
        <v>85</v>
      </c>
      <c r="AV630" s="13" t="s">
        <v>83</v>
      </c>
      <c r="AW630" s="13" t="s">
        <v>32</v>
      </c>
      <c r="AX630" s="13" t="s">
        <v>75</v>
      </c>
      <c r="AY630" s="240" t="s">
        <v>151</v>
      </c>
    </row>
    <row r="631" s="14" customFormat="1">
      <c r="A631" s="14"/>
      <c r="B631" s="241"/>
      <c r="C631" s="242"/>
      <c r="D631" s="232" t="s">
        <v>160</v>
      </c>
      <c r="E631" s="243" t="s">
        <v>1</v>
      </c>
      <c r="F631" s="244" t="s">
        <v>334</v>
      </c>
      <c r="G631" s="242"/>
      <c r="H631" s="245">
        <v>115.01000000000001</v>
      </c>
      <c r="I631" s="246"/>
      <c r="J631" s="242"/>
      <c r="K631" s="242"/>
      <c r="L631" s="247"/>
      <c r="M631" s="248"/>
      <c r="N631" s="249"/>
      <c r="O631" s="249"/>
      <c r="P631" s="249"/>
      <c r="Q631" s="249"/>
      <c r="R631" s="249"/>
      <c r="S631" s="249"/>
      <c r="T631" s="250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1" t="s">
        <v>160</v>
      </c>
      <c r="AU631" s="251" t="s">
        <v>85</v>
      </c>
      <c r="AV631" s="14" t="s">
        <v>85</v>
      </c>
      <c r="AW631" s="14" t="s">
        <v>32</v>
      </c>
      <c r="AX631" s="14" t="s">
        <v>83</v>
      </c>
      <c r="AY631" s="251" t="s">
        <v>151</v>
      </c>
    </row>
    <row r="632" s="2" customFormat="1" ht="16.5" customHeight="1">
      <c r="A632" s="39"/>
      <c r="B632" s="40"/>
      <c r="C632" s="216" t="s">
        <v>1233</v>
      </c>
      <c r="D632" s="216" t="s">
        <v>154</v>
      </c>
      <c r="E632" s="217" t="s">
        <v>1234</v>
      </c>
      <c r="F632" s="218" t="s">
        <v>1235</v>
      </c>
      <c r="G632" s="219" t="s">
        <v>191</v>
      </c>
      <c r="H632" s="220">
        <v>115.01000000000001</v>
      </c>
      <c r="I632" s="221"/>
      <c r="J632" s="222">
        <f>ROUND(I632*H632,2)</f>
        <v>0</v>
      </c>
      <c r="K632" s="223"/>
      <c r="L632" s="45"/>
      <c r="M632" s="224" t="s">
        <v>1</v>
      </c>
      <c r="N632" s="225" t="s">
        <v>40</v>
      </c>
      <c r="O632" s="92"/>
      <c r="P632" s="226">
        <f>O632*H632</f>
        <v>0</v>
      </c>
      <c r="Q632" s="226">
        <v>0.00010000000000000001</v>
      </c>
      <c r="R632" s="226">
        <f>Q632*H632</f>
        <v>0.011501000000000001</v>
      </c>
      <c r="S632" s="226">
        <v>0</v>
      </c>
      <c r="T632" s="227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8" t="s">
        <v>253</v>
      </c>
      <c r="AT632" s="228" t="s">
        <v>154</v>
      </c>
      <c r="AU632" s="228" t="s">
        <v>85</v>
      </c>
      <c r="AY632" s="18" t="s">
        <v>151</v>
      </c>
      <c r="BE632" s="229">
        <f>IF(N632="základní",J632,0)</f>
        <v>0</v>
      </c>
      <c r="BF632" s="229">
        <f>IF(N632="snížená",J632,0)</f>
        <v>0</v>
      </c>
      <c r="BG632" s="229">
        <f>IF(N632="zákl. přenesená",J632,0)</f>
        <v>0</v>
      </c>
      <c r="BH632" s="229">
        <f>IF(N632="sníž. přenesená",J632,0)</f>
        <v>0</v>
      </c>
      <c r="BI632" s="229">
        <f>IF(N632="nulová",J632,0)</f>
        <v>0</v>
      </c>
      <c r="BJ632" s="18" t="s">
        <v>83</v>
      </c>
      <c r="BK632" s="229">
        <f>ROUND(I632*H632,2)</f>
        <v>0</v>
      </c>
      <c r="BL632" s="18" t="s">
        <v>253</v>
      </c>
      <c r="BM632" s="228" t="s">
        <v>1236</v>
      </c>
    </row>
    <row r="633" s="2" customFormat="1" ht="24.15" customHeight="1">
      <c r="A633" s="39"/>
      <c r="B633" s="40"/>
      <c r="C633" s="216" t="s">
        <v>1237</v>
      </c>
      <c r="D633" s="216" t="s">
        <v>154</v>
      </c>
      <c r="E633" s="217" t="s">
        <v>1238</v>
      </c>
      <c r="F633" s="218" t="s">
        <v>1239</v>
      </c>
      <c r="G633" s="219" t="s">
        <v>177</v>
      </c>
      <c r="H633" s="220">
        <v>1.415</v>
      </c>
      <c r="I633" s="221"/>
      <c r="J633" s="222">
        <f>ROUND(I633*H633,2)</f>
        <v>0</v>
      </c>
      <c r="K633" s="223"/>
      <c r="L633" s="45"/>
      <c r="M633" s="224" t="s">
        <v>1</v>
      </c>
      <c r="N633" s="225" t="s">
        <v>40</v>
      </c>
      <c r="O633" s="92"/>
      <c r="P633" s="226">
        <f>O633*H633</f>
        <v>0</v>
      </c>
      <c r="Q633" s="226">
        <v>0</v>
      </c>
      <c r="R633" s="226">
        <f>Q633*H633</f>
        <v>0</v>
      </c>
      <c r="S633" s="226">
        <v>0</v>
      </c>
      <c r="T633" s="227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28" t="s">
        <v>253</v>
      </c>
      <c r="AT633" s="228" t="s">
        <v>154</v>
      </c>
      <c r="AU633" s="228" t="s">
        <v>85</v>
      </c>
      <c r="AY633" s="18" t="s">
        <v>151</v>
      </c>
      <c r="BE633" s="229">
        <f>IF(N633="základní",J633,0)</f>
        <v>0</v>
      </c>
      <c r="BF633" s="229">
        <f>IF(N633="snížená",J633,0)</f>
        <v>0</v>
      </c>
      <c r="BG633" s="229">
        <f>IF(N633="zákl. přenesená",J633,0)</f>
        <v>0</v>
      </c>
      <c r="BH633" s="229">
        <f>IF(N633="sníž. přenesená",J633,0)</f>
        <v>0</v>
      </c>
      <c r="BI633" s="229">
        <f>IF(N633="nulová",J633,0)</f>
        <v>0</v>
      </c>
      <c r="BJ633" s="18" t="s">
        <v>83</v>
      </c>
      <c r="BK633" s="229">
        <f>ROUND(I633*H633,2)</f>
        <v>0</v>
      </c>
      <c r="BL633" s="18" t="s">
        <v>253</v>
      </c>
      <c r="BM633" s="228" t="s">
        <v>1240</v>
      </c>
    </row>
    <row r="634" s="12" customFormat="1" ht="22.8" customHeight="1">
      <c r="A634" s="12"/>
      <c r="B634" s="200"/>
      <c r="C634" s="201"/>
      <c r="D634" s="202" t="s">
        <v>74</v>
      </c>
      <c r="E634" s="214" t="s">
        <v>1241</v>
      </c>
      <c r="F634" s="214" t="s">
        <v>1242</v>
      </c>
      <c r="G634" s="201"/>
      <c r="H634" s="201"/>
      <c r="I634" s="204"/>
      <c r="J634" s="215">
        <f>BK634</f>
        <v>0</v>
      </c>
      <c r="K634" s="201"/>
      <c r="L634" s="206"/>
      <c r="M634" s="207"/>
      <c r="N634" s="208"/>
      <c r="O634" s="208"/>
      <c r="P634" s="209">
        <f>SUM(P635:P640)</f>
        <v>0</v>
      </c>
      <c r="Q634" s="208"/>
      <c r="R634" s="209">
        <f>SUM(R635:R640)</f>
        <v>0.064297000000000007</v>
      </c>
      <c r="S634" s="208"/>
      <c r="T634" s="210">
        <f>SUM(T635:T640)</f>
        <v>0.021735800000000003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11" t="s">
        <v>85</v>
      </c>
      <c r="AT634" s="212" t="s">
        <v>74</v>
      </c>
      <c r="AU634" s="212" t="s">
        <v>83</v>
      </c>
      <c r="AY634" s="211" t="s">
        <v>151</v>
      </c>
      <c r="BK634" s="213">
        <f>SUM(BK635:BK640)</f>
        <v>0</v>
      </c>
    </row>
    <row r="635" s="2" customFormat="1" ht="24.15" customHeight="1">
      <c r="A635" s="39"/>
      <c r="B635" s="40"/>
      <c r="C635" s="216" t="s">
        <v>1243</v>
      </c>
      <c r="D635" s="216" t="s">
        <v>154</v>
      </c>
      <c r="E635" s="217" t="s">
        <v>1244</v>
      </c>
      <c r="F635" s="218" t="s">
        <v>1245</v>
      </c>
      <c r="G635" s="219" t="s">
        <v>203</v>
      </c>
      <c r="H635" s="220">
        <v>11.380000000000001</v>
      </c>
      <c r="I635" s="221"/>
      <c r="J635" s="222">
        <f>ROUND(I635*H635,2)</f>
        <v>0</v>
      </c>
      <c r="K635" s="223"/>
      <c r="L635" s="45"/>
      <c r="M635" s="224" t="s">
        <v>1</v>
      </c>
      <c r="N635" s="225" t="s">
        <v>40</v>
      </c>
      <c r="O635" s="92"/>
      <c r="P635" s="226">
        <f>O635*H635</f>
        <v>0</v>
      </c>
      <c r="Q635" s="226">
        <v>0</v>
      </c>
      <c r="R635" s="226">
        <f>Q635*H635</f>
        <v>0</v>
      </c>
      <c r="S635" s="226">
        <v>0.00191</v>
      </c>
      <c r="T635" s="227">
        <f>S635*H635</f>
        <v>0.021735800000000003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28" t="s">
        <v>253</v>
      </c>
      <c r="AT635" s="228" t="s">
        <v>154</v>
      </c>
      <c r="AU635" s="228" t="s">
        <v>85</v>
      </c>
      <c r="AY635" s="18" t="s">
        <v>151</v>
      </c>
      <c r="BE635" s="229">
        <f>IF(N635="základní",J635,0)</f>
        <v>0</v>
      </c>
      <c r="BF635" s="229">
        <f>IF(N635="snížená",J635,0)</f>
        <v>0</v>
      </c>
      <c r="BG635" s="229">
        <f>IF(N635="zákl. přenesená",J635,0)</f>
        <v>0</v>
      </c>
      <c r="BH635" s="229">
        <f>IF(N635="sníž. přenesená",J635,0)</f>
        <v>0</v>
      </c>
      <c r="BI635" s="229">
        <f>IF(N635="nulová",J635,0)</f>
        <v>0</v>
      </c>
      <c r="BJ635" s="18" t="s">
        <v>83</v>
      </c>
      <c r="BK635" s="229">
        <f>ROUND(I635*H635,2)</f>
        <v>0</v>
      </c>
      <c r="BL635" s="18" t="s">
        <v>253</v>
      </c>
      <c r="BM635" s="228" t="s">
        <v>1246</v>
      </c>
    </row>
    <row r="636" s="14" customFormat="1">
      <c r="A636" s="14"/>
      <c r="B636" s="241"/>
      <c r="C636" s="242"/>
      <c r="D636" s="232" t="s">
        <v>160</v>
      </c>
      <c r="E636" s="243" t="s">
        <v>1</v>
      </c>
      <c r="F636" s="244" t="s">
        <v>1247</v>
      </c>
      <c r="G636" s="242"/>
      <c r="H636" s="245">
        <v>11.380000000000001</v>
      </c>
      <c r="I636" s="246"/>
      <c r="J636" s="242"/>
      <c r="K636" s="242"/>
      <c r="L636" s="247"/>
      <c r="M636" s="248"/>
      <c r="N636" s="249"/>
      <c r="O636" s="249"/>
      <c r="P636" s="249"/>
      <c r="Q636" s="249"/>
      <c r="R636" s="249"/>
      <c r="S636" s="249"/>
      <c r="T636" s="250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1" t="s">
        <v>160</v>
      </c>
      <c r="AU636" s="251" t="s">
        <v>85</v>
      </c>
      <c r="AV636" s="14" t="s">
        <v>85</v>
      </c>
      <c r="AW636" s="14" t="s">
        <v>32</v>
      </c>
      <c r="AX636" s="14" t="s">
        <v>83</v>
      </c>
      <c r="AY636" s="251" t="s">
        <v>151</v>
      </c>
    </row>
    <row r="637" s="2" customFormat="1" ht="33" customHeight="1">
      <c r="A637" s="39"/>
      <c r="B637" s="40"/>
      <c r="C637" s="216" t="s">
        <v>1248</v>
      </c>
      <c r="D637" s="216" t="s">
        <v>154</v>
      </c>
      <c r="E637" s="217" t="s">
        <v>1249</v>
      </c>
      <c r="F637" s="218" t="s">
        <v>1250</v>
      </c>
      <c r="G637" s="219" t="s">
        <v>203</v>
      </c>
      <c r="H637" s="220">
        <v>11.380000000000001</v>
      </c>
      <c r="I637" s="221"/>
      <c r="J637" s="222">
        <f>ROUND(I637*H637,2)</f>
        <v>0</v>
      </c>
      <c r="K637" s="223"/>
      <c r="L637" s="45"/>
      <c r="M637" s="224" t="s">
        <v>1</v>
      </c>
      <c r="N637" s="225" t="s">
        <v>40</v>
      </c>
      <c r="O637" s="92"/>
      <c r="P637" s="226">
        <f>O637*H637</f>
        <v>0</v>
      </c>
      <c r="Q637" s="226">
        <v>0.0056499999999999996</v>
      </c>
      <c r="R637" s="226">
        <f>Q637*H637</f>
        <v>0.064297000000000007</v>
      </c>
      <c r="S637" s="226">
        <v>0</v>
      </c>
      <c r="T637" s="227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28" t="s">
        <v>253</v>
      </c>
      <c r="AT637" s="228" t="s">
        <v>154</v>
      </c>
      <c r="AU637" s="228" t="s">
        <v>85</v>
      </c>
      <c r="AY637" s="18" t="s">
        <v>151</v>
      </c>
      <c r="BE637" s="229">
        <f>IF(N637="základní",J637,0)</f>
        <v>0</v>
      </c>
      <c r="BF637" s="229">
        <f>IF(N637="snížená",J637,0)</f>
        <v>0</v>
      </c>
      <c r="BG637" s="229">
        <f>IF(N637="zákl. přenesená",J637,0)</f>
        <v>0</v>
      </c>
      <c r="BH637" s="229">
        <f>IF(N637="sníž. přenesená",J637,0)</f>
        <v>0</v>
      </c>
      <c r="BI637" s="229">
        <f>IF(N637="nulová",J637,0)</f>
        <v>0</v>
      </c>
      <c r="BJ637" s="18" t="s">
        <v>83</v>
      </c>
      <c r="BK637" s="229">
        <f>ROUND(I637*H637,2)</f>
        <v>0</v>
      </c>
      <c r="BL637" s="18" t="s">
        <v>253</v>
      </c>
      <c r="BM637" s="228" t="s">
        <v>1251</v>
      </c>
    </row>
    <row r="638" s="14" customFormat="1">
      <c r="A638" s="14"/>
      <c r="B638" s="241"/>
      <c r="C638" s="242"/>
      <c r="D638" s="232" t="s">
        <v>160</v>
      </c>
      <c r="E638" s="243" t="s">
        <v>1</v>
      </c>
      <c r="F638" s="244" t="s">
        <v>1247</v>
      </c>
      <c r="G638" s="242"/>
      <c r="H638" s="245">
        <v>11.380000000000001</v>
      </c>
      <c r="I638" s="246"/>
      <c r="J638" s="242"/>
      <c r="K638" s="242"/>
      <c r="L638" s="247"/>
      <c r="M638" s="248"/>
      <c r="N638" s="249"/>
      <c r="O638" s="249"/>
      <c r="P638" s="249"/>
      <c r="Q638" s="249"/>
      <c r="R638" s="249"/>
      <c r="S638" s="249"/>
      <c r="T638" s="25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1" t="s">
        <v>160</v>
      </c>
      <c r="AU638" s="251" t="s">
        <v>85</v>
      </c>
      <c r="AV638" s="14" t="s">
        <v>85</v>
      </c>
      <c r="AW638" s="14" t="s">
        <v>32</v>
      </c>
      <c r="AX638" s="14" t="s">
        <v>83</v>
      </c>
      <c r="AY638" s="251" t="s">
        <v>151</v>
      </c>
    </row>
    <row r="639" s="2" customFormat="1" ht="33" customHeight="1">
      <c r="A639" s="39"/>
      <c r="B639" s="40"/>
      <c r="C639" s="216" t="s">
        <v>1252</v>
      </c>
      <c r="D639" s="216" t="s">
        <v>154</v>
      </c>
      <c r="E639" s="217" t="s">
        <v>1253</v>
      </c>
      <c r="F639" s="218" t="s">
        <v>1254</v>
      </c>
      <c r="G639" s="219" t="s">
        <v>157</v>
      </c>
      <c r="H639" s="220">
        <v>1</v>
      </c>
      <c r="I639" s="221"/>
      <c r="J639" s="222">
        <f>ROUND(I639*H639,2)</f>
        <v>0</v>
      </c>
      <c r="K639" s="223"/>
      <c r="L639" s="45"/>
      <c r="M639" s="224" t="s">
        <v>1</v>
      </c>
      <c r="N639" s="225" t="s">
        <v>40</v>
      </c>
      <c r="O639" s="92"/>
      <c r="P639" s="226">
        <f>O639*H639</f>
        <v>0</v>
      </c>
      <c r="Q639" s="226">
        <v>0</v>
      </c>
      <c r="R639" s="226">
        <f>Q639*H639</f>
        <v>0</v>
      </c>
      <c r="S639" s="226">
        <v>0</v>
      </c>
      <c r="T639" s="227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28" t="s">
        <v>253</v>
      </c>
      <c r="AT639" s="228" t="s">
        <v>154</v>
      </c>
      <c r="AU639" s="228" t="s">
        <v>85</v>
      </c>
      <c r="AY639" s="18" t="s">
        <v>151</v>
      </c>
      <c r="BE639" s="229">
        <f>IF(N639="základní",J639,0)</f>
        <v>0</v>
      </c>
      <c r="BF639" s="229">
        <f>IF(N639="snížená",J639,0)</f>
        <v>0</v>
      </c>
      <c r="BG639" s="229">
        <f>IF(N639="zákl. přenesená",J639,0)</f>
        <v>0</v>
      </c>
      <c r="BH639" s="229">
        <f>IF(N639="sníž. přenesená",J639,0)</f>
        <v>0</v>
      </c>
      <c r="BI639" s="229">
        <f>IF(N639="nulová",J639,0)</f>
        <v>0</v>
      </c>
      <c r="BJ639" s="18" t="s">
        <v>83</v>
      </c>
      <c r="BK639" s="229">
        <f>ROUND(I639*H639,2)</f>
        <v>0</v>
      </c>
      <c r="BL639" s="18" t="s">
        <v>253</v>
      </c>
      <c r="BM639" s="228" t="s">
        <v>1255</v>
      </c>
    </row>
    <row r="640" s="2" customFormat="1" ht="24.15" customHeight="1">
      <c r="A640" s="39"/>
      <c r="B640" s="40"/>
      <c r="C640" s="216" t="s">
        <v>1256</v>
      </c>
      <c r="D640" s="216" t="s">
        <v>154</v>
      </c>
      <c r="E640" s="217" t="s">
        <v>1257</v>
      </c>
      <c r="F640" s="218" t="s">
        <v>1258</v>
      </c>
      <c r="G640" s="219" t="s">
        <v>177</v>
      </c>
      <c r="H640" s="220">
        <v>0.064000000000000001</v>
      </c>
      <c r="I640" s="221"/>
      <c r="J640" s="222">
        <f>ROUND(I640*H640,2)</f>
        <v>0</v>
      </c>
      <c r="K640" s="223"/>
      <c r="L640" s="45"/>
      <c r="M640" s="224" t="s">
        <v>1</v>
      </c>
      <c r="N640" s="225" t="s">
        <v>40</v>
      </c>
      <c r="O640" s="92"/>
      <c r="P640" s="226">
        <f>O640*H640</f>
        <v>0</v>
      </c>
      <c r="Q640" s="226">
        <v>0</v>
      </c>
      <c r="R640" s="226">
        <f>Q640*H640</f>
        <v>0</v>
      </c>
      <c r="S640" s="226">
        <v>0</v>
      </c>
      <c r="T640" s="227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28" t="s">
        <v>253</v>
      </c>
      <c r="AT640" s="228" t="s">
        <v>154</v>
      </c>
      <c r="AU640" s="228" t="s">
        <v>85</v>
      </c>
      <c r="AY640" s="18" t="s">
        <v>151</v>
      </c>
      <c r="BE640" s="229">
        <f>IF(N640="základní",J640,0)</f>
        <v>0</v>
      </c>
      <c r="BF640" s="229">
        <f>IF(N640="snížená",J640,0)</f>
        <v>0</v>
      </c>
      <c r="BG640" s="229">
        <f>IF(N640="zákl. přenesená",J640,0)</f>
        <v>0</v>
      </c>
      <c r="BH640" s="229">
        <f>IF(N640="sníž. přenesená",J640,0)</f>
        <v>0</v>
      </c>
      <c r="BI640" s="229">
        <f>IF(N640="nulová",J640,0)</f>
        <v>0</v>
      </c>
      <c r="BJ640" s="18" t="s">
        <v>83</v>
      </c>
      <c r="BK640" s="229">
        <f>ROUND(I640*H640,2)</f>
        <v>0</v>
      </c>
      <c r="BL640" s="18" t="s">
        <v>253</v>
      </c>
      <c r="BM640" s="228" t="s">
        <v>1259</v>
      </c>
    </row>
    <row r="641" s="12" customFormat="1" ht="22.8" customHeight="1">
      <c r="A641" s="12"/>
      <c r="B641" s="200"/>
      <c r="C641" s="201"/>
      <c r="D641" s="202" t="s">
        <v>74</v>
      </c>
      <c r="E641" s="214" t="s">
        <v>1260</v>
      </c>
      <c r="F641" s="214" t="s">
        <v>1261</v>
      </c>
      <c r="G641" s="201"/>
      <c r="H641" s="201"/>
      <c r="I641" s="204"/>
      <c r="J641" s="215">
        <f>BK641</f>
        <v>0</v>
      </c>
      <c r="K641" s="201"/>
      <c r="L641" s="206"/>
      <c r="M641" s="207"/>
      <c r="N641" s="208"/>
      <c r="O641" s="208"/>
      <c r="P641" s="209">
        <f>SUM(P642:P652)</f>
        <v>0</v>
      </c>
      <c r="Q641" s="208"/>
      <c r="R641" s="209">
        <f>SUM(R642:R652)</f>
        <v>0.20652496000000004</v>
      </c>
      <c r="S641" s="208"/>
      <c r="T641" s="210">
        <f>SUM(T642:T652)</f>
        <v>0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11" t="s">
        <v>85</v>
      </c>
      <c r="AT641" s="212" t="s">
        <v>74</v>
      </c>
      <c r="AU641" s="212" t="s">
        <v>83</v>
      </c>
      <c r="AY641" s="211" t="s">
        <v>151</v>
      </c>
      <c r="BK641" s="213">
        <f>SUM(BK642:BK652)</f>
        <v>0</v>
      </c>
    </row>
    <row r="642" s="2" customFormat="1" ht="16.5" customHeight="1">
      <c r="A642" s="39"/>
      <c r="B642" s="40"/>
      <c r="C642" s="216" t="s">
        <v>1262</v>
      </c>
      <c r="D642" s="216" t="s">
        <v>154</v>
      </c>
      <c r="E642" s="217" t="s">
        <v>1263</v>
      </c>
      <c r="F642" s="218" t="s">
        <v>1264</v>
      </c>
      <c r="G642" s="219" t="s">
        <v>191</v>
      </c>
      <c r="H642" s="220">
        <v>25</v>
      </c>
      <c r="I642" s="221"/>
      <c r="J642" s="222">
        <f>ROUND(I642*H642,2)</f>
        <v>0</v>
      </c>
      <c r="K642" s="223"/>
      <c r="L642" s="45"/>
      <c r="M642" s="224" t="s">
        <v>1</v>
      </c>
      <c r="N642" s="225" t="s">
        <v>40</v>
      </c>
      <c r="O642" s="92"/>
      <c r="P642" s="226">
        <f>O642*H642</f>
        <v>0</v>
      </c>
      <c r="Q642" s="226">
        <v>0</v>
      </c>
      <c r="R642" s="226">
        <f>Q642*H642</f>
        <v>0</v>
      </c>
      <c r="S642" s="226">
        <v>0</v>
      </c>
      <c r="T642" s="227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28" t="s">
        <v>253</v>
      </c>
      <c r="AT642" s="228" t="s">
        <v>154</v>
      </c>
      <c r="AU642" s="228" t="s">
        <v>85</v>
      </c>
      <c r="AY642" s="18" t="s">
        <v>151</v>
      </c>
      <c r="BE642" s="229">
        <f>IF(N642="základní",J642,0)</f>
        <v>0</v>
      </c>
      <c r="BF642" s="229">
        <f>IF(N642="snížená",J642,0)</f>
        <v>0</v>
      </c>
      <c r="BG642" s="229">
        <f>IF(N642="zákl. přenesená",J642,0)</f>
        <v>0</v>
      </c>
      <c r="BH642" s="229">
        <f>IF(N642="sníž. přenesená",J642,0)</f>
        <v>0</v>
      </c>
      <c r="BI642" s="229">
        <f>IF(N642="nulová",J642,0)</f>
        <v>0</v>
      </c>
      <c r="BJ642" s="18" t="s">
        <v>83</v>
      </c>
      <c r="BK642" s="229">
        <f>ROUND(I642*H642,2)</f>
        <v>0</v>
      </c>
      <c r="BL642" s="18" t="s">
        <v>253</v>
      </c>
      <c r="BM642" s="228" t="s">
        <v>1265</v>
      </c>
    </row>
    <row r="643" s="2" customFormat="1" ht="24.15" customHeight="1">
      <c r="A643" s="39"/>
      <c r="B643" s="40"/>
      <c r="C643" s="216" t="s">
        <v>1266</v>
      </c>
      <c r="D643" s="216" t="s">
        <v>154</v>
      </c>
      <c r="E643" s="217" t="s">
        <v>1267</v>
      </c>
      <c r="F643" s="218" t="s">
        <v>1268</v>
      </c>
      <c r="G643" s="219" t="s">
        <v>157</v>
      </c>
      <c r="H643" s="220">
        <v>5</v>
      </c>
      <c r="I643" s="221"/>
      <c r="J643" s="222">
        <f>ROUND(I643*H643,2)</f>
        <v>0</v>
      </c>
      <c r="K643" s="223"/>
      <c r="L643" s="45"/>
      <c r="M643" s="224" t="s">
        <v>1</v>
      </c>
      <c r="N643" s="225" t="s">
        <v>40</v>
      </c>
      <c r="O643" s="92"/>
      <c r="P643" s="226">
        <f>O643*H643</f>
        <v>0</v>
      </c>
      <c r="Q643" s="226">
        <v>0</v>
      </c>
      <c r="R643" s="226">
        <f>Q643*H643</f>
        <v>0</v>
      </c>
      <c r="S643" s="226">
        <v>0</v>
      </c>
      <c r="T643" s="227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28" t="s">
        <v>253</v>
      </c>
      <c r="AT643" s="228" t="s">
        <v>154</v>
      </c>
      <c r="AU643" s="228" t="s">
        <v>85</v>
      </c>
      <c r="AY643" s="18" t="s">
        <v>151</v>
      </c>
      <c r="BE643" s="229">
        <f>IF(N643="základní",J643,0)</f>
        <v>0</v>
      </c>
      <c r="BF643" s="229">
        <f>IF(N643="snížená",J643,0)</f>
        <v>0</v>
      </c>
      <c r="BG643" s="229">
        <f>IF(N643="zákl. přenesená",J643,0)</f>
        <v>0</v>
      </c>
      <c r="BH643" s="229">
        <f>IF(N643="sníž. přenesená",J643,0)</f>
        <v>0</v>
      </c>
      <c r="BI643" s="229">
        <f>IF(N643="nulová",J643,0)</f>
        <v>0</v>
      </c>
      <c r="BJ643" s="18" t="s">
        <v>83</v>
      </c>
      <c r="BK643" s="229">
        <f>ROUND(I643*H643,2)</f>
        <v>0</v>
      </c>
      <c r="BL643" s="18" t="s">
        <v>253</v>
      </c>
      <c r="BM643" s="228" t="s">
        <v>1269</v>
      </c>
    </row>
    <row r="644" s="2" customFormat="1" ht="24.15" customHeight="1">
      <c r="A644" s="39"/>
      <c r="B644" s="40"/>
      <c r="C644" s="263" t="s">
        <v>1270</v>
      </c>
      <c r="D644" s="263" t="s">
        <v>362</v>
      </c>
      <c r="E644" s="264" t="s">
        <v>1271</v>
      </c>
      <c r="F644" s="265" t="s">
        <v>1272</v>
      </c>
      <c r="G644" s="266" t="s">
        <v>157</v>
      </c>
      <c r="H644" s="267">
        <v>2</v>
      </c>
      <c r="I644" s="268"/>
      <c r="J644" s="269">
        <f>ROUND(I644*H644,2)</f>
        <v>0</v>
      </c>
      <c r="K644" s="270"/>
      <c r="L644" s="271"/>
      <c r="M644" s="272" t="s">
        <v>1</v>
      </c>
      <c r="N644" s="273" t="s">
        <v>40</v>
      </c>
      <c r="O644" s="92"/>
      <c r="P644" s="226">
        <f>O644*H644</f>
        <v>0</v>
      </c>
      <c r="Q644" s="226">
        <v>0.016</v>
      </c>
      <c r="R644" s="226">
        <f>Q644*H644</f>
        <v>0.032000000000000001</v>
      </c>
      <c r="S644" s="226">
        <v>0</v>
      </c>
      <c r="T644" s="227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28" t="s">
        <v>370</v>
      </c>
      <c r="AT644" s="228" t="s">
        <v>362</v>
      </c>
      <c r="AU644" s="228" t="s">
        <v>85</v>
      </c>
      <c r="AY644" s="18" t="s">
        <v>151</v>
      </c>
      <c r="BE644" s="229">
        <f>IF(N644="základní",J644,0)</f>
        <v>0</v>
      </c>
      <c r="BF644" s="229">
        <f>IF(N644="snížená",J644,0)</f>
        <v>0</v>
      </c>
      <c r="BG644" s="229">
        <f>IF(N644="zákl. přenesená",J644,0)</f>
        <v>0</v>
      </c>
      <c r="BH644" s="229">
        <f>IF(N644="sníž. přenesená",J644,0)</f>
        <v>0</v>
      </c>
      <c r="BI644" s="229">
        <f>IF(N644="nulová",J644,0)</f>
        <v>0</v>
      </c>
      <c r="BJ644" s="18" t="s">
        <v>83</v>
      </c>
      <c r="BK644" s="229">
        <f>ROUND(I644*H644,2)</f>
        <v>0</v>
      </c>
      <c r="BL644" s="18" t="s">
        <v>253</v>
      </c>
      <c r="BM644" s="228" t="s">
        <v>1273</v>
      </c>
    </row>
    <row r="645" s="2" customFormat="1" ht="24.15" customHeight="1">
      <c r="A645" s="39"/>
      <c r="B645" s="40"/>
      <c r="C645" s="263" t="s">
        <v>1274</v>
      </c>
      <c r="D645" s="263" t="s">
        <v>362</v>
      </c>
      <c r="E645" s="264" t="s">
        <v>1275</v>
      </c>
      <c r="F645" s="265" t="s">
        <v>1276</v>
      </c>
      <c r="G645" s="266" t="s">
        <v>157</v>
      </c>
      <c r="H645" s="267">
        <v>2</v>
      </c>
      <c r="I645" s="268"/>
      <c r="J645" s="269">
        <f>ROUND(I645*H645,2)</f>
        <v>0</v>
      </c>
      <c r="K645" s="270"/>
      <c r="L645" s="271"/>
      <c r="M645" s="272" t="s">
        <v>1</v>
      </c>
      <c r="N645" s="273" t="s">
        <v>40</v>
      </c>
      <c r="O645" s="92"/>
      <c r="P645" s="226">
        <f>O645*H645</f>
        <v>0</v>
      </c>
      <c r="Q645" s="226">
        <v>0.017500000000000002</v>
      </c>
      <c r="R645" s="226">
        <f>Q645*H645</f>
        <v>0.035000000000000003</v>
      </c>
      <c r="S645" s="226">
        <v>0</v>
      </c>
      <c r="T645" s="227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28" t="s">
        <v>370</v>
      </c>
      <c r="AT645" s="228" t="s">
        <v>362</v>
      </c>
      <c r="AU645" s="228" t="s">
        <v>85</v>
      </c>
      <c r="AY645" s="18" t="s">
        <v>151</v>
      </c>
      <c r="BE645" s="229">
        <f>IF(N645="základní",J645,0)</f>
        <v>0</v>
      </c>
      <c r="BF645" s="229">
        <f>IF(N645="snížená",J645,0)</f>
        <v>0</v>
      </c>
      <c r="BG645" s="229">
        <f>IF(N645="zákl. přenesená",J645,0)</f>
        <v>0</v>
      </c>
      <c r="BH645" s="229">
        <f>IF(N645="sníž. přenesená",J645,0)</f>
        <v>0</v>
      </c>
      <c r="BI645" s="229">
        <f>IF(N645="nulová",J645,0)</f>
        <v>0</v>
      </c>
      <c r="BJ645" s="18" t="s">
        <v>83</v>
      </c>
      <c r="BK645" s="229">
        <f>ROUND(I645*H645,2)</f>
        <v>0</v>
      </c>
      <c r="BL645" s="18" t="s">
        <v>253</v>
      </c>
      <c r="BM645" s="228" t="s">
        <v>1277</v>
      </c>
    </row>
    <row r="646" s="2" customFormat="1" ht="24.15" customHeight="1">
      <c r="A646" s="39"/>
      <c r="B646" s="40"/>
      <c r="C646" s="263" t="s">
        <v>1278</v>
      </c>
      <c r="D646" s="263" t="s">
        <v>362</v>
      </c>
      <c r="E646" s="264" t="s">
        <v>1279</v>
      </c>
      <c r="F646" s="265" t="s">
        <v>1280</v>
      </c>
      <c r="G646" s="266" t="s">
        <v>157</v>
      </c>
      <c r="H646" s="267">
        <v>1</v>
      </c>
      <c r="I646" s="268"/>
      <c r="J646" s="269">
        <f>ROUND(I646*H646,2)</f>
        <v>0</v>
      </c>
      <c r="K646" s="270"/>
      <c r="L646" s="271"/>
      <c r="M646" s="272" t="s">
        <v>1</v>
      </c>
      <c r="N646" s="273" t="s">
        <v>40</v>
      </c>
      <c r="O646" s="92"/>
      <c r="P646" s="226">
        <f>O646*H646</f>
        <v>0</v>
      </c>
      <c r="Q646" s="226">
        <v>0.0195</v>
      </c>
      <c r="R646" s="226">
        <f>Q646*H646</f>
        <v>0.0195</v>
      </c>
      <c r="S646" s="226">
        <v>0</v>
      </c>
      <c r="T646" s="227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28" t="s">
        <v>370</v>
      </c>
      <c r="AT646" s="228" t="s">
        <v>362</v>
      </c>
      <c r="AU646" s="228" t="s">
        <v>85</v>
      </c>
      <c r="AY646" s="18" t="s">
        <v>151</v>
      </c>
      <c r="BE646" s="229">
        <f>IF(N646="základní",J646,0)</f>
        <v>0</v>
      </c>
      <c r="BF646" s="229">
        <f>IF(N646="snížená",J646,0)</f>
        <v>0</v>
      </c>
      <c r="BG646" s="229">
        <f>IF(N646="zákl. přenesená",J646,0)</f>
        <v>0</v>
      </c>
      <c r="BH646" s="229">
        <f>IF(N646="sníž. přenesená",J646,0)</f>
        <v>0</v>
      </c>
      <c r="BI646" s="229">
        <f>IF(N646="nulová",J646,0)</f>
        <v>0</v>
      </c>
      <c r="BJ646" s="18" t="s">
        <v>83</v>
      </c>
      <c r="BK646" s="229">
        <f>ROUND(I646*H646,2)</f>
        <v>0</v>
      </c>
      <c r="BL646" s="18" t="s">
        <v>253</v>
      </c>
      <c r="BM646" s="228" t="s">
        <v>1281</v>
      </c>
    </row>
    <row r="647" s="2" customFormat="1" ht="24.15" customHeight="1">
      <c r="A647" s="39"/>
      <c r="B647" s="40"/>
      <c r="C647" s="216" t="s">
        <v>1282</v>
      </c>
      <c r="D647" s="216" t="s">
        <v>154</v>
      </c>
      <c r="E647" s="217" t="s">
        <v>1283</v>
      </c>
      <c r="F647" s="218" t="s">
        <v>1284</v>
      </c>
      <c r="G647" s="219" t="s">
        <v>157</v>
      </c>
      <c r="H647" s="220">
        <v>1</v>
      </c>
      <c r="I647" s="221"/>
      <c r="J647" s="222">
        <f>ROUND(I647*H647,2)</f>
        <v>0</v>
      </c>
      <c r="K647" s="223"/>
      <c r="L647" s="45"/>
      <c r="M647" s="224" t="s">
        <v>1</v>
      </c>
      <c r="N647" s="225" t="s">
        <v>40</v>
      </c>
      <c r="O647" s="92"/>
      <c r="P647" s="226">
        <f>O647*H647</f>
        <v>0</v>
      </c>
      <c r="Q647" s="226">
        <v>0.00088000000000000003</v>
      </c>
      <c r="R647" s="226">
        <f>Q647*H647</f>
        <v>0.00088000000000000003</v>
      </c>
      <c r="S647" s="226">
        <v>0</v>
      </c>
      <c r="T647" s="227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28" t="s">
        <v>253</v>
      </c>
      <c r="AT647" s="228" t="s">
        <v>154</v>
      </c>
      <c r="AU647" s="228" t="s">
        <v>85</v>
      </c>
      <c r="AY647" s="18" t="s">
        <v>151</v>
      </c>
      <c r="BE647" s="229">
        <f>IF(N647="základní",J647,0)</f>
        <v>0</v>
      </c>
      <c r="BF647" s="229">
        <f>IF(N647="snížená",J647,0)</f>
        <v>0</v>
      </c>
      <c r="BG647" s="229">
        <f>IF(N647="zákl. přenesená",J647,0)</f>
        <v>0</v>
      </c>
      <c r="BH647" s="229">
        <f>IF(N647="sníž. přenesená",J647,0)</f>
        <v>0</v>
      </c>
      <c r="BI647" s="229">
        <f>IF(N647="nulová",J647,0)</f>
        <v>0</v>
      </c>
      <c r="BJ647" s="18" t="s">
        <v>83</v>
      </c>
      <c r="BK647" s="229">
        <f>ROUND(I647*H647,2)</f>
        <v>0</v>
      </c>
      <c r="BL647" s="18" t="s">
        <v>253</v>
      </c>
      <c r="BM647" s="228" t="s">
        <v>1285</v>
      </c>
    </row>
    <row r="648" s="2" customFormat="1" ht="24.15" customHeight="1">
      <c r="A648" s="39"/>
      <c r="B648" s="40"/>
      <c r="C648" s="263" t="s">
        <v>1286</v>
      </c>
      <c r="D648" s="263" t="s">
        <v>362</v>
      </c>
      <c r="E648" s="264" t="s">
        <v>1287</v>
      </c>
      <c r="F648" s="265" t="s">
        <v>1288</v>
      </c>
      <c r="G648" s="266" t="s">
        <v>191</v>
      </c>
      <c r="H648" s="267">
        <v>3.1920000000000002</v>
      </c>
      <c r="I648" s="268"/>
      <c r="J648" s="269">
        <f>ROUND(I648*H648,2)</f>
        <v>0</v>
      </c>
      <c r="K648" s="270"/>
      <c r="L648" s="271"/>
      <c r="M648" s="272" t="s">
        <v>1</v>
      </c>
      <c r="N648" s="273" t="s">
        <v>40</v>
      </c>
      <c r="O648" s="92"/>
      <c r="P648" s="226">
        <f>O648*H648</f>
        <v>0</v>
      </c>
      <c r="Q648" s="226">
        <v>0.03388</v>
      </c>
      <c r="R648" s="226">
        <f>Q648*H648</f>
        <v>0.10814496000000001</v>
      </c>
      <c r="S648" s="226">
        <v>0</v>
      </c>
      <c r="T648" s="227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28" t="s">
        <v>370</v>
      </c>
      <c r="AT648" s="228" t="s">
        <v>362</v>
      </c>
      <c r="AU648" s="228" t="s">
        <v>85</v>
      </c>
      <c r="AY648" s="18" t="s">
        <v>151</v>
      </c>
      <c r="BE648" s="229">
        <f>IF(N648="základní",J648,0)</f>
        <v>0</v>
      </c>
      <c r="BF648" s="229">
        <f>IF(N648="snížená",J648,0)</f>
        <v>0</v>
      </c>
      <c r="BG648" s="229">
        <f>IF(N648="zákl. přenesená",J648,0)</f>
        <v>0</v>
      </c>
      <c r="BH648" s="229">
        <f>IF(N648="sníž. přenesená",J648,0)</f>
        <v>0</v>
      </c>
      <c r="BI648" s="229">
        <f>IF(N648="nulová",J648,0)</f>
        <v>0</v>
      </c>
      <c r="BJ648" s="18" t="s">
        <v>83</v>
      </c>
      <c r="BK648" s="229">
        <f>ROUND(I648*H648,2)</f>
        <v>0</v>
      </c>
      <c r="BL648" s="18" t="s">
        <v>253</v>
      </c>
      <c r="BM648" s="228" t="s">
        <v>1289</v>
      </c>
    </row>
    <row r="649" s="14" customFormat="1">
      <c r="A649" s="14"/>
      <c r="B649" s="241"/>
      <c r="C649" s="242"/>
      <c r="D649" s="232" t="s">
        <v>160</v>
      </c>
      <c r="E649" s="243" t="s">
        <v>1</v>
      </c>
      <c r="F649" s="244" t="s">
        <v>452</v>
      </c>
      <c r="G649" s="242"/>
      <c r="H649" s="245">
        <v>3.1920000000000002</v>
      </c>
      <c r="I649" s="246"/>
      <c r="J649" s="242"/>
      <c r="K649" s="242"/>
      <c r="L649" s="247"/>
      <c r="M649" s="248"/>
      <c r="N649" s="249"/>
      <c r="O649" s="249"/>
      <c r="P649" s="249"/>
      <c r="Q649" s="249"/>
      <c r="R649" s="249"/>
      <c r="S649" s="249"/>
      <c r="T649" s="250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1" t="s">
        <v>160</v>
      </c>
      <c r="AU649" s="251" t="s">
        <v>85</v>
      </c>
      <c r="AV649" s="14" t="s">
        <v>85</v>
      </c>
      <c r="AW649" s="14" t="s">
        <v>32</v>
      </c>
      <c r="AX649" s="14" t="s">
        <v>83</v>
      </c>
      <c r="AY649" s="251" t="s">
        <v>151</v>
      </c>
    </row>
    <row r="650" s="2" customFormat="1" ht="21.75" customHeight="1">
      <c r="A650" s="39"/>
      <c r="B650" s="40"/>
      <c r="C650" s="216" t="s">
        <v>1290</v>
      </c>
      <c r="D650" s="216" t="s">
        <v>154</v>
      </c>
      <c r="E650" s="217" t="s">
        <v>1291</v>
      </c>
      <c r="F650" s="218" t="s">
        <v>1292</v>
      </c>
      <c r="G650" s="219" t="s">
        <v>157</v>
      </c>
      <c r="H650" s="220">
        <v>5</v>
      </c>
      <c r="I650" s="221"/>
      <c r="J650" s="222">
        <f>ROUND(I650*H650,2)</f>
        <v>0</v>
      </c>
      <c r="K650" s="223"/>
      <c r="L650" s="45"/>
      <c r="M650" s="224" t="s">
        <v>1</v>
      </c>
      <c r="N650" s="225" t="s">
        <v>40</v>
      </c>
      <c r="O650" s="92"/>
      <c r="P650" s="226">
        <f>O650*H650</f>
        <v>0</v>
      </c>
      <c r="Q650" s="226">
        <v>0</v>
      </c>
      <c r="R650" s="226">
        <f>Q650*H650</f>
        <v>0</v>
      </c>
      <c r="S650" s="226">
        <v>0</v>
      </c>
      <c r="T650" s="227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28" t="s">
        <v>253</v>
      </c>
      <c r="AT650" s="228" t="s">
        <v>154</v>
      </c>
      <c r="AU650" s="228" t="s">
        <v>85</v>
      </c>
      <c r="AY650" s="18" t="s">
        <v>151</v>
      </c>
      <c r="BE650" s="229">
        <f>IF(N650="základní",J650,0)</f>
        <v>0</v>
      </c>
      <c r="BF650" s="229">
        <f>IF(N650="snížená",J650,0)</f>
        <v>0</v>
      </c>
      <c r="BG650" s="229">
        <f>IF(N650="zákl. přenesená",J650,0)</f>
        <v>0</v>
      </c>
      <c r="BH650" s="229">
        <f>IF(N650="sníž. přenesená",J650,0)</f>
        <v>0</v>
      </c>
      <c r="BI650" s="229">
        <f>IF(N650="nulová",J650,0)</f>
        <v>0</v>
      </c>
      <c r="BJ650" s="18" t="s">
        <v>83</v>
      </c>
      <c r="BK650" s="229">
        <f>ROUND(I650*H650,2)</f>
        <v>0</v>
      </c>
      <c r="BL650" s="18" t="s">
        <v>253</v>
      </c>
      <c r="BM650" s="228" t="s">
        <v>1293</v>
      </c>
    </row>
    <row r="651" s="2" customFormat="1" ht="16.5" customHeight="1">
      <c r="A651" s="39"/>
      <c r="B651" s="40"/>
      <c r="C651" s="263" t="s">
        <v>1294</v>
      </c>
      <c r="D651" s="263" t="s">
        <v>362</v>
      </c>
      <c r="E651" s="264" t="s">
        <v>1295</v>
      </c>
      <c r="F651" s="265" t="s">
        <v>1296</v>
      </c>
      <c r="G651" s="266" t="s">
        <v>157</v>
      </c>
      <c r="H651" s="267">
        <v>5</v>
      </c>
      <c r="I651" s="268"/>
      <c r="J651" s="269">
        <f>ROUND(I651*H651,2)</f>
        <v>0</v>
      </c>
      <c r="K651" s="270"/>
      <c r="L651" s="271"/>
      <c r="M651" s="272" t="s">
        <v>1</v>
      </c>
      <c r="N651" s="273" t="s">
        <v>40</v>
      </c>
      <c r="O651" s="92"/>
      <c r="P651" s="226">
        <f>O651*H651</f>
        <v>0</v>
      </c>
      <c r="Q651" s="226">
        <v>0.0022000000000000001</v>
      </c>
      <c r="R651" s="226">
        <f>Q651*H651</f>
        <v>0.011000000000000001</v>
      </c>
      <c r="S651" s="226">
        <v>0</v>
      </c>
      <c r="T651" s="227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28" t="s">
        <v>370</v>
      </c>
      <c r="AT651" s="228" t="s">
        <v>362</v>
      </c>
      <c r="AU651" s="228" t="s">
        <v>85</v>
      </c>
      <c r="AY651" s="18" t="s">
        <v>151</v>
      </c>
      <c r="BE651" s="229">
        <f>IF(N651="základní",J651,0)</f>
        <v>0</v>
      </c>
      <c r="BF651" s="229">
        <f>IF(N651="snížená",J651,0)</f>
        <v>0</v>
      </c>
      <c r="BG651" s="229">
        <f>IF(N651="zákl. přenesená",J651,0)</f>
        <v>0</v>
      </c>
      <c r="BH651" s="229">
        <f>IF(N651="sníž. přenesená",J651,0)</f>
        <v>0</v>
      </c>
      <c r="BI651" s="229">
        <f>IF(N651="nulová",J651,0)</f>
        <v>0</v>
      </c>
      <c r="BJ651" s="18" t="s">
        <v>83</v>
      </c>
      <c r="BK651" s="229">
        <f>ROUND(I651*H651,2)</f>
        <v>0</v>
      </c>
      <c r="BL651" s="18" t="s">
        <v>253</v>
      </c>
      <c r="BM651" s="228" t="s">
        <v>1297</v>
      </c>
    </row>
    <row r="652" s="2" customFormat="1" ht="24.15" customHeight="1">
      <c r="A652" s="39"/>
      <c r="B652" s="40"/>
      <c r="C652" s="216" t="s">
        <v>1298</v>
      </c>
      <c r="D652" s="216" t="s">
        <v>154</v>
      </c>
      <c r="E652" s="217" t="s">
        <v>1299</v>
      </c>
      <c r="F652" s="218" t="s">
        <v>1300</v>
      </c>
      <c r="G652" s="219" t="s">
        <v>177</v>
      </c>
      <c r="H652" s="220">
        <v>0.20699999999999999</v>
      </c>
      <c r="I652" s="221"/>
      <c r="J652" s="222">
        <f>ROUND(I652*H652,2)</f>
        <v>0</v>
      </c>
      <c r="K652" s="223"/>
      <c r="L652" s="45"/>
      <c r="M652" s="224" t="s">
        <v>1</v>
      </c>
      <c r="N652" s="225" t="s">
        <v>40</v>
      </c>
      <c r="O652" s="92"/>
      <c r="P652" s="226">
        <f>O652*H652</f>
        <v>0</v>
      </c>
      <c r="Q652" s="226">
        <v>0</v>
      </c>
      <c r="R652" s="226">
        <f>Q652*H652</f>
        <v>0</v>
      </c>
      <c r="S652" s="226">
        <v>0</v>
      </c>
      <c r="T652" s="22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28" t="s">
        <v>253</v>
      </c>
      <c r="AT652" s="228" t="s">
        <v>154</v>
      </c>
      <c r="AU652" s="228" t="s">
        <v>85</v>
      </c>
      <c r="AY652" s="18" t="s">
        <v>151</v>
      </c>
      <c r="BE652" s="229">
        <f>IF(N652="základní",J652,0)</f>
        <v>0</v>
      </c>
      <c r="BF652" s="229">
        <f>IF(N652="snížená",J652,0)</f>
        <v>0</v>
      </c>
      <c r="BG652" s="229">
        <f>IF(N652="zákl. přenesená",J652,0)</f>
        <v>0</v>
      </c>
      <c r="BH652" s="229">
        <f>IF(N652="sníž. přenesená",J652,0)</f>
        <v>0</v>
      </c>
      <c r="BI652" s="229">
        <f>IF(N652="nulová",J652,0)</f>
        <v>0</v>
      </c>
      <c r="BJ652" s="18" t="s">
        <v>83</v>
      </c>
      <c r="BK652" s="229">
        <f>ROUND(I652*H652,2)</f>
        <v>0</v>
      </c>
      <c r="BL652" s="18" t="s">
        <v>253</v>
      </c>
      <c r="BM652" s="228" t="s">
        <v>1301</v>
      </c>
    </row>
    <row r="653" s="12" customFormat="1" ht="22.8" customHeight="1">
      <c r="A653" s="12"/>
      <c r="B653" s="200"/>
      <c r="C653" s="201"/>
      <c r="D653" s="202" t="s">
        <v>74</v>
      </c>
      <c r="E653" s="214" t="s">
        <v>1302</v>
      </c>
      <c r="F653" s="214" t="s">
        <v>1303</v>
      </c>
      <c r="G653" s="201"/>
      <c r="H653" s="201"/>
      <c r="I653" s="204"/>
      <c r="J653" s="215">
        <f>BK653</f>
        <v>0</v>
      </c>
      <c r="K653" s="201"/>
      <c r="L653" s="206"/>
      <c r="M653" s="207"/>
      <c r="N653" s="208"/>
      <c r="O653" s="208"/>
      <c r="P653" s="209">
        <f>SUM(P654:P689)</f>
        <v>0</v>
      </c>
      <c r="Q653" s="208"/>
      <c r="R653" s="209">
        <f>SUM(R654:R689)</f>
        <v>1.60148716</v>
      </c>
      <c r="S653" s="208"/>
      <c r="T653" s="210">
        <f>SUM(T654:T689)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11" t="s">
        <v>85</v>
      </c>
      <c r="AT653" s="212" t="s">
        <v>74</v>
      </c>
      <c r="AU653" s="212" t="s">
        <v>83</v>
      </c>
      <c r="AY653" s="211" t="s">
        <v>151</v>
      </c>
      <c r="BK653" s="213">
        <f>SUM(BK654:BK689)</f>
        <v>0</v>
      </c>
    </row>
    <row r="654" s="2" customFormat="1" ht="16.5" customHeight="1">
      <c r="A654" s="39"/>
      <c r="B654" s="40"/>
      <c r="C654" s="216" t="s">
        <v>1304</v>
      </c>
      <c r="D654" s="216" t="s">
        <v>154</v>
      </c>
      <c r="E654" s="217" t="s">
        <v>1305</v>
      </c>
      <c r="F654" s="218" t="s">
        <v>1306</v>
      </c>
      <c r="G654" s="219" t="s">
        <v>191</v>
      </c>
      <c r="H654" s="220">
        <v>41.890000000000001</v>
      </c>
      <c r="I654" s="221"/>
      <c r="J654" s="222">
        <f>ROUND(I654*H654,2)</f>
        <v>0</v>
      </c>
      <c r="K654" s="223"/>
      <c r="L654" s="45"/>
      <c r="M654" s="224" t="s">
        <v>1</v>
      </c>
      <c r="N654" s="225" t="s">
        <v>40</v>
      </c>
      <c r="O654" s="92"/>
      <c r="P654" s="226">
        <f>O654*H654</f>
        <v>0</v>
      </c>
      <c r="Q654" s="226">
        <v>0.00029999999999999997</v>
      </c>
      <c r="R654" s="226">
        <f>Q654*H654</f>
        <v>0.012566999999999998</v>
      </c>
      <c r="S654" s="226">
        <v>0</v>
      </c>
      <c r="T654" s="227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28" t="s">
        <v>253</v>
      </c>
      <c r="AT654" s="228" t="s">
        <v>154</v>
      </c>
      <c r="AU654" s="228" t="s">
        <v>85</v>
      </c>
      <c r="AY654" s="18" t="s">
        <v>151</v>
      </c>
      <c r="BE654" s="229">
        <f>IF(N654="základní",J654,0)</f>
        <v>0</v>
      </c>
      <c r="BF654" s="229">
        <f>IF(N654="snížená",J654,0)</f>
        <v>0</v>
      </c>
      <c r="BG654" s="229">
        <f>IF(N654="zákl. přenesená",J654,0)</f>
        <v>0</v>
      </c>
      <c r="BH654" s="229">
        <f>IF(N654="sníž. přenesená",J654,0)</f>
        <v>0</v>
      </c>
      <c r="BI654" s="229">
        <f>IF(N654="nulová",J654,0)</f>
        <v>0</v>
      </c>
      <c r="BJ654" s="18" t="s">
        <v>83</v>
      </c>
      <c r="BK654" s="229">
        <f>ROUND(I654*H654,2)</f>
        <v>0</v>
      </c>
      <c r="BL654" s="18" t="s">
        <v>253</v>
      </c>
      <c r="BM654" s="228" t="s">
        <v>1307</v>
      </c>
    </row>
    <row r="655" s="14" customFormat="1">
      <c r="A655" s="14"/>
      <c r="B655" s="241"/>
      <c r="C655" s="242"/>
      <c r="D655" s="232" t="s">
        <v>160</v>
      </c>
      <c r="E655" s="243" t="s">
        <v>1</v>
      </c>
      <c r="F655" s="244" t="s">
        <v>1308</v>
      </c>
      <c r="G655" s="242"/>
      <c r="H655" s="245">
        <v>41.890000000000001</v>
      </c>
      <c r="I655" s="246"/>
      <c r="J655" s="242"/>
      <c r="K655" s="242"/>
      <c r="L655" s="247"/>
      <c r="M655" s="248"/>
      <c r="N655" s="249"/>
      <c r="O655" s="249"/>
      <c r="P655" s="249"/>
      <c r="Q655" s="249"/>
      <c r="R655" s="249"/>
      <c r="S655" s="249"/>
      <c r="T655" s="250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1" t="s">
        <v>160</v>
      </c>
      <c r="AU655" s="251" t="s">
        <v>85</v>
      </c>
      <c r="AV655" s="14" t="s">
        <v>85</v>
      </c>
      <c r="AW655" s="14" t="s">
        <v>32</v>
      </c>
      <c r="AX655" s="14" t="s">
        <v>83</v>
      </c>
      <c r="AY655" s="251" t="s">
        <v>151</v>
      </c>
    </row>
    <row r="656" s="2" customFormat="1" ht="24.15" customHeight="1">
      <c r="A656" s="39"/>
      <c r="B656" s="40"/>
      <c r="C656" s="216" t="s">
        <v>1309</v>
      </c>
      <c r="D656" s="216" t="s">
        <v>154</v>
      </c>
      <c r="E656" s="217" t="s">
        <v>1310</v>
      </c>
      <c r="F656" s="218" t="s">
        <v>1311</v>
      </c>
      <c r="G656" s="219" t="s">
        <v>191</v>
      </c>
      <c r="H656" s="220">
        <v>41.890000000000001</v>
      </c>
      <c r="I656" s="221"/>
      <c r="J656" s="222">
        <f>ROUND(I656*H656,2)</f>
        <v>0</v>
      </c>
      <c r="K656" s="223"/>
      <c r="L656" s="45"/>
      <c r="M656" s="224" t="s">
        <v>1</v>
      </c>
      <c r="N656" s="225" t="s">
        <v>40</v>
      </c>
      <c r="O656" s="92"/>
      <c r="P656" s="226">
        <f>O656*H656</f>
        <v>0</v>
      </c>
      <c r="Q656" s="226">
        <v>0</v>
      </c>
      <c r="R656" s="226">
        <f>Q656*H656</f>
        <v>0</v>
      </c>
      <c r="S656" s="226">
        <v>0</v>
      </c>
      <c r="T656" s="227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28" t="s">
        <v>253</v>
      </c>
      <c r="AT656" s="228" t="s">
        <v>154</v>
      </c>
      <c r="AU656" s="228" t="s">
        <v>85</v>
      </c>
      <c r="AY656" s="18" t="s">
        <v>151</v>
      </c>
      <c r="BE656" s="229">
        <f>IF(N656="základní",J656,0)</f>
        <v>0</v>
      </c>
      <c r="BF656" s="229">
        <f>IF(N656="snížená",J656,0)</f>
        <v>0</v>
      </c>
      <c r="BG656" s="229">
        <f>IF(N656="zákl. přenesená",J656,0)</f>
        <v>0</v>
      </c>
      <c r="BH656" s="229">
        <f>IF(N656="sníž. přenesená",J656,0)</f>
        <v>0</v>
      </c>
      <c r="BI656" s="229">
        <f>IF(N656="nulová",J656,0)</f>
        <v>0</v>
      </c>
      <c r="BJ656" s="18" t="s">
        <v>83</v>
      </c>
      <c r="BK656" s="229">
        <f>ROUND(I656*H656,2)</f>
        <v>0</v>
      </c>
      <c r="BL656" s="18" t="s">
        <v>253</v>
      </c>
      <c r="BM656" s="228" t="s">
        <v>1312</v>
      </c>
    </row>
    <row r="657" s="2" customFormat="1" ht="24.15" customHeight="1">
      <c r="A657" s="39"/>
      <c r="B657" s="40"/>
      <c r="C657" s="216" t="s">
        <v>1313</v>
      </c>
      <c r="D657" s="216" t="s">
        <v>154</v>
      </c>
      <c r="E657" s="217" t="s">
        <v>1314</v>
      </c>
      <c r="F657" s="218" t="s">
        <v>1315</v>
      </c>
      <c r="G657" s="219" t="s">
        <v>191</v>
      </c>
      <c r="H657" s="220">
        <v>41.890000000000001</v>
      </c>
      <c r="I657" s="221"/>
      <c r="J657" s="222">
        <f>ROUND(I657*H657,2)</f>
        <v>0</v>
      </c>
      <c r="K657" s="223"/>
      <c r="L657" s="45"/>
      <c r="M657" s="224" t="s">
        <v>1</v>
      </c>
      <c r="N657" s="225" t="s">
        <v>40</v>
      </c>
      <c r="O657" s="92"/>
      <c r="P657" s="226">
        <f>O657*H657</f>
        <v>0</v>
      </c>
      <c r="Q657" s="226">
        <v>0.0075799999999999999</v>
      </c>
      <c r="R657" s="226">
        <f>Q657*H657</f>
        <v>0.31752619999999998</v>
      </c>
      <c r="S657" s="226">
        <v>0</v>
      </c>
      <c r="T657" s="227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28" t="s">
        <v>253</v>
      </c>
      <c r="AT657" s="228" t="s">
        <v>154</v>
      </c>
      <c r="AU657" s="228" t="s">
        <v>85</v>
      </c>
      <c r="AY657" s="18" t="s">
        <v>151</v>
      </c>
      <c r="BE657" s="229">
        <f>IF(N657="základní",J657,0)</f>
        <v>0</v>
      </c>
      <c r="BF657" s="229">
        <f>IF(N657="snížená",J657,0)</f>
        <v>0</v>
      </c>
      <c r="BG657" s="229">
        <f>IF(N657="zákl. přenesená",J657,0)</f>
        <v>0</v>
      </c>
      <c r="BH657" s="229">
        <f>IF(N657="sníž. přenesená",J657,0)</f>
        <v>0</v>
      </c>
      <c r="BI657" s="229">
        <f>IF(N657="nulová",J657,0)</f>
        <v>0</v>
      </c>
      <c r="BJ657" s="18" t="s">
        <v>83</v>
      </c>
      <c r="BK657" s="229">
        <f>ROUND(I657*H657,2)</f>
        <v>0</v>
      </c>
      <c r="BL657" s="18" t="s">
        <v>253</v>
      </c>
      <c r="BM657" s="228" t="s">
        <v>1316</v>
      </c>
    </row>
    <row r="658" s="2" customFormat="1" ht="16.5" customHeight="1">
      <c r="A658" s="39"/>
      <c r="B658" s="40"/>
      <c r="C658" s="216" t="s">
        <v>1317</v>
      </c>
      <c r="D658" s="216" t="s">
        <v>154</v>
      </c>
      <c r="E658" s="217" t="s">
        <v>1318</v>
      </c>
      <c r="F658" s="218" t="s">
        <v>1319</v>
      </c>
      <c r="G658" s="219" t="s">
        <v>203</v>
      </c>
      <c r="H658" s="220">
        <v>6.2800000000000002</v>
      </c>
      <c r="I658" s="221"/>
      <c r="J658" s="222">
        <f>ROUND(I658*H658,2)</f>
        <v>0</v>
      </c>
      <c r="K658" s="223"/>
      <c r="L658" s="45"/>
      <c r="M658" s="224" t="s">
        <v>1</v>
      </c>
      <c r="N658" s="225" t="s">
        <v>40</v>
      </c>
      <c r="O658" s="92"/>
      <c r="P658" s="226">
        <f>O658*H658</f>
        <v>0</v>
      </c>
      <c r="Q658" s="226">
        <v>0.00034000000000000002</v>
      </c>
      <c r="R658" s="226">
        <f>Q658*H658</f>
        <v>0.0021352000000000003</v>
      </c>
      <c r="S658" s="226">
        <v>0</v>
      </c>
      <c r="T658" s="227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28" t="s">
        <v>253</v>
      </c>
      <c r="AT658" s="228" t="s">
        <v>154</v>
      </c>
      <c r="AU658" s="228" t="s">
        <v>85</v>
      </c>
      <c r="AY658" s="18" t="s">
        <v>151</v>
      </c>
      <c r="BE658" s="229">
        <f>IF(N658="základní",J658,0)</f>
        <v>0</v>
      </c>
      <c r="BF658" s="229">
        <f>IF(N658="snížená",J658,0)</f>
        <v>0</v>
      </c>
      <c r="BG658" s="229">
        <f>IF(N658="zákl. přenesená",J658,0)</f>
        <v>0</v>
      </c>
      <c r="BH658" s="229">
        <f>IF(N658="sníž. přenesená",J658,0)</f>
        <v>0</v>
      </c>
      <c r="BI658" s="229">
        <f>IF(N658="nulová",J658,0)</f>
        <v>0</v>
      </c>
      <c r="BJ658" s="18" t="s">
        <v>83</v>
      </c>
      <c r="BK658" s="229">
        <f>ROUND(I658*H658,2)</f>
        <v>0</v>
      </c>
      <c r="BL658" s="18" t="s">
        <v>253</v>
      </c>
      <c r="BM658" s="228" t="s">
        <v>1320</v>
      </c>
    </row>
    <row r="659" s="14" customFormat="1">
      <c r="A659" s="14"/>
      <c r="B659" s="241"/>
      <c r="C659" s="242"/>
      <c r="D659" s="232" t="s">
        <v>160</v>
      </c>
      <c r="E659" s="243" t="s">
        <v>1</v>
      </c>
      <c r="F659" s="244" t="s">
        <v>1321</v>
      </c>
      <c r="G659" s="242"/>
      <c r="H659" s="245">
        <v>6.2800000000000002</v>
      </c>
      <c r="I659" s="246"/>
      <c r="J659" s="242"/>
      <c r="K659" s="242"/>
      <c r="L659" s="247"/>
      <c r="M659" s="248"/>
      <c r="N659" s="249"/>
      <c r="O659" s="249"/>
      <c r="P659" s="249"/>
      <c r="Q659" s="249"/>
      <c r="R659" s="249"/>
      <c r="S659" s="249"/>
      <c r="T659" s="250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1" t="s">
        <v>160</v>
      </c>
      <c r="AU659" s="251" t="s">
        <v>85</v>
      </c>
      <c r="AV659" s="14" t="s">
        <v>85</v>
      </c>
      <c r="AW659" s="14" t="s">
        <v>32</v>
      </c>
      <c r="AX659" s="14" t="s">
        <v>83</v>
      </c>
      <c r="AY659" s="251" t="s">
        <v>151</v>
      </c>
    </row>
    <row r="660" s="2" customFormat="1" ht="24.15" customHeight="1">
      <c r="A660" s="39"/>
      <c r="B660" s="40"/>
      <c r="C660" s="263" t="s">
        <v>1322</v>
      </c>
      <c r="D660" s="263" t="s">
        <v>362</v>
      </c>
      <c r="E660" s="264" t="s">
        <v>1323</v>
      </c>
      <c r="F660" s="265" t="s">
        <v>1324</v>
      </c>
      <c r="G660" s="266" t="s">
        <v>203</v>
      </c>
      <c r="H660" s="267">
        <v>6.9080000000000004</v>
      </c>
      <c r="I660" s="268"/>
      <c r="J660" s="269">
        <f>ROUND(I660*H660,2)</f>
        <v>0</v>
      </c>
      <c r="K660" s="270"/>
      <c r="L660" s="271"/>
      <c r="M660" s="272" t="s">
        <v>1</v>
      </c>
      <c r="N660" s="273" t="s">
        <v>40</v>
      </c>
      <c r="O660" s="92"/>
      <c r="P660" s="226">
        <f>O660*H660</f>
        <v>0</v>
      </c>
      <c r="Q660" s="226">
        <v>0.00033</v>
      </c>
      <c r="R660" s="226">
        <f>Q660*H660</f>
        <v>0.0022796400000000003</v>
      </c>
      <c r="S660" s="226">
        <v>0</v>
      </c>
      <c r="T660" s="227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28" t="s">
        <v>370</v>
      </c>
      <c r="AT660" s="228" t="s">
        <v>362</v>
      </c>
      <c r="AU660" s="228" t="s">
        <v>85</v>
      </c>
      <c r="AY660" s="18" t="s">
        <v>151</v>
      </c>
      <c r="BE660" s="229">
        <f>IF(N660="základní",J660,0)</f>
        <v>0</v>
      </c>
      <c r="BF660" s="229">
        <f>IF(N660="snížená",J660,0)</f>
        <v>0</v>
      </c>
      <c r="BG660" s="229">
        <f>IF(N660="zákl. přenesená",J660,0)</f>
        <v>0</v>
      </c>
      <c r="BH660" s="229">
        <f>IF(N660="sníž. přenesená",J660,0)</f>
        <v>0</v>
      </c>
      <c r="BI660" s="229">
        <f>IF(N660="nulová",J660,0)</f>
        <v>0</v>
      </c>
      <c r="BJ660" s="18" t="s">
        <v>83</v>
      </c>
      <c r="BK660" s="229">
        <f>ROUND(I660*H660,2)</f>
        <v>0</v>
      </c>
      <c r="BL660" s="18" t="s">
        <v>253</v>
      </c>
      <c r="BM660" s="228" t="s">
        <v>1325</v>
      </c>
    </row>
    <row r="661" s="14" customFormat="1">
      <c r="A661" s="14"/>
      <c r="B661" s="241"/>
      <c r="C661" s="242"/>
      <c r="D661" s="232" t="s">
        <v>160</v>
      </c>
      <c r="E661" s="242"/>
      <c r="F661" s="244" t="s">
        <v>1326</v>
      </c>
      <c r="G661" s="242"/>
      <c r="H661" s="245">
        <v>6.9080000000000004</v>
      </c>
      <c r="I661" s="246"/>
      <c r="J661" s="242"/>
      <c r="K661" s="242"/>
      <c r="L661" s="247"/>
      <c r="M661" s="248"/>
      <c r="N661" s="249"/>
      <c r="O661" s="249"/>
      <c r="P661" s="249"/>
      <c r="Q661" s="249"/>
      <c r="R661" s="249"/>
      <c r="S661" s="249"/>
      <c r="T661" s="25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1" t="s">
        <v>160</v>
      </c>
      <c r="AU661" s="251" t="s">
        <v>85</v>
      </c>
      <c r="AV661" s="14" t="s">
        <v>85</v>
      </c>
      <c r="AW661" s="14" t="s">
        <v>4</v>
      </c>
      <c r="AX661" s="14" t="s">
        <v>83</v>
      </c>
      <c r="AY661" s="251" t="s">
        <v>151</v>
      </c>
    </row>
    <row r="662" s="2" customFormat="1" ht="33" customHeight="1">
      <c r="A662" s="39"/>
      <c r="B662" s="40"/>
      <c r="C662" s="216" t="s">
        <v>1327</v>
      </c>
      <c r="D662" s="216" t="s">
        <v>154</v>
      </c>
      <c r="E662" s="217" t="s">
        <v>1328</v>
      </c>
      <c r="F662" s="218" t="s">
        <v>1329</v>
      </c>
      <c r="G662" s="219" t="s">
        <v>203</v>
      </c>
      <c r="H662" s="220">
        <v>17.84</v>
      </c>
      <c r="I662" s="221"/>
      <c r="J662" s="222">
        <f>ROUND(I662*H662,2)</f>
        <v>0</v>
      </c>
      <c r="K662" s="223"/>
      <c r="L662" s="45"/>
      <c r="M662" s="224" t="s">
        <v>1</v>
      </c>
      <c r="N662" s="225" t="s">
        <v>40</v>
      </c>
      <c r="O662" s="92"/>
      <c r="P662" s="226">
        <f>O662*H662</f>
        <v>0</v>
      </c>
      <c r="Q662" s="226">
        <v>0.00029</v>
      </c>
      <c r="R662" s="226">
        <f>Q662*H662</f>
        <v>0.0051736000000000004</v>
      </c>
      <c r="S662" s="226">
        <v>0</v>
      </c>
      <c r="T662" s="227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28" t="s">
        <v>253</v>
      </c>
      <c r="AT662" s="228" t="s">
        <v>154</v>
      </c>
      <c r="AU662" s="228" t="s">
        <v>85</v>
      </c>
      <c r="AY662" s="18" t="s">
        <v>151</v>
      </c>
      <c r="BE662" s="229">
        <f>IF(N662="základní",J662,0)</f>
        <v>0</v>
      </c>
      <c r="BF662" s="229">
        <f>IF(N662="snížená",J662,0)</f>
        <v>0</v>
      </c>
      <c r="BG662" s="229">
        <f>IF(N662="zákl. přenesená",J662,0)</f>
        <v>0</v>
      </c>
      <c r="BH662" s="229">
        <f>IF(N662="sníž. přenesená",J662,0)</f>
        <v>0</v>
      </c>
      <c r="BI662" s="229">
        <f>IF(N662="nulová",J662,0)</f>
        <v>0</v>
      </c>
      <c r="BJ662" s="18" t="s">
        <v>83</v>
      </c>
      <c r="BK662" s="229">
        <f>ROUND(I662*H662,2)</f>
        <v>0</v>
      </c>
      <c r="BL662" s="18" t="s">
        <v>253</v>
      </c>
      <c r="BM662" s="228" t="s">
        <v>1330</v>
      </c>
    </row>
    <row r="663" s="13" customFormat="1">
      <c r="A663" s="13"/>
      <c r="B663" s="230"/>
      <c r="C663" s="231"/>
      <c r="D663" s="232" t="s">
        <v>160</v>
      </c>
      <c r="E663" s="233" t="s">
        <v>1</v>
      </c>
      <c r="F663" s="234" t="s">
        <v>1331</v>
      </c>
      <c r="G663" s="231"/>
      <c r="H663" s="233" t="s">
        <v>1</v>
      </c>
      <c r="I663" s="235"/>
      <c r="J663" s="231"/>
      <c r="K663" s="231"/>
      <c r="L663" s="236"/>
      <c r="M663" s="237"/>
      <c r="N663" s="238"/>
      <c r="O663" s="238"/>
      <c r="P663" s="238"/>
      <c r="Q663" s="238"/>
      <c r="R663" s="238"/>
      <c r="S663" s="238"/>
      <c r="T663" s="239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0" t="s">
        <v>160</v>
      </c>
      <c r="AU663" s="240" t="s">
        <v>85</v>
      </c>
      <c r="AV663" s="13" t="s">
        <v>83</v>
      </c>
      <c r="AW663" s="13" t="s">
        <v>32</v>
      </c>
      <c r="AX663" s="13" t="s">
        <v>75</v>
      </c>
      <c r="AY663" s="240" t="s">
        <v>151</v>
      </c>
    </row>
    <row r="664" s="14" customFormat="1">
      <c r="A664" s="14"/>
      <c r="B664" s="241"/>
      <c r="C664" s="242"/>
      <c r="D664" s="232" t="s">
        <v>160</v>
      </c>
      <c r="E664" s="243" t="s">
        <v>1</v>
      </c>
      <c r="F664" s="244" t="s">
        <v>434</v>
      </c>
      <c r="G664" s="242"/>
      <c r="H664" s="245">
        <v>18.640000000000001</v>
      </c>
      <c r="I664" s="246"/>
      <c r="J664" s="242"/>
      <c r="K664" s="242"/>
      <c r="L664" s="247"/>
      <c r="M664" s="248"/>
      <c r="N664" s="249"/>
      <c r="O664" s="249"/>
      <c r="P664" s="249"/>
      <c r="Q664" s="249"/>
      <c r="R664" s="249"/>
      <c r="S664" s="249"/>
      <c r="T664" s="250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1" t="s">
        <v>160</v>
      </c>
      <c r="AU664" s="251" t="s">
        <v>85</v>
      </c>
      <c r="AV664" s="14" t="s">
        <v>85</v>
      </c>
      <c r="AW664" s="14" t="s">
        <v>32</v>
      </c>
      <c r="AX664" s="14" t="s">
        <v>75</v>
      </c>
      <c r="AY664" s="251" t="s">
        <v>151</v>
      </c>
    </row>
    <row r="665" s="14" customFormat="1">
      <c r="A665" s="14"/>
      <c r="B665" s="241"/>
      <c r="C665" s="242"/>
      <c r="D665" s="232" t="s">
        <v>160</v>
      </c>
      <c r="E665" s="243" t="s">
        <v>1</v>
      </c>
      <c r="F665" s="244" t="s">
        <v>435</v>
      </c>
      <c r="G665" s="242"/>
      <c r="H665" s="245">
        <v>-0.80000000000000004</v>
      </c>
      <c r="I665" s="246"/>
      <c r="J665" s="242"/>
      <c r="K665" s="242"/>
      <c r="L665" s="247"/>
      <c r="M665" s="248"/>
      <c r="N665" s="249"/>
      <c r="O665" s="249"/>
      <c r="P665" s="249"/>
      <c r="Q665" s="249"/>
      <c r="R665" s="249"/>
      <c r="S665" s="249"/>
      <c r="T665" s="25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1" t="s">
        <v>160</v>
      </c>
      <c r="AU665" s="251" t="s">
        <v>85</v>
      </c>
      <c r="AV665" s="14" t="s">
        <v>85</v>
      </c>
      <c r="AW665" s="14" t="s">
        <v>32</v>
      </c>
      <c r="AX665" s="14" t="s">
        <v>75</v>
      </c>
      <c r="AY665" s="251" t="s">
        <v>151</v>
      </c>
    </row>
    <row r="666" s="15" customFormat="1">
      <c r="A666" s="15"/>
      <c r="B666" s="252"/>
      <c r="C666" s="253"/>
      <c r="D666" s="232" t="s">
        <v>160</v>
      </c>
      <c r="E666" s="254" t="s">
        <v>1</v>
      </c>
      <c r="F666" s="255" t="s">
        <v>174</v>
      </c>
      <c r="G666" s="253"/>
      <c r="H666" s="256">
        <v>17.84</v>
      </c>
      <c r="I666" s="257"/>
      <c r="J666" s="253"/>
      <c r="K666" s="253"/>
      <c r="L666" s="258"/>
      <c r="M666" s="259"/>
      <c r="N666" s="260"/>
      <c r="O666" s="260"/>
      <c r="P666" s="260"/>
      <c r="Q666" s="260"/>
      <c r="R666" s="260"/>
      <c r="S666" s="260"/>
      <c r="T666" s="261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62" t="s">
        <v>160</v>
      </c>
      <c r="AU666" s="262" t="s">
        <v>85</v>
      </c>
      <c r="AV666" s="15" t="s">
        <v>158</v>
      </c>
      <c r="AW666" s="15" t="s">
        <v>32</v>
      </c>
      <c r="AX666" s="15" t="s">
        <v>83</v>
      </c>
      <c r="AY666" s="262" t="s">
        <v>151</v>
      </c>
    </row>
    <row r="667" s="2" customFormat="1" ht="33" customHeight="1">
      <c r="A667" s="39"/>
      <c r="B667" s="40"/>
      <c r="C667" s="263" t="s">
        <v>1332</v>
      </c>
      <c r="D667" s="263" t="s">
        <v>362</v>
      </c>
      <c r="E667" s="264" t="s">
        <v>1333</v>
      </c>
      <c r="F667" s="265" t="s">
        <v>1334</v>
      </c>
      <c r="G667" s="266" t="s">
        <v>203</v>
      </c>
      <c r="H667" s="267">
        <v>19.623999999999999</v>
      </c>
      <c r="I667" s="268"/>
      <c r="J667" s="269">
        <f>ROUND(I667*H667,2)</f>
        <v>0</v>
      </c>
      <c r="K667" s="270"/>
      <c r="L667" s="271"/>
      <c r="M667" s="272" t="s">
        <v>1</v>
      </c>
      <c r="N667" s="273" t="s">
        <v>40</v>
      </c>
      <c r="O667" s="92"/>
      <c r="P667" s="226">
        <f>O667*H667</f>
        <v>0</v>
      </c>
      <c r="Q667" s="226">
        <v>0.00198</v>
      </c>
      <c r="R667" s="226">
        <f>Q667*H667</f>
        <v>0.038855519999999998</v>
      </c>
      <c r="S667" s="226">
        <v>0</v>
      </c>
      <c r="T667" s="227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28" t="s">
        <v>370</v>
      </c>
      <c r="AT667" s="228" t="s">
        <v>362</v>
      </c>
      <c r="AU667" s="228" t="s">
        <v>85</v>
      </c>
      <c r="AY667" s="18" t="s">
        <v>151</v>
      </c>
      <c r="BE667" s="229">
        <f>IF(N667="základní",J667,0)</f>
        <v>0</v>
      </c>
      <c r="BF667" s="229">
        <f>IF(N667="snížená",J667,0)</f>
        <v>0</v>
      </c>
      <c r="BG667" s="229">
        <f>IF(N667="zákl. přenesená",J667,0)</f>
        <v>0</v>
      </c>
      <c r="BH667" s="229">
        <f>IF(N667="sníž. přenesená",J667,0)</f>
        <v>0</v>
      </c>
      <c r="BI667" s="229">
        <f>IF(N667="nulová",J667,0)</f>
        <v>0</v>
      </c>
      <c r="BJ667" s="18" t="s">
        <v>83</v>
      </c>
      <c r="BK667" s="229">
        <f>ROUND(I667*H667,2)</f>
        <v>0</v>
      </c>
      <c r="BL667" s="18" t="s">
        <v>253</v>
      </c>
      <c r="BM667" s="228" t="s">
        <v>1335</v>
      </c>
    </row>
    <row r="668" s="14" customFormat="1">
      <c r="A668" s="14"/>
      <c r="B668" s="241"/>
      <c r="C668" s="242"/>
      <c r="D668" s="232" t="s">
        <v>160</v>
      </c>
      <c r="E668" s="242"/>
      <c r="F668" s="244" t="s">
        <v>1336</v>
      </c>
      <c r="G668" s="242"/>
      <c r="H668" s="245">
        <v>19.623999999999999</v>
      </c>
      <c r="I668" s="246"/>
      <c r="J668" s="242"/>
      <c r="K668" s="242"/>
      <c r="L668" s="247"/>
      <c r="M668" s="248"/>
      <c r="N668" s="249"/>
      <c r="O668" s="249"/>
      <c r="P668" s="249"/>
      <c r="Q668" s="249"/>
      <c r="R668" s="249"/>
      <c r="S668" s="249"/>
      <c r="T668" s="250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1" t="s">
        <v>160</v>
      </c>
      <c r="AU668" s="251" t="s">
        <v>85</v>
      </c>
      <c r="AV668" s="14" t="s">
        <v>85</v>
      </c>
      <c r="AW668" s="14" t="s">
        <v>4</v>
      </c>
      <c r="AX668" s="14" t="s">
        <v>83</v>
      </c>
      <c r="AY668" s="251" t="s">
        <v>151</v>
      </c>
    </row>
    <row r="669" s="2" customFormat="1" ht="37.8" customHeight="1">
      <c r="A669" s="39"/>
      <c r="B669" s="40"/>
      <c r="C669" s="263" t="s">
        <v>1337</v>
      </c>
      <c r="D669" s="263" t="s">
        <v>362</v>
      </c>
      <c r="E669" s="264" t="s">
        <v>1338</v>
      </c>
      <c r="F669" s="265" t="s">
        <v>1339</v>
      </c>
      <c r="G669" s="266" t="s">
        <v>157</v>
      </c>
      <c r="H669" s="267">
        <v>4</v>
      </c>
      <c r="I669" s="268"/>
      <c r="J669" s="269">
        <f>ROUND(I669*H669,2)</f>
        <v>0</v>
      </c>
      <c r="K669" s="270"/>
      <c r="L669" s="271"/>
      <c r="M669" s="272" t="s">
        <v>1</v>
      </c>
      <c r="N669" s="273" t="s">
        <v>40</v>
      </c>
      <c r="O669" s="92"/>
      <c r="P669" s="226">
        <f>O669*H669</f>
        <v>0</v>
      </c>
      <c r="Q669" s="226">
        <v>0.00035</v>
      </c>
      <c r="R669" s="226">
        <f>Q669*H669</f>
        <v>0.0014</v>
      </c>
      <c r="S669" s="226">
        <v>0</v>
      </c>
      <c r="T669" s="227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28" t="s">
        <v>370</v>
      </c>
      <c r="AT669" s="228" t="s">
        <v>362</v>
      </c>
      <c r="AU669" s="228" t="s">
        <v>85</v>
      </c>
      <c r="AY669" s="18" t="s">
        <v>151</v>
      </c>
      <c r="BE669" s="229">
        <f>IF(N669="základní",J669,0)</f>
        <v>0</v>
      </c>
      <c r="BF669" s="229">
        <f>IF(N669="snížená",J669,0)</f>
        <v>0</v>
      </c>
      <c r="BG669" s="229">
        <f>IF(N669="zákl. přenesená",J669,0)</f>
        <v>0</v>
      </c>
      <c r="BH669" s="229">
        <f>IF(N669="sníž. přenesená",J669,0)</f>
        <v>0</v>
      </c>
      <c r="BI669" s="229">
        <f>IF(N669="nulová",J669,0)</f>
        <v>0</v>
      </c>
      <c r="BJ669" s="18" t="s">
        <v>83</v>
      </c>
      <c r="BK669" s="229">
        <f>ROUND(I669*H669,2)</f>
        <v>0</v>
      </c>
      <c r="BL669" s="18" t="s">
        <v>253</v>
      </c>
      <c r="BM669" s="228" t="s">
        <v>1340</v>
      </c>
    </row>
    <row r="670" s="2" customFormat="1" ht="37.8" customHeight="1">
      <c r="A670" s="39"/>
      <c r="B670" s="40"/>
      <c r="C670" s="263" t="s">
        <v>1341</v>
      </c>
      <c r="D670" s="263" t="s">
        <v>362</v>
      </c>
      <c r="E670" s="264" t="s">
        <v>1342</v>
      </c>
      <c r="F670" s="265" t="s">
        <v>1343</v>
      </c>
      <c r="G670" s="266" t="s">
        <v>157</v>
      </c>
      <c r="H670" s="267">
        <v>2</v>
      </c>
      <c r="I670" s="268"/>
      <c r="J670" s="269">
        <f>ROUND(I670*H670,2)</f>
        <v>0</v>
      </c>
      <c r="K670" s="270"/>
      <c r="L670" s="271"/>
      <c r="M670" s="272" t="s">
        <v>1</v>
      </c>
      <c r="N670" s="273" t="s">
        <v>40</v>
      </c>
      <c r="O670" s="92"/>
      <c r="P670" s="226">
        <f>O670*H670</f>
        <v>0</v>
      </c>
      <c r="Q670" s="226">
        <v>0.00035</v>
      </c>
      <c r="R670" s="226">
        <f>Q670*H670</f>
        <v>0.00069999999999999999</v>
      </c>
      <c r="S670" s="226">
        <v>0</v>
      </c>
      <c r="T670" s="227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28" t="s">
        <v>370</v>
      </c>
      <c r="AT670" s="228" t="s">
        <v>362</v>
      </c>
      <c r="AU670" s="228" t="s">
        <v>85</v>
      </c>
      <c r="AY670" s="18" t="s">
        <v>151</v>
      </c>
      <c r="BE670" s="229">
        <f>IF(N670="základní",J670,0)</f>
        <v>0</v>
      </c>
      <c r="BF670" s="229">
        <f>IF(N670="snížená",J670,0)</f>
        <v>0</v>
      </c>
      <c r="BG670" s="229">
        <f>IF(N670="zákl. přenesená",J670,0)</f>
        <v>0</v>
      </c>
      <c r="BH670" s="229">
        <f>IF(N670="sníž. přenesená",J670,0)</f>
        <v>0</v>
      </c>
      <c r="BI670" s="229">
        <f>IF(N670="nulová",J670,0)</f>
        <v>0</v>
      </c>
      <c r="BJ670" s="18" t="s">
        <v>83</v>
      </c>
      <c r="BK670" s="229">
        <f>ROUND(I670*H670,2)</f>
        <v>0</v>
      </c>
      <c r="BL670" s="18" t="s">
        <v>253</v>
      </c>
      <c r="BM670" s="228" t="s">
        <v>1344</v>
      </c>
    </row>
    <row r="671" s="2" customFormat="1" ht="33" customHeight="1">
      <c r="A671" s="39"/>
      <c r="B671" s="40"/>
      <c r="C671" s="216" t="s">
        <v>1345</v>
      </c>
      <c r="D671" s="216" t="s">
        <v>154</v>
      </c>
      <c r="E671" s="217" t="s">
        <v>1346</v>
      </c>
      <c r="F671" s="218" t="s">
        <v>1347</v>
      </c>
      <c r="G671" s="219" t="s">
        <v>191</v>
      </c>
      <c r="H671" s="220">
        <v>3.21</v>
      </c>
      <c r="I671" s="221"/>
      <c r="J671" s="222">
        <f>ROUND(I671*H671,2)</f>
        <v>0</v>
      </c>
      <c r="K671" s="223"/>
      <c r="L671" s="45"/>
      <c r="M671" s="224" t="s">
        <v>1</v>
      </c>
      <c r="N671" s="225" t="s">
        <v>40</v>
      </c>
      <c r="O671" s="92"/>
      <c r="P671" s="226">
        <f>O671*H671</f>
        <v>0</v>
      </c>
      <c r="Q671" s="226">
        <v>0.0053800000000000002</v>
      </c>
      <c r="R671" s="226">
        <f>Q671*H671</f>
        <v>0.017269800000000002</v>
      </c>
      <c r="S671" s="226">
        <v>0</v>
      </c>
      <c r="T671" s="227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28" t="s">
        <v>253</v>
      </c>
      <c r="AT671" s="228" t="s">
        <v>154</v>
      </c>
      <c r="AU671" s="228" t="s">
        <v>85</v>
      </c>
      <c r="AY671" s="18" t="s">
        <v>151</v>
      </c>
      <c r="BE671" s="229">
        <f>IF(N671="základní",J671,0)</f>
        <v>0</v>
      </c>
      <c r="BF671" s="229">
        <f>IF(N671="snížená",J671,0)</f>
        <v>0</v>
      </c>
      <c r="BG671" s="229">
        <f>IF(N671="zákl. přenesená",J671,0)</f>
        <v>0</v>
      </c>
      <c r="BH671" s="229">
        <f>IF(N671="sníž. přenesená",J671,0)</f>
        <v>0</v>
      </c>
      <c r="BI671" s="229">
        <f>IF(N671="nulová",J671,0)</f>
        <v>0</v>
      </c>
      <c r="BJ671" s="18" t="s">
        <v>83</v>
      </c>
      <c r="BK671" s="229">
        <f>ROUND(I671*H671,2)</f>
        <v>0</v>
      </c>
      <c r="BL671" s="18" t="s">
        <v>253</v>
      </c>
      <c r="BM671" s="228" t="s">
        <v>1348</v>
      </c>
    </row>
    <row r="672" s="13" customFormat="1">
      <c r="A672" s="13"/>
      <c r="B672" s="230"/>
      <c r="C672" s="231"/>
      <c r="D672" s="232" t="s">
        <v>160</v>
      </c>
      <c r="E672" s="233" t="s">
        <v>1</v>
      </c>
      <c r="F672" s="234" t="s">
        <v>1349</v>
      </c>
      <c r="G672" s="231"/>
      <c r="H672" s="233" t="s">
        <v>1</v>
      </c>
      <c r="I672" s="235"/>
      <c r="J672" s="231"/>
      <c r="K672" s="231"/>
      <c r="L672" s="236"/>
      <c r="M672" s="237"/>
      <c r="N672" s="238"/>
      <c r="O672" s="238"/>
      <c r="P672" s="238"/>
      <c r="Q672" s="238"/>
      <c r="R672" s="238"/>
      <c r="S672" s="238"/>
      <c r="T672" s="239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0" t="s">
        <v>160</v>
      </c>
      <c r="AU672" s="240" t="s">
        <v>85</v>
      </c>
      <c r="AV672" s="13" t="s">
        <v>83</v>
      </c>
      <c r="AW672" s="13" t="s">
        <v>32</v>
      </c>
      <c r="AX672" s="13" t="s">
        <v>75</v>
      </c>
      <c r="AY672" s="240" t="s">
        <v>151</v>
      </c>
    </row>
    <row r="673" s="14" customFormat="1">
      <c r="A673" s="14"/>
      <c r="B673" s="241"/>
      <c r="C673" s="242"/>
      <c r="D673" s="232" t="s">
        <v>160</v>
      </c>
      <c r="E673" s="243" t="s">
        <v>1</v>
      </c>
      <c r="F673" s="244" t="s">
        <v>1350</v>
      </c>
      <c r="G673" s="242"/>
      <c r="H673" s="245">
        <v>3.21</v>
      </c>
      <c r="I673" s="246"/>
      <c r="J673" s="242"/>
      <c r="K673" s="242"/>
      <c r="L673" s="247"/>
      <c r="M673" s="248"/>
      <c r="N673" s="249"/>
      <c r="O673" s="249"/>
      <c r="P673" s="249"/>
      <c r="Q673" s="249"/>
      <c r="R673" s="249"/>
      <c r="S673" s="249"/>
      <c r="T673" s="250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51" t="s">
        <v>160</v>
      </c>
      <c r="AU673" s="251" t="s">
        <v>85</v>
      </c>
      <c r="AV673" s="14" t="s">
        <v>85</v>
      </c>
      <c r="AW673" s="14" t="s">
        <v>32</v>
      </c>
      <c r="AX673" s="14" t="s">
        <v>83</v>
      </c>
      <c r="AY673" s="251" t="s">
        <v>151</v>
      </c>
    </row>
    <row r="674" s="2" customFormat="1" ht="33" customHeight="1">
      <c r="A674" s="39"/>
      <c r="B674" s="40"/>
      <c r="C674" s="263" t="s">
        <v>1351</v>
      </c>
      <c r="D674" s="263" t="s">
        <v>362</v>
      </c>
      <c r="E674" s="264" t="s">
        <v>1352</v>
      </c>
      <c r="F674" s="265" t="s">
        <v>1353</v>
      </c>
      <c r="G674" s="266" t="s">
        <v>191</v>
      </c>
      <c r="H674" s="267">
        <v>3.5310000000000001</v>
      </c>
      <c r="I674" s="268"/>
      <c r="J674" s="269">
        <f>ROUND(I674*H674,2)</f>
        <v>0</v>
      </c>
      <c r="K674" s="270"/>
      <c r="L674" s="271"/>
      <c r="M674" s="272" t="s">
        <v>1</v>
      </c>
      <c r="N674" s="273" t="s">
        <v>40</v>
      </c>
      <c r="O674" s="92"/>
      <c r="P674" s="226">
        <f>O674*H674</f>
        <v>0</v>
      </c>
      <c r="Q674" s="226">
        <v>0.021999999999999999</v>
      </c>
      <c r="R674" s="226">
        <f>Q674*H674</f>
        <v>0.077682000000000001</v>
      </c>
      <c r="S674" s="226">
        <v>0</v>
      </c>
      <c r="T674" s="227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28" t="s">
        <v>370</v>
      </c>
      <c r="AT674" s="228" t="s">
        <v>362</v>
      </c>
      <c r="AU674" s="228" t="s">
        <v>85</v>
      </c>
      <c r="AY674" s="18" t="s">
        <v>151</v>
      </c>
      <c r="BE674" s="229">
        <f>IF(N674="základní",J674,0)</f>
        <v>0</v>
      </c>
      <c r="BF674" s="229">
        <f>IF(N674="snížená",J674,0)</f>
        <v>0</v>
      </c>
      <c r="BG674" s="229">
        <f>IF(N674="zákl. přenesená",J674,0)</f>
        <v>0</v>
      </c>
      <c r="BH674" s="229">
        <f>IF(N674="sníž. přenesená",J674,0)</f>
        <v>0</v>
      </c>
      <c r="BI674" s="229">
        <f>IF(N674="nulová",J674,0)</f>
        <v>0</v>
      </c>
      <c r="BJ674" s="18" t="s">
        <v>83</v>
      </c>
      <c r="BK674" s="229">
        <f>ROUND(I674*H674,2)</f>
        <v>0</v>
      </c>
      <c r="BL674" s="18" t="s">
        <v>253</v>
      </c>
      <c r="BM674" s="228" t="s">
        <v>1354</v>
      </c>
    </row>
    <row r="675" s="14" customFormat="1">
      <c r="A675" s="14"/>
      <c r="B675" s="241"/>
      <c r="C675" s="242"/>
      <c r="D675" s="232" t="s">
        <v>160</v>
      </c>
      <c r="E675" s="242"/>
      <c r="F675" s="244" t="s">
        <v>1355</v>
      </c>
      <c r="G675" s="242"/>
      <c r="H675" s="245">
        <v>3.5310000000000001</v>
      </c>
      <c r="I675" s="246"/>
      <c r="J675" s="242"/>
      <c r="K675" s="242"/>
      <c r="L675" s="247"/>
      <c r="M675" s="248"/>
      <c r="N675" s="249"/>
      <c r="O675" s="249"/>
      <c r="P675" s="249"/>
      <c r="Q675" s="249"/>
      <c r="R675" s="249"/>
      <c r="S675" s="249"/>
      <c r="T675" s="250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1" t="s">
        <v>160</v>
      </c>
      <c r="AU675" s="251" t="s">
        <v>85</v>
      </c>
      <c r="AV675" s="14" t="s">
        <v>85</v>
      </c>
      <c r="AW675" s="14" t="s">
        <v>4</v>
      </c>
      <c r="AX675" s="14" t="s">
        <v>83</v>
      </c>
      <c r="AY675" s="251" t="s">
        <v>151</v>
      </c>
    </row>
    <row r="676" s="2" customFormat="1" ht="33" customHeight="1">
      <c r="A676" s="39"/>
      <c r="B676" s="40"/>
      <c r="C676" s="216" t="s">
        <v>1356</v>
      </c>
      <c r="D676" s="216" t="s">
        <v>154</v>
      </c>
      <c r="E676" s="217" t="s">
        <v>1357</v>
      </c>
      <c r="F676" s="218" t="s">
        <v>1358</v>
      </c>
      <c r="G676" s="219" t="s">
        <v>191</v>
      </c>
      <c r="H676" s="220">
        <v>3.21</v>
      </c>
      <c r="I676" s="221"/>
      <c r="J676" s="222">
        <f>ROUND(I676*H676,2)</f>
        <v>0</v>
      </c>
      <c r="K676" s="223"/>
      <c r="L676" s="45"/>
      <c r="M676" s="224" t="s">
        <v>1</v>
      </c>
      <c r="N676" s="225" t="s">
        <v>40</v>
      </c>
      <c r="O676" s="92"/>
      <c r="P676" s="226">
        <f>O676*H676</f>
        <v>0</v>
      </c>
      <c r="Q676" s="226">
        <v>0</v>
      </c>
      <c r="R676" s="226">
        <f>Q676*H676</f>
        <v>0</v>
      </c>
      <c r="S676" s="226">
        <v>0</v>
      </c>
      <c r="T676" s="227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8" t="s">
        <v>253</v>
      </c>
      <c r="AT676" s="228" t="s">
        <v>154</v>
      </c>
      <c r="AU676" s="228" t="s">
        <v>85</v>
      </c>
      <c r="AY676" s="18" t="s">
        <v>151</v>
      </c>
      <c r="BE676" s="229">
        <f>IF(N676="základní",J676,0)</f>
        <v>0</v>
      </c>
      <c r="BF676" s="229">
        <f>IF(N676="snížená",J676,0)</f>
        <v>0</v>
      </c>
      <c r="BG676" s="229">
        <f>IF(N676="zákl. přenesená",J676,0)</f>
        <v>0</v>
      </c>
      <c r="BH676" s="229">
        <f>IF(N676="sníž. přenesená",J676,0)</f>
        <v>0</v>
      </c>
      <c r="BI676" s="229">
        <f>IF(N676="nulová",J676,0)</f>
        <v>0</v>
      </c>
      <c r="BJ676" s="18" t="s">
        <v>83</v>
      </c>
      <c r="BK676" s="229">
        <f>ROUND(I676*H676,2)</f>
        <v>0</v>
      </c>
      <c r="BL676" s="18" t="s">
        <v>253</v>
      </c>
      <c r="BM676" s="228" t="s">
        <v>1359</v>
      </c>
    </row>
    <row r="677" s="2" customFormat="1" ht="33" customHeight="1">
      <c r="A677" s="39"/>
      <c r="B677" s="40"/>
      <c r="C677" s="216" t="s">
        <v>1360</v>
      </c>
      <c r="D677" s="216" t="s">
        <v>154</v>
      </c>
      <c r="E677" s="217" t="s">
        <v>1361</v>
      </c>
      <c r="F677" s="218" t="s">
        <v>1362</v>
      </c>
      <c r="G677" s="219" t="s">
        <v>191</v>
      </c>
      <c r="H677" s="220">
        <v>34.810000000000002</v>
      </c>
      <c r="I677" s="221"/>
      <c r="J677" s="222">
        <f>ROUND(I677*H677,2)</f>
        <v>0</v>
      </c>
      <c r="K677" s="223"/>
      <c r="L677" s="45"/>
      <c r="M677" s="224" t="s">
        <v>1</v>
      </c>
      <c r="N677" s="225" t="s">
        <v>40</v>
      </c>
      <c r="O677" s="92"/>
      <c r="P677" s="226">
        <f>O677*H677</f>
        <v>0</v>
      </c>
      <c r="Q677" s="226">
        <v>0.0033700000000000002</v>
      </c>
      <c r="R677" s="226">
        <f>Q677*H677</f>
        <v>0.11730970000000002</v>
      </c>
      <c r="S677" s="226">
        <v>0</v>
      </c>
      <c r="T677" s="227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28" t="s">
        <v>253</v>
      </c>
      <c r="AT677" s="228" t="s">
        <v>154</v>
      </c>
      <c r="AU677" s="228" t="s">
        <v>85</v>
      </c>
      <c r="AY677" s="18" t="s">
        <v>151</v>
      </c>
      <c r="BE677" s="229">
        <f>IF(N677="základní",J677,0)</f>
        <v>0</v>
      </c>
      <c r="BF677" s="229">
        <f>IF(N677="snížená",J677,0)</f>
        <v>0</v>
      </c>
      <c r="BG677" s="229">
        <f>IF(N677="zákl. přenesená",J677,0)</f>
        <v>0</v>
      </c>
      <c r="BH677" s="229">
        <f>IF(N677="sníž. přenesená",J677,0)</f>
        <v>0</v>
      </c>
      <c r="BI677" s="229">
        <f>IF(N677="nulová",J677,0)</f>
        <v>0</v>
      </c>
      <c r="BJ677" s="18" t="s">
        <v>83</v>
      </c>
      <c r="BK677" s="229">
        <f>ROUND(I677*H677,2)</f>
        <v>0</v>
      </c>
      <c r="BL677" s="18" t="s">
        <v>253</v>
      </c>
      <c r="BM677" s="228" t="s">
        <v>1363</v>
      </c>
    </row>
    <row r="678" s="13" customFormat="1">
      <c r="A678" s="13"/>
      <c r="B678" s="230"/>
      <c r="C678" s="231"/>
      <c r="D678" s="232" t="s">
        <v>160</v>
      </c>
      <c r="E678" s="233" t="s">
        <v>1</v>
      </c>
      <c r="F678" s="234" t="s">
        <v>1331</v>
      </c>
      <c r="G678" s="231"/>
      <c r="H678" s="233" t="s">
        <v>1</v>
      </c>
      <c r="I678" s="235"/>
      <c r="J678" s="231"/>
      <c r="K678" s="231"/>
      <c r="L678" s="236"/>
      <c r="M678" s="237"/>
      <c r="N678" s="238"/>
      <c r="O678" s="238"/>
      <c r="P678" s="238"/>
      <c r="Q678" s="238"/>
      <c r="R678" s="238"/>
      <c r="S678" s="238"/>
      <c r="T678" s="239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0" t="s">
        <v>160</v>
      </c>
      <c r="AU678" s="240" t="s">
        <v>85</v>
      </c>
      <c r="AV678" s="13" t="s">
        <v>83</v>
      </c>
      <c r="AW678" s="13" t="s">
        <v>32</v>
      </c>
      <c r="AX678" s="13" t="s">
        <v>75</v>
      </c>
      <c r="AY678" s="240" t="s">
        <v>151</v>
      </c>
    </row>
    <row r="679" s="14" customFormat="1">
      <c r="A679" s="14"/>
      <c r="B679" s="241"/>
      <c r="C679" s="242"/>
      <c r="D679" s="232" t="s">
        <v>160</v>
      </c>
      <c r="E679" s="243" t="s">
        <v>1</v>
      </c>
      <c r="F679" s="244" t="s">
        <v>329</v>
      </c>
      <c r="G679" s="242"/>
      <c r="H679" s="245">
        <v>34.810000000000002</v>
      </c>
      <c r="I679" s="246"/>
      <c r="J679" s="242"/>
      <c r="K679" s="242"/>
      <c r="L679" s="247"/>
      <c r="M679" s="248"/>
      <c r="N679" s="249"/>
      <c r="O679" s="249"/>
      <c r="P679" s="249"/>
      <c r="Q679" s="249"/>
      <c r="R679" s="249"/>
      <c r="S679" s="249"/>
      <c r="T679" s="250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1" t="s">
        <v>160</v>
      </c>
      <c r="AU679" s="251" t="s">
        <v>85</v>
      </c>
      <c r="AV679" s="14" t="s">
        <v>85</v>
      </c>
      <c r="AW679" s="14" t="s">
        <v>32</v>
      </c>
      <c r="AX679" s="14" t="s">
        <v>83</v>
      </c>
      <c r="AY679" s="251" t="s">
        <v>151</v>
      </c>
    </row>
    <row r="680" s="2" customFormat="1" ht="33" customHeight="1">
      <c r="A680" s="39"/>
      <c r="B680" s="40"/>
      <c r="C680" s="263" t="s">
        <v>1364</v>
      </c>
      <c r="D680" s="263" t="s">
        <v>362</v>
      </c>
      <c r="E680" s="264" t="s">
        <v>1365</v>
      </c>
      <c r="F680" s="265" t="s">
        <v>1366</v>
      </c>
      <c r="G680" s="266" t="s">
        <v>191</v>
      </c>
      <c r="H680" s="267">
        <v>38.290999999999997</v>
      </c>
      <c r="I680" s="268"/>
      <c r="J680" s="269">
        <f>ROUND(I680*H680,2)</f>
        <v>0</v>
      </c>
      <c r="K680" s="270"/>
      <c r="L680" s="271"/>
      <c r="M680" s="272" t="s">
        <v>1</v>
      </c>
      <c r="N680" s="273" t="s">
        <v>40</v>
      </c>
      <c r="O680" s="92"/>
      <c r="P680" s="226">
        <f>O680*H680</f>
        <v>0</v>
      </c>
      <c r="Q680" s="226">
        <v>0.021999999999999999</v>
      </c>
      <c r="R680" s="226">
        <f>Q680*H680</f>
        <v>0.84240199999999987</v>
      </c>
      <c r="S680" s="226">
        <v>0</v>
      </c>
      <c r="T680" s="227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28" t="s">
        <v>370</v>
      </c>
      <c r="AT680" s="228" t="s">
        <v>362</v>
      </c>
      <c r="AU680" s="228" t="s">
        <v>85</v>
      </c>
      <c r="AY680" s="18" t="s">
        <v>151</v>
      </c>
      <c r="BE680" s="229">
        <f>IF(N680="základní",J680,0)</f>
        <v>0</v>
      </c>
      <c r="BF680" s="229">
        <f>IF(N680="snížená",J680,0)</f>
        <v>0</v>
      </c>
      <c r="BG680" s="229">
        <f>IF(N680="zákl. přenesená",J680,0)</f>
        <v>0</v>
      </c>
      <c r="BH680" s="229">
        <f>IF(N680="sníž. přenesená",J680,0)</f>
        <v>0</v>
      </c>
      <c r="BI680" s="229">
        <f>IF(N680="nulová",J680,0)</f>
        <v>0</v>
      </c>
      <c r="BJ680" s="18" t="s">
        <v>83</v>
      </c>
      <c r="BK680" s="229">
        <f>ROUND(I680*H680,2)</f>
        <v>0</v>
      </c>
      <c r="BL680" s="18" t="s">
        <v>253</v>
      </c>
      <c r="BM680" s="228" t="s">
        <v>1367</v>
      </c>
    </row>
    <row r="681" s="14" customFormat="1">
      <c r="A681" s="14"/>
      <c r="B681" s="241"/>
      <c r="C681" s="242"/>
      <c r="D681" s="232" t="s">
        <v>160</v>
      </c>
      <c r="E681" s="242"/>
      <c r="F681" s="244" t="s">
        <v>1368</v>
      </c>
      <c r="G681" s="242"/>
      <c r="H681" s="245">
        <v>38.290999999999997</v>
      </c>
      <c r="I681" s="246"/>
      <c r="J681" s="242"/>
      <c r="K681" s="242"/>
      <c r="L681" s="247"/>
      <c r="M681" s="248"/>
      <c r="N681" s="249"/>
      <c r="O681" s="249"/>
      <c r="P681" s="249"/>
      <c r="Q681" s="249"/>
      <c r="R681" s="249"/>
      <c r="S681" s="249"/>
      <c r="T681" s="25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1" t="s">
        <v>160</v>
      </c>
      <c r="AU681" s="251" t="s">
        <v>85</v>
      </c>
      <c r="AV681" s="14" t="s">
        <v>85</v>
      </c>
      <c r="AW681" s="14" t="s">
        <v>4</v>
      </c>
      <c r="AX681" s="14" t="s">
        <v>83</v>
      </c>
      <c r="AY681" s="251" t="s">
        <v>151</v>
      </c>
    </row>
    <row r="682" s="2" customFormat="1" ht="37.8" customHeight="1">
      <c r="A682" s="39"/>
      <c r="B682" s="40"/>
      <c r="C682" s="216" t="s">
        <v>1369</v>
      </c>
      <c r="D682" s="216" t="s">
        <v>154</v>
      </c>
      <c r="E682" s="217" t="s">
        <v>1370</v>
      </c>
      <c r="F682" s="218" t="s">
        <v>1371</v>
      </c>
      <c r="G682" s="219" t="s">
        <v>191</v>
      </c>
      <c r="H682" s="220">
        <v>3.8700000000000001</v>
      </c>
      <c r="I682" s="221"/>
      <c r="J682" s="222">
        <f>ROUND(I682*H682,2)</f>
        <v>0</v>
      </c>
      <c r="K682" s="223"/>
      <c r="L682" s="45"/>
      <c r="M682" s="224" t="s">
        <v>1</v>
      </c>
      <c r="N682" s="225" t="s">
        <v>40</v>
      </c>
      <c r="O682" s="92"/>
      <c r="P682" s="226">
        <f>O682*H682</f>
        <v>0</v>
      </c>
      <c r="Q682" s="226">
        <v>0.0052500000000000003</v>
      </c>
      <c r="R682" s="226">
        <f>Q682*H682</f>
        <v>0.020317500000000002</v>
      </c>
      <c r="S682" s="226">
        <v>0</v>
      </c>
      <c r="T682" s="227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28" t="s">
        <v>253</v>
      </c>
      <c r="AT682" s="228" t="s">
        <v>154</v>
      </c>
      <c r="AU682" s="228" t="s">
        <v>85</v>
      </c>
      <c r="AY682" s="18" t="s">
        <v>151</v>
      </c>
      <c r="BE682" s="229">
        <f>IF(N682="základní",J682,0)</f>
        <v>0</v>
      </c>
      <c r="BF682" s="229">
        <f>IF(N682="snížená",J682,0)</f>
        <v>0</v>
      </c>
      <c r="BG682" s="229">
        <f>IF(N682="zákl. přenesená",J682,0)</f>
        <v>0</v>
      </c>
      <c r="BH682" s="229">
        <f>IF(N682="sníž. přenesená",J682,0)</f>
        <v>0</v>
      </c>
      <c r="BI682" s="229">
        <f>IF(N682="nulová",J682,0)</f>
        <v>0</v>
      </c>
      <c r="BJ682" s="18" t="s">
        <v>83</v>
      </c>
      <c r="BK682" s="229">
        <f>ROUND(I682*H682,2)</f>
        <v>0</v>
      </c>
      <c r="BL682" s="18" t="s">
        <v>253</v>
      </c>
      <c r="BM682" s="228" t="s">
        <v>1372</v>
      </c>
    </row>
    <row r="683" s="13" customFormat="1">
      <c r="A683" s="13"/>
      <c r="B683" s="230"/>
      <c r="C683" s="231"/>
      <c r="D683" s="232" t="s">
        <v>160</v>
      </c>
      <c r="E683" s="233" t="s">
        <v>1</v>
      </c>
      <c r="F683" s="234" t="s">
        <v>1373</v>
      </c>
      <c r="G683" s="231"/>
      <c r="H683" s="233" t="s">
        <v>1</v>
      </c>
      <c r="I683" s="235"/>
      <c r="J683" s="231"/>
      <c r="K683" s="231"/>
      <c r="L683" s="236"/>
      <c r="M683" s="237"/>
      <c r="N683" s="238"/>
      <c r="O683" s="238"/>
      <c r="P683" s="238"/>
      <c r="Q683" s="238"/>
      <c r="R683" s="238"/>
      <c r="S683" s="238"/>
      <c r="T683" s="239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0" t="s">
        <v>160</v>
      </c>
      <c r="AU683" s="240" t="s">
        <v>85</v>
      </c>
      <c r="AV683" s="13" t="s">
        <v>83</v>
      </c>
      <c r="AW683" s="13" t="s">
        <v>32</v>
      </c>
      <c r="AX683" s="13" t="s">
        <v>75</v>
      </c>
      <c r="AY683" s="240" t="s">
        <v>151</v>
      </c>
    </row>
    <row r="684" s="14" customFormat="1">
      <c r="A684" s="14"/>
      <c r="B684" s="241"/>
      <c r="C684" s="242"/>
      <c r="D684" s="232" t="s">
        <v>160</v>
      </c>
      <c r="E684" s="243" t="s">
        <v>1</v>
      </c>
      <c r="F684" s="244" t="s">
        <v>1374</v>
      </c>
      <c r="G684" s="242"/>
      <c r="H684" s="245">
        <v>3.8700000000000001</v>
      </c>
      <c r="I684" s="246"/>
      <c r="J684" s="242"/>
      <c r="K684" s="242"/>
      <c r="L684" s="247"/>
      <c r="M684" s="248"/>
      <c r="N684" s="249"/>
      <c r="O684" s="249"/>
      <c r="P684" s="249"/>
      <c r="Q684" s="249"/>
      <c r="R684" s="249"/>
      <c r="S684" s="249"/>
      <c r="T684" s="250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1" t="s">
        <v>160</v>
      </c>
      <c r="AU684" s="251" t="s">
        <v>85</v>
      </c>
      <c r="AV684" s="14" t="s">
        <v>85</v>
      </c>
      <c r="AW684" s="14" t="s">
        <v>32</v>
      </c>
      <c r="AX684" s="14" t="s">
        <v>83</v>
      </c>
      <c r="AY684" s="251" t="s">
        <v>151</v>
      </c>
    </row>
    <row r="685" s="2" customFormat="1" ht="37.8" customHeight="1">
      <c r="A685" s="39"/>
      <c r="B685" s="40"/>
      <c r="C685" s="263" t="s">
        <v>1375</v>
      </c>
      <c r="D685" s="263" t="s">
        <v>362</v>
      </c>
      <c r="E685" s="264" t="s">
        <v>1376</v>
      </c>
      <c r="F685" s="265" t="s">
        <v>1377</v>
      </c>
      <c r="G685" s="266" t="s">
        <v>191</v>
      </c>
      <c r="H685" s="267">
        <v>4.2569999999999997</v>
      </c>
      <c r="I685" s="268"/>
      <c r="J685" s="269">
        <f>ROUND(I685*H685,2)</f>
        <v>0</v>
      </c>
      <c r="K685" s="270"/>
      <c r="L685" s="271"/>
      <c r="M685" s="272" t="s">
        <v>1</v>
      </c>
      <c r="N685" s="273" t="s">
        <v>40</v>
      </c>
      <c r="O685" s="92"/>
      <c r="P685" s="226">
        <f>O685*H685</f>
        <v>0</v>
      </c>
      <c r="Q685" s="226">
        <v>0.021999999999999999</v>
      </c>
      <c r="R685" s="226">
        <f>Q685*H685</f>
        <v>0.093653999999999987</v>
      </c>
      <c r="S685" s="226">
        <v>0</v>
      </c>
      <c r="T685" s="22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28" t="s">
        <v>370</v>
      </c>
      <c r="AT685" s="228" t="s">
        <v>362</v>
      </c>
      <c r="AU685" s="228" t="s">
        <v>85</v>
      </c>
      <c r="AY685" s="18" t="s">
        <v>151</v>
      </c>
      <c r="BE685" s="229">
        <f>IF(N685="základní",J685,0)</f>
        <v>0</v>
      </c>
      <c r="BF685" s="229">
        <f>IF(N685="snížená",J685,0)</f>
        <v>0</v>
      </c>
      <c r="BG685" s="229">
        <f>IF(N685="zákl. přenesená",J685,0)</f>
        <v>0</v>
      </c>
      <c r="BH685" s="229">
        <f>IF(N685="sníž. přenesená",J685,0)</f>
        <v>0</v>
      </c>
      <c r="BI685" s="229">
        <f>IF(N685="nulová",J685,0)</f>
        <v>0</v>
      </c>
      <c r="BJ685" s="18" t="s">
        <v>83</v>
      </c>
      <c r="BK685" s="229">
        <f>ROUND(I685*H685,2)</f>
        <v>0</v>
      </c>
      <c r="BL685" s="18" t="s">
        <v>253</v>
      </c>
      <c r="BM685" s="228" t="s">
        <v>1378</v>
      </c>
    </row>
    <row r="686" s="14" customFormat="1">
      <c r="A686" s="14"/>
      <c r="B686" s="241"/>
      <c r="C686" s="242"/>
      <c r="D686" s="232" t="s">
        <v>160</v>
      </c>
      <c r="E686" s="242"/>
      <c r="F686" s="244" t="s">
        <v>1379</v>
      </c>
      <c r="G686" s="242"/>
      <c r="H686" s="245">
        <v>4.2569999999999997</v>
      </c>
      <c r="I686" s="246"/>
      <c r="J686" s="242"/>
      <c r="K686" s="242"/>
      <c r="L686" s="247"/>
      <c r="M686" s="248"/>
      <c r="N686" s="249"/>
      <c r="O686" s="249"/>
      <c r="P686" s="249"/>
      <c r="Q686" s="249"/>
      <c r="R686" s="249"/>
      <c r="S686" s="249"/>
      <c r="T686" s="250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51" t="s">
        <v>160</v>
      </c>
      <c r="AU686" s="251" t="s">
        <v>85</v>
      </c>
      <c r="AV686" s="14" t="s">
        <v>85</v>
      </c>
      <c r="AW686" s="14" t="s">
        <v>4</v>
      </c>
      <c r="AX686" s="14" t="s">
        <v>83</v>
      </c>
      <c r="AY686" s="251" t="s">
        <v>151</v>
      </c>
    </row>
    <row r="687" s="2" customFormat="1" ht="24.15" customHeight="1">
      <c r="A687" s="39"/>
      <c r="B687" s="40"/>
      <c r="C687" s="216" t="s">
        <v>1380</v>
      </c>
      <c r="D687" s="216" t="s">
        <v>154</v>
      </c>
      <c r="E687" s="217" t="s">
        <v>1381</v>
      </c>
      <c r="F687" s="218" t="s">
        <v>1382</v>
      </c>
      <c r="G687" s="219" t="s">
        <v>191</v>
      </c>
      <c r="H687" s="220">
        <v>3.8700000000000001</v>
      </c>
      <c r="I687" s="221"/>
      <c r="J687" s="222">
        <f>ROUND(I687*H687,2)</f>
        <v>0</v>
      </c>
      <c r="K687" s="223"/>
      <c r="L687" s="45"/>
      <c r="M687" s="224" t="s">
        <v>1</v>
      </c>
      <c r="N687" s="225" t="s">
        <v>40</v>
      </c>
      <c r="O687" s="92"/>
      <c r="P687" s="226">
        <f>O687*H687</f>
        <v>0</v>
      </c>
      <c r="Q687" s="226">
        <v>0</v>
      </c>
      <c r="R687" s="226">
        <f>Q687*H687</f>
        <v>0</v>
      </c>
      <c r="S687" s="226">
        <v>0</v>
      </c>
      <c r="T687" s="227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28" t="s">
        <v>253</v>
      </c>
      <c r="AT687" s="228" t="s">
        <v>154</v>
      </c>
      <c r="AU687" s="228" t="s">
        <v>85</v>
      </c>
      <c r="AY687" s="18" t="s">
        <v>151</v>
      </c>
      <c r="BE687" s="229">
        <f>IF(N687="základní",J687,0)</f>
        <v>0</v>
      </c>
      <c r="BF687" s="229">
        <f>IF(N687="snížená",J687,0)</f>
        <v>0</v>
      </c>
      <c r="BG687" s="229">
        <f>IF(N687="zákl. přenesená",J687,0)</f>
        <v>0</v>
      </c>
      <c r="BH687" s="229">
        <f>IF(N687="sníž. přenesená",J687,0)</f>
        <v>0</v>
      </c>
      <c r="BI687" s="229">
        <f>IF(N687="nulová",J687,0)</f>
        <v>0</v>
      </c>
      <c r="BJ687" s="18" t="s">
        <v>83</v>
      </c>
      <c r="BK687" s="229">
        <f>ROUND(I687*H687,2)</f>
        <v>0</v>
      </c>
      <c r="BL687" s="18" t="s">
        <v>253</v>
      </c>
      <c r="BM687" s="228" t="s">
        <v>1383</v>
      </c>
    </row>
    <row r="688" s="2" customFormat="1" ht="24.15" customHeight="1">
      <c r="A688" s="39"/>
      <c r="B688" s="40"/>
      <c r="C688" s="216" t="s">
        <v>1384</v>
      </c>
      <c r="D688" s="216" t="s">
        <v>154</v>
      </c>
      <c r="E688" s="217" t="s">
        <v>1385</v>
      </c>
      <c r="F688" s="218" t="s">
        <v>1386</v>
      </c>
      <c r="G688" s="219" t="s">
        <v>191</v>
      </c>
      <c r="H688" s="220">
        <v>34.810000000000002</v>
      </c>
      <c r="I688" s="221"/>
      <c r="J688" s="222">
        <f>ROUND(I688*H688,2)</f>
        <v>0</v>
      </c>
      <c r="K688" s="223"/>
      <c r="L688" s="45"/>
      <c r="M688" s="224" t="s">
        <v>1</v>
      </c>
      <c r="N688" s="225" t="s">
        <v>40</v>
      </c>
      <c r="O688" s="92"/>
      <c r="P688" s="226">
        <f>O688*H688</f>
        <v>0</v>
      </c>
      <c r="Q688" s="226">
        <v>0.0015</v>
      </c>
      <c r="R688" s="226">
        <f>Q688*H688</f>
        <v>0.052215000000000004</v>
      </c>
      <c r="S688" s="226">
        <v>0</v>
      </c>
      <c r="T688" s="227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28" t="s">
        <v>253</v>
      </c>
      <c r="AT688" s="228" t="s">
        <v>154</v>
      </c>
      <c r="AU688" s="228" t="s">
        <v>85</v>
      </c>
      <c r="AY688" s="18" t="s">
        <v>151</v>
      </c>
      <c r="BE688" s="229">
        <f>IF(N688="základní",J688,0)</f>
        <v>0</v>
      </c>
      <c r="BF688" s="229">
        <f>IF(N688="snížená",J688,0)</f>
        <v>0</v>
      </c>
      <c r="BG688" s="229">
        <f>IF(N688="zákl. přenesená",J688,0)</f>
        <v>0</v>
      </c>
      <c r="BH688" s="229">
        <f>IF(N688="sníž. přenesená",J688,0)</f>
        <v>0</v>
      </c>
      <c r="BI688" s="229">
        <f>IF(N688="nulová",J688,0)</f>
        <v>0</v>
      </c>
      <c r="BJ688" s="18" t="s">
        <v>83</v>
      </c>
      <c r="BK688" s="229">
        <f>ROUND(I688*H688,2)</f>
        <v>0</v>
      </c>
      <c r="BL688" s="18" t="s">
        <v>253</v>
      </c>
      <c r="BM688" s="228" t="s">
        <v>1387</v>
      </c>
    </row>
    <row r="689" s="2" customFormat="1" ht="24.15" customHeight="1">
      <c r="A689" s="39"/>
      <c r="B689" s="40"/>
      <c r="C689" s="216" t="s">
        <v>1388</v>
      </c>
      <c r="D689" s="216" t="s">
        <v>154</v>
      </c>
      <c r="E689" s="217" t="s">
        <v>1389</v>
      </c>
      <c r="F689" s="218" t="s">
        <v>1390</v>
      </c>
      <c r="G689" s="219" t="s">
        <v>177</v>
      </c>
      <c r="H689" s="220">
        <v>1.601</v>
      </c>
      <c r="I689" s="221"/>
      <c r="J689" s="222">
        <f>ROUND(I689*H689,2)</f>
        <v>0</v>
      </c>
      <c r="K689" s="223"/>
      <c r="L689" s="45"/>
      <c r="M689" s="224" t="s">
        <v>1</v>
      </c>
      <c r="N689" s="225" t="s">
        <v>40</v>
      </c>
      <c r="O689" s="92"/>
      <c r="P689" s="226">
        <f>O689*H689</f>
        <v>0</v>
      </c>
      <c r="Q689" s="226">
        <v>0</v>
      </c>
      <c r="R689" s="226">
        <f>Q689*H689</f>
        <v>0</v>
      </c>
      <c r="S689" s="226">
        <v>0</v>
      </c>
      <c r="T689" s="227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28" t="s">
        <v>253</v>
      </c>
      <c r="AT689" s="228" t="s">
        <v>154</v>
      </c>
      <c r="AU689" s="228" t="s">
        <v>85</v>
      </c>
      <c r="AY689" s="18" t="s">
        <v>151</v>
      </c>
      <c r="BE689" s="229">
        <f>IF(N689="základní",J689,0)</f>
        <v>0</v>
      </c>
      <c r="BF689" s="229">
        <f>IF(N689="snížená",J689,0)</f>
        <v>0</v>
      </c>
      <c r="BG689" s="229">
        <f>IF(N689="zákl. přenesená",J689,0)</f>
        <v>0</v>
      </c>
      <c r="BH689" s="229">
        <f>IF(N689="sníž. přenesená",J689,0)</f>
        <v>0</v>
      </c>
      <c r="BI689" s="229">
        <f>IF(N689="nulová",J689,0)</f>
        <v>0</v>
      </c>
      <c r="BJ689" s="18" t="s">
        <v>83</v>
      </c>
      <c r="BK689" s="229">
        <f>ROUND(I689*H689,2)</f>
        <v>0</v>
      </c>
      <c r="BL689" s="18" t="s">
        <v>253</v>
      </c>
      <c r="BM689" s="228" t="s">
        <v>1391</v>
      </c>
    </row>
    <row r="690" s="12" customFormat="1" ht="22.8" customHeight="1">
      <c r="A690" s="12"/>
      <c r="B690" s="200"/>
      <c r="C690" s="201"/>
      <c r="D690" s="202" t="s">
        <v>74</v>
      </c>
      <c r="E690" s="214" t="s">
        <v>1392</v>
      </c>
      <c r="F690" s="214" t="s">
        <v>1393</v>
      </c>
      <c r="G690" s="201"/>
      <c r="H690" s="201"/>
      <c r="I690" s="204"/>
      <c r="J690" s="215">
        <f>BK690</f>
        <v>0</v>
      </c>
      <c r="K690" s="201"/>
      <c r="L690" s="206"/>
      <c r="M690" s="207"/>
      <c r="N690" s="208"/>
      <c r="O690" s="208"/>
      <c r="P690" s="209">
        <f>SUM(P691:P693)</f>
        <v>0</v>
      </c>
      <c r="Q690" s="208"/>
      <c r="R690" s="209">
        <f>SUM(R691:R693)</f>
        <v>0</v>
      </c>
      <c r="S690" s="208"/>
      <c r="T690" s="210">
        <f>SUM(T691:T693)</f>
        <v>1.833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211" t="s">
        <v>85</v>
      </c>
      <c r="AT690" s="212" t="s">
        <v>74</v>
      </c>
      <c r="AU690" s="212" t="s">
        <v>83</v>
      </c>
      <c r="AY690" s="211" t="s">
        <v>151</v>
      </c>
      <c r="BK690" s="213">
        <f>SUM(BK691:BK693)</f>
        <v>0</v>
      </c>
    </row>
    <row r="691" s="2" customFormat="1" ht="24.15" customHeight="1">
      <c r="A691" s="39"/>
      <c r="B691" s="40"/>
      <c r="C691" s="216" t="s">
        <v>1394</v>
      </c>
      <c r="D691" s="216" t="s">
        <v>154</v>
      </c>
      <c r="E691" s="217" t="s">
        <v>1395</v>
      </c>
      <c r="F691" s="218" t="s">
        <v>1396</v>
      </c>
      <c r="G691" s="219" t="s">
        <v>191</v>
      </c>
      <c r="H691" s="220">
        <v>73.319999999999993</v>
      </c>
      <c r="I691" s="221"/>
      <c r="J691" s="222">
        <f>ROUND(I691*H691,2)</f>
        <v>0</v>
      </c>
      <c r="K691" s="223"/>
      <c r="L691" s="45"/>
      <c r="M691" s="224" t="s">
        <v>1</v>
      </c>
      <c r="N691" s="225" t="s">
        <v>40</v>
      </c>
      <c r="O691" s="92"/>
      <c r="P691" s="226">
        <f>O691*H691</f>
        <v>0</v>
      </c>
      <c r="Q691" s="226">
        <v>0</v>
      </c>
      <c r="R691" s="226">
        <f>Q691*H691</f>
        <v>0</v>
      </c>
      <c r="S691" s="226">
        <v>0.025000000000000001</v>
      </c>
      <c r="T691" s="227">
        <f>S691*H691</f>
        <v>1.833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28" t="s">
        <v>253</v>
      </c>
      <c r="AT691" s="228" t="s">
        <v>154</v>
      </c>
      <c r="AU691" s="228" t="s">
        <v>85</v>
      </c>
      <c r="AY691" s="18" t="s">
        <v>151</v>
      </c>
      <c r="BE691" s="229">
        <f>IF(N691="základní",J691,0)</f>
        <v>0</v>
      </c>
      <c r="BF691" s="229">
        <f>IF(N691="snížená",J691,0)</f>
        <v>0</v>
      </c>
      <c r="BG691" s="229">
        <f>IF(N691="zákl. přenesená",J691,0)</f>
        <v>0</v>
      </c>
      <c r="BH691" s="229">
        <f>IF(N691="sníž. přenesená",J691,0)</f>
        <v>0</v>
      </c>
      <c r="BI691" s="229">
        <f>IF(N691="nulová",J691,0)</f>
        <v>0</v>
      </c>
      <c r="BJ691" s="18" t="s">
        <v>83</v>
      </c>
      <c r="BK691" s="229">
        <f>ROUND(I691*H691,2)</f>
        <v>0</v>
      </c>
      <c r="BL691" s="18" t="s">
        <v>253</v>
      </c>
      <c r="BM691" s="228" t="s">
        <v>1397</v>
      </c>
    </row>
    <row r="692" s="13" customFormat="1">
      <c r="A692" s="13"/>
      <c r="B692" s="230"/>
      <c r="C692" s="231"/>
      <c r="D692" s="232" t="s">
        <v>160</v>
      </c>
      <c r="E692" s="233" t="s">
        <v>1</v>
      </c>
      <c r="F692" s="234" t="s">
        <v>1398</v>
      </c>
      <c r="G692" s="231"/>
      <c r="H692" s="233" t="s">
        <v>1</v>
      </c>
      <c r="I692" s="235"/>
      <c r="J692" s="231"/>
      <c r="K692" s="231"/>
      <c r="L692" s="236"/>
      <c r="M692" s="237"/>
      <c r="N692" s="238"/>
      <c r="O692" s="238"/>
      <c r="P692" s="238"/>
      <c r="Q692" s="238"/>
      <c r="R692" s="238"/>
      <c r="S692" s="238"/>
      <c r="T692" s="239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0" t="s">
        <v>160</v>
      </c>
      <c r="AU692" s="240" t="s">
        <v>85</v>
      </c>
      <c r="AV692" s="13" t="s">
        <v>83</v>
      </c>
      <c r="AW692" s="13" t="s">
        <v>32</v>
      </c>
      <c r="AX692" s="13" t="s">
        <v>75</v>
      </c>
      <c r="AY692" s="240" t="s">
        <v>151</v>
      </c>
    </row>
    <row r="693" s="14" customFormat="1">
      <c r="A693" s="14"/>
      <c r="B693" s="241"/>
      <c r="C693" s="242"/>
      <c r="D693" s="232" t="s">
        <v>160</v>
      </c>
      <c r="E693" s="243" t="s">
        <v>1</v>
      </c>
      <c r="F693" s="244" t="s">
        <v>1399</v>
      </c>
      <c r="G693" s="242"/>
      <c r="H693" s="245">
        <v>73.319999999999993</v>
      </c>
      <c r="I693" s="246"/>
      <c r="J693" s="242"/>
      <c r="K693" s="242"/>
      <c r="L693" s="247"/>
      <c r="M693" s="248"/>
      <c r="N693" s="249"/>
      <c r="O693" s="249"/>
      <c r="P693" s="249"/>
      <c r="Q693" s="249"/>
      <c r="R693" s="249"/>
      <c r="S693" s="249"/>
      <c r="T693" s="250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1" t="s">
        <v>160</v>
      </c>
      <c r="AU693" s="251" t="s">
        <v>85</v>
      </c>
      <c r="AV693" s="14" t="s">
        <v>85</v>
      </c>
      <c r="AW693" s="14" t="s">
        <v>32</v>
      </c>
      <c r="AX693" s="14" t="s">
        <v>83</v>
      </c>
      <c r="AY693" s="251" t="s">
        <v>151</v>
      </c>
    </row>
    <row r="694" s="12" customFormat="1" ht="22.8" customHeight="1">
      <c r="A694" s="12"/>
      <c r="B694" s="200"/>
      <c r="C694" s="201"/>
      <c r="D694" s="202" t="s">
        <v>74</v>
      </c>
      <c r="E694" s="214" t="s">
        <v>1400</v>
      </c>
      <c r="F694" s="214" t="s">
        <v>1401</v>
      </c>
      <c r="G694" s="201"/>
      <c r="H694" s="201"/>
      <c r="I694" s="204"/>
      <c r="J694" s="215">
        <f>BK694</f>
        <v>0</v>
      </c>
      <c r="K694" s="201"/>
      <c r="L694" s="206"/>
      <c r="M694" s="207"/>
      <c r="N694" s="208"/>
      <c r="O694" s="208"/>
      <c r="P694" s="209">
        <f>SUM(P695:P722)</f>
        <v>0</v>
      </c>
      <c r="Q694" s="208"/>
      <c r="R694" s="209">
        <f>SUM(R695:R722)</f>
        <v>1.26793942</v>
      </c>
      <c r="S694" s="208"/>
      <c r="T694" s="210">
        <f>SUM(T695:T722)</f>
        <v>0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11" t="s">
        <v>85</v>
      </c>
      <c r="AT694" s="212" t="s">
        <v>74</v>
      </c>
      <c r="AU694" s="212" t="s">
        <v>83</v>
      </c>
      <c r="AY694" s="211" t="s">
        <v>151</v>
      </c>
      <c r="BK694" s="213">
        <f>SUM(BK695:BK722)</f>
        <v>0</v>
      </c>
    </row>
    <row r="695" s="2" customFormat="1" ht="21.75" customHeight="1">
      <c r="A695" s="39"/>
      <c r="B695" s="40"/>
      <c r="C695" s="216" t="s">
        <v>1402</v>
      </c>
      <c r="D695" s="216" t="s">
        <v>154</v>
      </c>
      <c r="E695" s="217" t="s">
        <v>1403</v>
      </c>
      <c r="F695" s="218" t="s">
        <v>1404</v>
      </c>
      <c r="G695" s="219" t="s">
        <v>191</v>
      </c>
      <c r="H695" s="220">
        <v>107.93000000000001</v>
      </c>
      <c r="I695" s="221"/>
      <c r="J695" s="222">
        <f>ROUND(I695*H695,2)</f>
        <v>0</v>
      </c>
      <c r="K695" s="223"/>
      <c r="L695" s="45"/>
      <c r="M695" s="224" t="s">
        <v>1</v>
      </c>
      <c r="N695" s="225" t="s">
        <v>40</v>
      </c>
      <c r="O695" s="92"/>
      <c r="P695" s="226">
        <f>O695*H695</f>
        <v>0</v>
      </c>
      <c r="Q695" s="226">
        <v>0</v>
      </c>
      <c r="R695" s="226">
        <f>Q695*H695</f>
        <v>0</v>
      </c>
      <c r="S695" s="226">
        <v>0</v>
      </c>
      <c r="T695" s="227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28" t="s">
        <v>253</v>
      </c>
      <c r="AT695" s="228" t="s">
        <v>154</v>
      </c>
      <c r="AU695" s="228" t="s">
        <v>85</v>
      </c>
      <c r="AY695" s="18" t="s">
        <v>151</v>
      </c>
      <c r="BE695" s="229">
        <f>IF(N695="základní",J695,0)</f>
        <v>0</v>
      </c>
      <c r="BF695" s="229">
        <f>IF(N695="snížená",J695,0)</f>
        <v>0</v>
      </c>
      <c r="BG695" s="229">
        <f>IF(N695="zákl. přenesená",J695,0)</f>
        <v>0</v>
      </c>
      <c r="BH695" s="229">
        <f>IF(N695="sníž. přenesená",J695,0)</f>
        <v>0</v>
      </c>
      <c r="BI695" s="229">
        <f>IF(N695="nulová",J695,0)</f>
        <v>0</v>
      </c>
      <c r="BJ695" s="18" t="s">
        <v>83</v>
      </c>
      <c r="BK695" s="229">
        <f>ROUND(I695*H695,2)</f>
        <v>0</v>
      </c>
      <c r="BL695" s="18" t="s">
        <v>253</v>
      </c>
      <c r="BM695" s="228" t="s">
        <v>1405</v>
      </c>
    </row>
    <row r="696" s="2" customFormat="1" ht="24.15" customHeight="1">
      <c r="A696" s="39"/>
      <c r="B696" s="40"/>
      <c r="C696" s="216" t="s">
        <v>1406</v>
      </c>
      <c r="D696" s="216" t="s">
        <v>154</v>
      </c>
      <c r="E696" s="217" t="s">
        <v>1407</v>
      </c>
      <c r="F696" s="218" t="s">
        <v>1408</v>
      </c>
      <c r="G696" s="219" t="s">
        <v>191</v>
      </c>
      <c r="H696" s="220">
        <v>107.93000000000001</v>
      </c>
      <c r="I696" s="221"/>
      <c r="J696" s="222">
        <f>ROUND(I696*H696,2)</f>
        <v>0</v>
      </c>
      <c r="K696" s="223"/>
      <c r="L696" s="45"/>
      <c r="M696" s="224" t="s">
        <v>1</v>
      </c>
      <c r="N696" s="225" t="s">
        <v>40</v>
      </c>
      <c r="O696" s="92"/>
      <c r="P696" s="226">
        <f>O696*H696</f>
        <v>0</v>
      </c>
      <c r="Q696" s="226">
        <v>3.0000000000000001E-05</v>
      </c>
      <c r="R696" s="226">
        <f>Q696*H696</f>
        <v>0.0032379000000000002</v>
      </c>
      <c r="S696" s="226">
        <v>0</v>
      </c>
      <c r="T696" s="227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28" t="s">
        <v>253</v>
      </c>
      <c r="AT696" s="228" t="s">
        <v>154</v>
      </c>
      <c r="AU696" s="228" t="s">
        <v>85</v>
      </c>
      <c r="AY696" s="18" t="s">
        <v>151</v>
      </c>
      <c r="BE696" s="229">
        <f>IF(N696="základní",J696,0)</f>
        <v>0</v>
      </c>
      <c r="BF696" s="229">
        <f>IF(N696="snížená",J696,0)</f>
        <v>0</v>
      </c>
      <c r="BG696" s="229">
        <f>IF(N696="zákl. přenesená",J696,0)</f>
        <v>0</v>
      </c>
      <c r="BH696" s="229">
        <f>IF(N696="sníž. přenesená",J696,0)</f>
        <v>0</v>
      </c>
      <c r="BI696" s="229">
        <f>IF(N696="nulová",J696,0)</f>
        <v>0</v>
      </c>
      <c r="BJ696" s="18" t="s">
        <v>83</v>
      </c>
      <c r="BK696" s="229">
        <f>ROUND(I696*H696,2)</f>
        <v>0</v>
      </c>
      <c r="BL696" s="18" t="s">
        <v>253</v>
      </c>
      <c r="BM696" s="228" t="s">
        <v>1409</v>
      </c>
    </row>
    <row r="697" s="2" customFormat="1" ht="33" customHeight="1">
      <c r="A697" s="39"/>
      <c r="B697" s="40"/>
      <c r="C697" s="216" t="s">
        <v>1410</v>
      </c>
      <c r="D697" s="216" t="s">
        <v>154</v>
      </c>
      <c r="E697" s="217" t="s">
        <v>1411</v>
      </c>
      <c r="F697" s="218" t="s">
        <v>1412</v>
      </c>
      <c r="G697" s="219" t="s">
        <v>191</v>
      </c>
      <c r="H697" s="220">
        <v>107.93000000000001</v>
      </c>
      <c r="I697" s="221"/>
      <c r="J697" s="222">
        <f>ROUND(I697*H697,2)</f>
        <v>0</v>
      </c>
      <c r="K697" s="223"/>
      <c r="L697" s="45"/>
      <c r="M697" s="224" t="s">
        <v>1</v>
      </c>
      <c r="N697" s="225" t="s">
        <v>40</v>
      </c>
      <c r="O697" s="92"/>
      <c r="P697" s="226">
        <f>O697*H697</f>
        <v>0</v>
      </c>
      <c r="Q697" s="226">
        <v>0.0075799999999999999</v>
      </c>
      <c r="R697" s="226">
        <f>Q697*H697</f>
        <v>0.8181094000000001</v>
      </c>
      <c r="S697" s="226">
        <v>0</v>
      </c>
      <c r="T697" s="227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28" t="s">
        <v>253</v>
      </c>
      <c r="AT697" s="228" t="s">
        <v>154</v>
      </c>
      <c r="AU697" s="228" t="s">
        <v>85</v>
      </c>
      <c r="AY697" s="18" t="s">
        <v>151</v>
      </c>
      <c r="BE697" s="229">
        <f>IF(N697="základní",J697,0)</f>
        <v>0</v>
      </c>
      <c r="BF697" s="229">
        <f>IF(N697="snížená",J697,0)</f>
        <v>0</v>
      </c>
      <c r="BG697" s="229">
        <f>IF(N697="zákl. přenesená",J697,0)</f>
        <v>0</v>
      </c>
      <c r="BH697" s="229">
        <f>IF(N697="sníž. přenesená",J697,0)</f>
        <v>0</v>
      </c>
      <c r="BI697" s="229">
        <f>IF(N697="nulová",J697,0)</f>
        <v>0</v>
      </c>
      <c r="BJ697" s="18" t="s">
        <v>83</v>
      </c>
      <c r="BK697" s="229">
        <f>ROUND(I697*H697,2)</f>
        <v>0</v>
      </c>
      <c r="BL697" s="18" t="s">
        <v>253</v>
      </c>
      <c r="BM697" s="228" t="s">
        <v>1413</v>
      </c>
    </row>
    <row r="698" s="2" customFormat="1" ht="24.15" customHeight="1">
      <c r="A698" s="39"/>
      <c r="B698" s="40"/>
      <c r="C698" s="216" t="s">
        <v>1414</v>
      </c>
      <c r="D698" s="216" t="s">
        <v>154</v>
      </c>
      <c r="E698" s="217" t="s">
        <v>1415</v>
      </c>
      <c r="F698" s="218" t="s">
        <v>1416</v>
      </c>
      <c r="G698" s="219" t="s">
        <v>191</v>
      </c>
      <c r="H698" s="220">
        <v>107.93000000000001</v>
      </c>
      <c r="I698" s="221"/>
      <c r="J698" s="222">
        <f>ROUND(I698*H698,2)</f>
        <v>0</v>
      </c>
      <c r="K698" s="223"/>
      <c r="L698" s="45"/>
      <c r="M698" s="224" t="s">
        <v>1</v>
      </c>
      <c r="N698" s="225" t="s">
        <v>40</v>
      </c>
      <c r="O698" s="92"/>
      <c r="P698" s="226">
        <f>O698*H698</f>
        <v>0</v>
      </c>
      <c r="Q698" s="226">
        <v>0.00040000000000000002</v>
      </c>
      <c r="R698" s="226">
        <f>Q698*H698</f>
        <v>0.043172000000000002</v>
      </c>
      <c r="S698" s="226">
        <v>0</v>
      </c>
      <c r="T698" s="227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28" t="s">
        <v>253</v>
      </c>
      <c r="AT698" s="228" t="s">
        <v>154</v>
      </c>
      <c r="AU698" s="228" t="s">
        <v>85</v>
      </c>
      <c r="AY698" s="18" t="s">
        <v>151</v>
      </c>
      <c r="BE698" s="229">
        <f>IF(N698="základní",J698,0)</f>
        <v>0</v>
      </c>
      <c r="BF698" s="229">
        <f>IF(N698="snížená",J698,0)</f>
        <v>0</v>
      </c>
      <c r="BG698" s="229">
        <f>IF(N698="zákl. přenesená",J698,0)</f>
        <v>0</v>
      </c>
      <c r="BH698" s="229">
        <f>IF(N698="sníž. přenesená",J698,0)</f>
        <v>0</v>
      </c>
      <c r="BI698" s="229">
        <f>IF(N698="nulová",J698,0)</f>
        <v>0</v>
      </c>
      <c r="BJ698" s="18" t="s">
        <v>83</v>
      </c>
      <c r="BK698" s="229">
        <f>ROUND(I698*H698,2)</f>
        <v>0</v>
      </c>
      <c r="BL698" s="18" t="s">
        <v>253</v>
      </c>
      <c r="BM698" s="228" t="s">
        <v>1417</v>
      </c>
    </row>
    <row r="699" s="13" customFormat="1">
      <c r="A699" s="13"/>
      <c r="B699" s="230"/>
      <c r="C699" s="231"/>
      <c r="D699" s="232" t="s">
        <v>160</v>
      </c>
      <c r="E699" s="233" t="s">
        <v>1</v>
      </c>
      <c r="F699" s="234" t="s">
        <v>1418</v>
      </c>
      <c r="G699" s="231"/>
      <c r="H699" s="233" t="s">
        <v>1</v>
      </c>
      <c r="I699" s="235"/>
      <c r="J699" s="231"/>
      <c r="K699" s="231"/>
      <c r="L699" s="236"/>
      <c r="M699" s="237"/>
      <c r="N699" s="238"/>
      <c r="O699" s="238"/>
      <c r="P699" s="238"/>
      <c r="Q699" s="238"/>
      <c r="R699" s="238"/>
      <c r="S699" s="238"/>
      <c r="T699" s="239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0" t="s">
        <v>160</v>
      </c>
      <c r="AU699" s="240" t="s">
        <v>85</v>
      </c>
      <c r="AV699" s="13" t="s">
        <v>83</v>
      </c>
      <c r="AW699" s="13" t="s">
        <v>32</v>
      </c>
      <c r="AX699" s="13" t="s">
        <v>75</v>
      </c>
      <c r="AY699" s="240" t="s">
        <v>151</v>
      </c>
    </row>
    <row r="700" s="14" customFormat="1">
      <c r="A700" s="14"/>
      <c r="B700" s="241"/>
      <c r="C700" s="242"/>
      <c r="D700" s="232" t="s">
        <v>160</v>
      </c>
      <c r="E700" s="243" t="s">
        <v>1</v>
      </c>
      <c r="F700" s="244" t="s">
        <v>1419</v>
      </c>
      <c r="G700" s="242"/>
      <c r="H700" s="245">
        <v>107.93000000000001</v>
      </c>
      <c r="I700" s="246"/>
      <c r="J700" s="242"/>
      <c r="K700" s="242"/>
      <c r="L700" s="247"/>
      <c r="M700" s="248"/>
      <c r="N700" s="249"/>
      <c r="O700" s="249"/>
      <c r="P700" s="249"/>
      <c r="Q700" s="249"/>
      <c r="R700" s="249"/>
      <c r="S700" s="249"/>
      <c r="T700" s="250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1" t="s">
        <v>160</v>
      </c>
      <c r="AU700" s="251" t="s">
        <v>85</v>
      </c>
      <c r="AV700" s="14" t="s">
        <v>85</v>
      </c>
      <c r="AW700" s="14" t="s">
        <v>32</v>
      </c>
      <c r="AX700" s="14" t="s">
        <v>83</v>
      </c>
      <c r="AY700" s="251" t="s">
        <v>151</v>
      </c>
    </row>
    <row r="701" s="2" customFormat="1" ht="24.15" customHeight="1">
      <c r="A701" s="39"/>
      <c r="B701" s="40"/>
      <c r="C701" s="263" t="s">
        <v>1420</v>
      </c>
      <c r="D701" s="263" t="s">
        <v>362</v>
      </c>
      <c r="E701" s="264" t="s">
        <v>1421</v>
      </c>
      <c r="F701" s="265" t="s">
        <v>1422</v>
      </c>
      <c r="G701" s="266" t="s">
        <v>191</v>
      </c>
      <c r="H701" s="267">
        <v>118.723</v>
      </c>
      <c r="I701" s="268"/>
      <c r="J701" s="269">
        <f>ROUND(I701*H701,2)</f>
        <v>0</v>
      </c>
      <c r="K701" s="270"/>
      <c r="L701" s="271"/>
      <c r="M701" s="272" t="s">
        <v>1</v>
      </c>
      <c r="N701" s="273" t="s">
        <v>40</v>
      </c>
      <c r="O701" s="92"/>
      <c r="P701" s="226">
        <f>O701*H701</f>
        <v>0</v>
      </c>
      <c r="Q701" s="226">
        <v>0.0032000000000000002</v>
      </c>
      <c r="R701" s="226">
        <f>Q701*H701</f>
        <v>0.37991360000000002</v>
      </c>
      <c r="S701" s="226">
        <v>0</v>
      </c>
      <c r="T701" s="227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28" t="s">
        <v>370</v>
      </c>
      <c r="AT701" s="228" t="s">
        <v>362</v>
      </c>
      <c r="AU701" s="228" t="s">
        <v>85</v>
      </c>
      <c r="AY701" s="18" t="s">
        <v>151</v>
      </c>
      <c r="BE701" s="229">
        <f>IF(N701="základní",J701,0)</f>
        <v>0</v>
      </c>
      <c r="BF701" s="229">
        <f>IF(N701="snížená",J701,0)</f>
        <v>0</v>
      </c>
      <c r="BG701" s="229">
        <f>IF(N701="zákl. přenesená",J701,0)</f>
        <v>0</v>
      </c>
      <c r="BH701" s="229">
        <f>IF(N701="sníž. přenesená",J701,0)</f>
        <v>0</v>
      </c>
      <c r="BI701" s="229">
        <f>IF(N701="nulová",J701,0)</f>
        <v>0</v>
      </c>
      <c r="BJ701" s="18" t="s">
        <v>83</v>
      </c>
      <c r="BK701" s="229">
        <f>ROUND(I701*H701,2)</f>
        <v>0</v>
      </c>
      <c r="BL701" s="18" t="s">
        <v>253</v>
      </c>
      <c r="BM701" s="228" t="s">
        <v>1423</v>
      </c>
    </row>
    <row r="702" s="14" customFormat="1">
      <c r="A702" s="14"/>
      <c r="B702" s="241"/>
      <c r="C702" s="242"/>
      <c r="D702" s="232" t="s">
        <v>160</v>
      </c>
      <c r="E702" s="242"/>
      <c r="F702" s="244" t="s">
        <v>1424</v>
      </c>
      <c r="G702" s="242"/>
      <c r="H702" s="245">
        <v>118.723</v>
      </c>
      <c r="I702" s="246"/>
      <c r="J702" s="242"/>
      <c r="K702" s="242"/>
      <c r="L702" s="247"/>
      <c r="M702" s="248"/>
      <c r="N702" s="249"/>
      <c r="O702" s="249"/>
      <c r="P702" s="249"/>
      <c r="Q702" s="249"/>
      <c r="R702" s="249"/>
      <c r="S702" s="249"/>
      <c r="T702" s="250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1" t="s">
        <v>160</v>
      </c>
      <c r="AU702" s="251" t="s">
        <v>85</v>
      </c>
      <c r="AV702" s="14" t="s">
        <v>85</v>
      </c>
      <c r="AW702" s="14" t="s">
        <v>4</v>
      </c>
      <c r="AX702" s="14" t="s">
        <v>83</v>
      </c>
      <c r="AY702" s="251" t="s">
        <v>151</v>
      </c>
    </row>
    <row r="703" s="2" customFormat="1" ht="24.15" customHeight="1">
      <c r="A703" s="39"/>
      <c r="B703" s="40"/>
      <c r="C703" s="216" t="s">
        <v>1425</v>
      </c>
      <c r="D703" s="216" t="s">
        <v>154</v>
      </c>
      <c r="E703" s="217" t="s">
        <v>1426</v>
      </c>
      <c r="F703" s="218" t="s">
        <v>1427</v>
      </c>
      <c r="G703" s="219" t="s">
        <v>203</v>
      </c>
      <c r="H703" s="220">
        <v>71.953000000000003</v>
      </c>
      <c r="I703" s="221"/>
      <c r="J703" s="222">
        <f>ROUND(I703*H703,2)</f>
        <v>0</v>
      </c>
      <c r="K703" s="223"/>
      <c r="L703" s="45"/>
      <c r="M703" s="224" t="s">
        <v>1</v>
      </c>
      <c r="N703" s="225" t="s">
        <v>40</v>
      </c>
      <c r="O703" s="92"/>
      <c r="P703" s="226">
        <f>O703*H703</f>
        <v>0</v>
      </c>
      <c r="Q703" s="226">
        <v>2.0000000000000002E-05</v>
      </c>
      <c r="R703" s="226">
        <f>Q703*H703</f>
        <v>0.0014390600000000003</v>
      </c>
      <c r="S703" s="226">
        <v>0</v>
      </c>
      <c r="T703" s="227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28" t="s">
        <v>253</v>
      </c>
      <c r="AT703" s="228" t="s">
        <v>154</v>
      </c>
      <c r="AU703" s="228" t="s">
        <v>85</v>
      </c>
      <c r="AY703" s="18" t="s">
        <v>151</v>
      </c>
      <c r="BE703" s="229">
        <f>IF(N703="základní",J703,0)</f>
        <v>0</v>
      </c>
      <c r="BF703" s="229">
        <f>IF(N703="snížená",J703,0)</f>
        <v>0</v>
      </c>
      <c r="BG703" s="229">
        <f>IF(N703="zákl. přenesená",J703,0)</f>
        <v>0</v>
      </c>
      <c r="BH703" s="229">
        <f>IF(N703="sníž. přenesená",J703,0)</f>
        <v>0</v>
      </c>
      <c r="BI703" s="229">
        <f>IF(N703="nulová",J703,0)</f>
        <v>0</v>
      </c>
      <c r="BJ703" s="18" t="s">
        <v>83</v>
      </c>
      <c r="BK703" s="229">
        <f>ROUND(I703*H703,2)</f>
        <v>0</v>
      </c>
      <c r="BL703" s="18" t="s">
        <v>253</v>
      </c>
      <c r="BM703" s="228" t="s">
        <v>1428</v>
      </c>
    </row>
    <row r="704" s="14" customFormat="1">
      <c r="A704" s="14"/>
      <c r="B704" s="241"/>
      <c r="C704" s="242"/>
      <c r="D704" s="232" t="s">
        <v>160</v>
      </c>
      <c r="E704" s="243" t="s">
        <v>1</v>
      </c>
      <c r="F704" s="244" t="s">
        <v>1429</v>
      </c>
      <c r="G704" s="242"/>
      <c r="H704" s="245">
        <v>71.953000000000003</v>
      </c>
      <c r="I704" s="246"/>
      <c r="J704" s="242"/>
      <c r="K704" s="242"/>
      <c r="L704" s="247"/>
      <c r="M704" s="248"/>
      <c r="N704" s="249"/>
      <c r="O704" s="249"/>
      <c r="P704" s="249"/>
      <c r="Q704" s="249"/>
      <c r="R704" s="249"/>
      <c r="S704" s="249"/>
      <c r="T704" s="250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1" t="s">
        <v>160</v>
      </c>
      <c r="AU704" s="251" t="s">
        <v>85</v>
      </c>
      <c r="AV704" s="14" t="s">
        <v>85</v>
      </c>
      <c r="AW704" s="14" t="s">
        <v>32</v>
      </c>
      <c r="AX704" s="14" t="s">
        <v>83</v>
      </c>
      <c r="AY704" s="251" t="s">
        <v>151</v>
      </c>
    </row>
    <row r="705" s="2" customFormat="1" ht="16.5" customHeight="1">
      <c r="A705" s="39"/>
      <c r="B705" s="40"/>
      <c r="C705" s="216" t="s">
        <v>1430</v>
      </c>
      <c r="D705" s="216" t="s">
        <v>154</v>
      </c>
      <c r="E705" s="217" t="s">
        <v>1431</v>
      </c>
      <c r="F705" s="218" t="s">
        <v>1432</v>
      </c>
      <c r="G705" s="219" t="s">
        <v>203</v>
      </c>
      <c r="H705" s="220">
        <v>77.879999999999995</v>
      </c>
      <c r="I705" s="221"/>
      <c r="J705" s="222">
        <f>ROUND(I705*H705,2)</f>
        <v>0</v>
      </c>
      <c r="K705" s="223"/>
      <c r="L705" s="45"/>
      <c r="M705" s="224" t="s">
        <v>1</v>
      </c>
      <c r="N705" s="225" t="s">
        <v>40</v>
      </c>
      <c r="O705" s="92"/>
      <c r="P705" s="226">
        <f>O705*H705</f>
        <v>0</v>
      </c>
      <c r="Q705" s="226">
        <v>1.0000000000000001E-05</v>
      </c>
      <c r="R705" s="226">
        <f>Q705*H705</f>
        <v>0.00077880000000000007</v>
      </c>
      <c r="S705" s="226">
        <v>0</v>
      </c>
      <c r="T705" s="227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28" t="s">
        <v>253</v>
      </c>
      <c r="AT705" s="228" t="s">
        <v>154</v>
      </c>
      <c r="AU705" s="228" t="s">
        <v>85</v>
      </c>
      <c r="AY705" s="18" t="s">
        <v>151</v>
      </c>
      <c r="BE705" s="229">
        <f>IF(N705="základní",J705,0)</f>
        <v>0</v>
      </c>
      <c r="BF705" s="229">
        <f>IF(N705="snížená",J705,0)</f>
        <v>0</v>
      </c>
      <c r="BG705" s="229">
        <f>IF(N705="zákl. přenesená",J705,0)</f>
        <v>0</v>
      </c>
      <c r="BH705" s="229">
        <f>IF(N705="sníž. přenesená",J705,0)</f>
        <v>0</v>
      </c>
      <c r="BI705" s="229">
        <f>IF(N705="nulová",J705,0)</f>
        <v>0</v>
      </c>
      <c r="BJ705" s="18" t="s">
        <v>83</v>
      </c>
      <c r="BK705" s="229">
        <f>ROUND(I705*H705,2)</f>
        <v>0</v>
      </c>
      <c r="BL705" s="18" t="s">
        <v>253</v>
      </c>
      <c r="BM705" s="228" t="s">
        <v>1433</v>
      </c>
    </row>
    <row r="706" s="13" customFormat="1">
      <c r="A706" s="13"/>
      <c r="B706" s="230"/>
      <c r="C706" s="231"/>
      <c r="D706" s="232" t="s">
        <v>160</v>
      </c>
      <c r="E706" s="233" t="s">
        <v>1</v>
      </c>
      <c r="F706" s="234" t="s">
        <v>242</v>
      </c>
      <c r="G706" s="231"/>
      <c r="H706" s="233" t="s">
        <v>1</v>
      </c>
      <c r="I706" s="235"/>
      <c r="J706" s="231"/>
      <c r="K706" s="231"/>
      <c r="L706" s="236"/>
      <c r="M706" s="237"/>
      <c r="N706" s="238"/>
      <c r="O706" s="238"/>
      <c r="P706" s="238"/>
      <c r="Q706" s="238"/>
      <c r="R706" s="238"/>
      <c r="S706" s="238"/>
      <c r="T706" s="239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0" t="s">
        <v>160</v>
      </c>
      <c r="AU706" s="240" t="s">
        <v>85</v>
      </c>
      <c r="AV706" s="13" t="s">
        <v>83</v>
      </c>
      <c r="AW706" s="13" t="s">
        <v>32</v>
      </c>
      <c r="AX706" s="13" t="s">
        <v>75</v>
      </c>
      <c r="AY706" s="240" t="s">
        <v>151</v>
      </c>
    </row>
    <row r="707" s="14" customFormat="1">
      <c r="A707" s="14"/>
      <c r="B707" s="241"/>
      <c r="C707" s="242"/>
      <c r="D707" s="232" t="s">
        <v>160</v>
      </c>
      <c r="E707" s="243" t="s">
        <v>1</v>
      </c>
      <c r="F707" s="244" t="s">
        <v>350</v>
      </c>
      <c r="G707" s="242"/>
      <c r="H707" s="245">
        <v>23.300000000000001</v>
      </c>
      <c r="I707" s="246"/>
      <c r="J707" s="242"/>
      <c r="K707" s="242"/>
      <c r="L707" s="247"/>
      <c r="M707" s="248"/>
      <c r="N707" s="249"/>
      <c r="O707" s="249"/>
      <c r="P707" s="249"/>
      <c r="Q707" s="249"/>
      <c r="R707" s="249"/>
      <c r="S707" s="249"/>
      <c r="T707" s="250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1" t="s">
        <v>160</v>
      </c>
      <c r="AU707" s="251" t="s">
        <v>85</v>
      </c>
      <c r="AV707" s="14" t="s">
        <v>85</v>
      </c>
      <c r="AW707" s="14" t="s">
        <v>32</v>
      </c>
      <c r="AX707" s="14" t="s">
        <v>75</v>
      </c>
      <c r="AY707" s="251" t="s">
        <v>151</v>
      </c>
    </row>
    <row r="708" s="13" customFormat="1">
      <c r="A708" s="13"/>
      <c r="B708" s="230"/>
      <c r="C708" s="231"/>
      <c r="D708" s="232" t="s">
        <v>160</v>
      </c>
      <c r="E708" s="233" t="s">
        <v>1</v>
      </c>
      <c r="F708" s="234" t="s">
        <v>276</v>
      </c>
      <c r="G708" s="231"/>
      <c r="H708" s="233" t="s">
        <v>1</v>
      </c>
      <c r="I708" s="235"/>
      <c r="J708" s="231"/>
      <c r="K708" s="231"/>
      <c r="L708" s="236"/>
      <c r="M708" s="237"/>
      <c r="N708" s="238"/>
      <c r="O708" s="238"/>
      <c r="P708" s="238"/>
      <c r="Q708" s="238"/>
      <c r="R708" s="238"/>
      <c r="S708" s="238"/>
      <c r="T708" s="239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0" t="s">
        <v>160</v>
      </c>
      <c r="AU708" s="240" t="s">
        <v>85</v>
      </c>
      <c r="AV708" s="13" t="s">
        <v>83</v>
      </c>
      <c r="AW708" s="13" t="s">
        <v>32</v>
      </c>
      <c r="AX708" s="13" t="s">
        <v>75</v>
      </c>
      <c r="AY708" s="240" t="s">
        <v>151</v>
      </c>
    </row>
    <row r="709" s="14" customFormat="1">
      <c r="A709" s="14"/>
      <c r="B709" s="241"/>
      <c r="C709" s="242"/>
      <c r="D709" s="232" t="s">
        <v>160</v>
      </c>
      <c r="E709" s="243" t="s">
        <v>1</v>
      </c>
      <c r="F709" s="244" t="s">
        <v>352</v>
      </c>
      <c r="G709" s="242"/>
      <c r="H709" s="245">
        <v>5.54</v>
      </c>
      <c r="I709" s="246"/>
      <c r="J709" s="242"/>
      <c r="K709" s="242"/>
      <c r="L709" s="247"/>
      <c r="M709" s="248"/>
      <c r="N709" s="249"/>
      <c r="O709" s="249"/>
      <c r="P709" s="249"/>
      <c r="Q709" s="249"/>
      <c r="R709" s="249"/>
      <c r="S709" s="249"/>
      <c r="T709" s="250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1" t="s">
        <v>160</v>
      </c>
      <c r="AU709" s="251" t="s">
        <v>85</v>
      </c>
      <c r="AV709" s="14" t="s">
        <v>85</v>
      </c>
      <c r="AW709" s="14" t="s">
        <v>32</v>
      </c>
      <c r="AX709" s="14" t="s">
        <v>75</v>
      </c>
      <c r="AY709" s="251" t="s">
        <v>151</v>
      </c>
    </row>
    <row r="710" s="13" customFormat="1">
      <c r="A710" s="13"/>
      <c r="B710" s="230"/>
      <c r="C710" s="231"/>
      <c r="D710" s="232" t="s">
        <v>160</v>
      </c>
      <c r="E710" s="233" t="s">
        <v>1</v>
      </c>
      <c r="F710" s="234" t="s">
        <v>244</v>
      </c>
      <c r="G710" s="231"/>
      <c r="H710" s="233" t="s">
        <v>1</v>
      </c>
      <c r="I710" s="235"/>
      <c r="J710" s="231"/>
      <c r="K710" s="231"/>
      <c r="L710" s="236"/>
      <c r="M710" s="237"/>
      <c r="N710" s="238"/>
      <c r="O710" s="238"/>
      <c r="P710" s="238"/>
      <c r="Q710" s="238"/>
      <c r="R710" s="238"/>
      <c r="S710" s="238"/>
      <c r="T710" s="239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0" t="s">
        <v>160</v>
      </c>
      <c r="AU710" s="240" t="s">
        <v>85</v>
      </c>
      <c r="AV710" s="13" t="s">
        <v>83</v>
      </c>
      <c r="AW710" s="13" t="s">
        <v>32</v>
      </c>
      <c r="AX710" s="13" t="s">
        <v>75</v>
      </c>
      <c r="AY710" s="240" t="s">
        <v>151</v>
      </c>
    </row>
    <row r="711" s="14" customFormat="1">
      <c r="A711" s="14"/>
      <c r="B711" s="241"/>
      <c r="C711" s="242"/>
      <c r="D711" s="232" t="s">
        <v>160</v>
      </c>
      <c r="E711" s="243" t="s">
        <v>1</v>
      </c>
      <c r="F711" s="244" t="s">
        <v>355</v>
      </c>
      <c r="G711" s="242"/>
      <c r="H711" s="245">
        <v>28.719999999999999</v>
      </c>
      <c r="I711" s="246"/>
      <c r="J711" s="242"/>
      <c r="K711" s="242"/>
      <c r="L711" s="247"/>
      <c r="M711" s="248"/>
      <c r="N711" s="249"/>
      <c r="O711" s="249"/>
      <c r="P711" s="249"/>
      <c r="Q711" s="249"/>
      <c r="R711" s="249"/>
      <c r="S711" s="249"/>
      <c r="T711" s="250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1" t="s">
        <v>160</v>
      </c>
      <c r="AU711" s="251" t="s">
        <v>85</v>
      </c>
      <c r="AV711" s="14" t="s">
        <v>85</v>
      </c>
      <c r="AW711" s="14" t="s">
        <v>32</v>
      </c>
      <c r="AX711" s="14" t="s">
        <v>75</v>
      </c>
      <c r="AY711" s="251" t="s">
        <v>151</v>
      </c>
    </row>
    <row r="712" s="13" customFormat="1">
      <c r="A712" s="13"/>
      <c r="B712" s="230"/>
      <c r="C712" s="231"/>
      <c r="D712" s="232" t="s">
        <v>160</v>
      </c>
      <c r="E712" s="233" t="s">
        <v>1</v>
      </c>
      <c r="F712" s="234" t="s">
        <v>266</v>
      </c>
      <c r="G712" s="231"/>
      <c r="H712" s="233" t="s">
        <v>1</v>
      </c>
      <c r="I712" s="235"/>
      <c r="J712" s="231"/>
      <c r="K712" s="231"/>
      <c r="L712" s="236"/>
      <c r="M712" s="237"/>
      <c r="N712" s="238"/>
      <c r="O712" s="238"/>
      <c r="P712" s="238"/>
      <c r="Q712" s="238"/>
      <c r="R712" s="238"/>
      <c r="S712" s="238"/>
      <c r="T712" s="239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0" t="s">
        <v>160</v>
      </c>
      <c r="AU712" s="240" t="s">
        <v>85</v>
      </c>
      <c r="AV712" s="13" t="s">
        <v>83</v>
      </c>
      <c r="AW712" s="13" t="s">
        <v>32</v>
      </c>
      <c r="AX712" s="13" t="s">
        <v>75</v>
      </c>
      <c r="AY712" s="240" t="s">
        <v>151</v>
      </c>
    </row>
    <row r="713" s="14" customFormat="1">
      <c r="A713" s="14"/>
      <c r="B713" s="241"/>
      <c r="C713" s="242"/>
      <c r="D713" s="232" t="s">
        <v>160</v>
      </c>
      <c r="E713" s="243" t="s">
        <v>1</v>
      </c>
      <c r="F713" s="244" t="s">
        <v>356</v>
      </c>
      <c r="G713" s="242"/>
      <c r="H713" s="245">
        <v>20.32</v>
      </c>
      <c r="I713" s="246"/>
      <c r="J713" s="242"/>
      <c r="K713" s="242"/>
      <c r="L713" s="247"/>
      <c r="M713" s="248"/>
      <c r="N713" s="249"/>
      <c r="O713" s="249"/>
      <c r="P713" s="249"/>
      <c r="Q713" s="249"/>
      <c r="R713" s="249"/>
      <c r="S713" s="249"/>
      <c r="T713" s="250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1" t="s">
        <v>160</v>
      </c>
      <c r="AU713" s="251" t="s">
        <v>85</v>
      </c>
      <c r="AV713" s="14" t="s">
        <v>85</v>
      </c>
      <c r="AW713" s="14" t="s">
        <v>32</v>
      </c>
      <c r="AX713" s="14" t="s">
        <v>75</v>
      </c>
      <c r="AY713" s="251" t="s">
        <v>151</v>
      </c>
    </row>
    <row r="714" s="15" customFormat="1">
      <c r="A714" s="15"/>
      <c r="B714" s="252"/>
      <c r="C714" s="253"/>
      <c r="D714" s="232" t="s">
        <v>160</v>
      </c>
      <c r="E714" s="254" t="s">
        <v>1</v>
      </c>
      <c r="F714" s="255" t="s">
        <v>174</v>
      </c>
      <c r="G714" s="253"/>
      <c r="H714" s="256">
        <v>77.879999999999995</v>
      </c>
      <c r="I714" s="257"/>
      <c r="J714" s="253"/>
      <c r="K714" s="253"/>
      <c r="L714" s="258"/>
      <c r="M714" s="259"/>
      <c r="N714" s="260"/>
      <c r="O714" s="260"/>
      <c r="P714" s="260"/>
      <c r="Q714" s="260"/>
      <c r="R714" s="260"/>
      <c r="S714" s="260"/>
      <c r="T714" s="261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62" t="s">
        <v>160</v>
      </c>
      <c r="AU714" s="262" t="s">
        <v>85</v>
      </c>
      <c r="AV714" s="15" t="s">
        <v>158</v>
      </c>
      <c r="AW714" s="15" t="s">
        <v>32</v>
      </c>
      <c r="AX714" s="15" t="s">
        <v>83</v>
      </c>
      <c r="AY714" s="262" t="s">
        <v>151</v>
      </c>
    </row>
    <row r="715" s="2" customFormat="1" ht="16.5" customHeight="1">
      <c r="A715" s="39"/>
      <c r="B715" s="40"/>
      <c r="C715" s="263" t="s">
        <v>1434</v>
      </c>
      <c r="D715" s="263" t="s">
        <v>362</v>
      </c>
      <c r="E715" s="264" t="s">
        <v>1435</v>
      </c>
      <c r="F715" s="265" t="s">
        <v>1436</v>
      </c>
      <c r="G715" s="266" t="s">
        <v>203</v>
      </c>
      <c r="H715" s="267">
        <v>79.438000000000002</v>
      </c>
      <c r="I715" s="268"/>
      <c r="J715" s="269">
        <f>ROUND(I715*H715,2)</f>
        <v>0</v>
      </c>
      <c r="K715" s="270"/>
      <c r="L715" s="271"/>
      <c r="M715" s="272" t="s">
        <v>1</v>
      </c>
      <c r="N715" s="273" t="s">
        <v>40</v>
      </c>
      <c r="O715" s="92"/>
      <c r="P715" s="226">
        <f>O715*H715</f>
        <v>0</v>
      </c>
      <c r="Q715" s="226">
        <v>0.00022000000000000001</v>
      </c>
      <c r="R715" s="226">
        <f>Q715*H715</f>
        <v>0.01747636</v>
      </c>
      <c r="S715" s="226">
        <v>0</v>
      </c>
      <c r="T715" s="227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28" t="s">
        <v>370</v>
      </c>
      <c r="AT715" s="228" t="s">
        <v>362</v>
      </c>
      <c r="AU715" s="228" t="s">
        <v>85</v>
      </c>
      <c r="AY715" s="18" t="s">
        <v>151</v>
      </c>
      <c r="BE715" s="229">
        <f>IF(N715="základní",J715,0)</f>
        <v>0</v>
      </c>
      <c r="BF715" s="229">
        <f>IF(N715="snížená",J715,0)</f>
        <v>0</v>
      </c>
      <c r="BG715" s="229">
        <f>IF(N715="zákl. přenesená",J715,0)</f>
        <v>0</v>
      </c>
      <c r="BH715" s="229">
        <f>IF(N715="sníž. přenesená",J715,0)</f>
        <v>0</v>
      </c>
      <c r="BI715" s="229">
        <f>IF(N715="nulová",J715,0)</f>
        <v>0</v>
      </c>
      <c r="BJ715" s="18" t="s">
        <v>83</v>
      </c>
      <c r="BK715" s="229">
        <f>ROUND(I715*H715,2)</f>
        <v>0</v>
      </c>
      <c r="BL715" s="18" t="s">
        <v>253</v>
      </c>
      <c r="BM715" s="228" t="s">
        <v>1437</v>
      </c>
    </row>
    <row r="716" s="14" customFormat="1">
      <c r="A716" s="14"/>
      <c r="B716" s="241"/>
      <c r="C716" s="242"/>
      <c r="D716" s="232" t="s">
        <v>160</v>
      </c>
      <c r="E716" s="242"/>
      <c r="F716" s="244" t="s">
        <v>1438</v>
      </c>
      <c r="G716" s="242"/>
      <c r="H716" s="245">
        <v>79.438000000000002</v>
      </c>
      <c r="I716" s="246"/>
      <c r="J716" s="242"/>
      <c r="K716" s="242"/>
      <c r="L716" s="247"/>
      <c r="M716" s="248"/>
      <c r="N716" s="249"/>
      <c r="O716" s="249"/>
      <c r="P716" s="249"/>
      <c r="Q716" s="249"/>
      <c r="R716" s="249"/>
      <c r="S716" s="249"/>
      <c r="T716" s="250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1" t="s">
        <v>160</v>
      </c>
      <c r="AU716" s="251" t="s">
        <v>85</v>
      </c>
      <c r="AV716" s="14" t="s">
        <v>85</v>
      </c>
      <c r="AW716" s="14" t="s">
        <v>4</v>
      </c>
      <c r="AX716" s="14" t="s">
        <v>83</v>
      </c>
      <c r="AY716" s="251" t="s">
        <v>151</v>
      </c>
    </row>
    <row r="717" s="2" customFormat="1" ht="16.5" customHeight="1">
      <c r="A717" s="39"/>
      <c r="B717" s="40"/>
      <c r="C717" s="216" t="s">
        <v>1439</v>
      </c>
      <c r="D717" s="216" t="s">
        <v>154</v>
      </c>
      <c r="E717" s="217" t="s">
        <v>1440</v>
      </c>
      <c r="F717" s="218" t="s">
        <v>1441</v>
      </c>
      <c r="G717" s="219" t="s">
        <v>203</v>
      </c>
      <c r="H717" s="220">
        <v>3.52</v>
      </c>
      <c r="I717" s="221"/>
      <c r="J717" s="222">
        <f>ROUND(I717*H717,2)</f>
        <v>0</v>
      </c>
      <c r="K717" s="223"/>
      <c r="L717" s="45"/>
      <c r="M717" s="224" t="s">
        <v>1</v>
      </c>
      <c r="N717" s="225" t="s">
        <v>40</v>
      </c>
      <c r="O717" s="92"/>
      <c r="P717" s="226">
        <f>O717*H717</f>
        <v>0</v>
      </c>
      <c r="Q717" s="226">
        <v>0</v>
      </c>
      <c r="R717" s="226">
        <f>Q717*H717</f>
        <v>0</v>
      </c>
      <c r="S717" s="226">
        <v>0</v>
      </c>
      <c r="T717" s="227">
        <f>S717*H717</f>
        <v>0</v>
      </c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R717" s="228" t="s">
        <v>253</v>
      </c>
      <c r="AT717" s="228" t="s">
        <v>154</v>
      </c>
      <c r="AU717" s="228" t="s">
        <v>85</v>
      </c>
      <c r="AY717" s="18" t="s">
        <v>151</v>
      </c>
      <c r="BE717" s="229">
        <f>IF(N717="základní",J717,0)</f>
        <v>0</v>
      </c>
      <c r="BF717" s="229">
        <f>IF(N717="snížená",J717,0)</f>
        <v>0</v>
      </c>
      <c r="BG717" s="229">
        <f>IF(N717="zákl. přenesená",J717,0)</f>
        <v>0</v>
      </c>
      <c r="BH717" s="229">
        <f>IF(N717="sníž. přenesená",J717,0)</f>
        <v>0</v>
      </c>
      <c r="BI717" s="229">
        <f>IF(N717="nulová",J717,0)</f>
        <v>0</v>
      </c>
      <c r="BJ717" s="18" t="s">
        <v>83</v>
      </c>
      <c r="BK717" s="229">
        <f>ROUND(I717*H717,2)</f>
        <v>0</v>
      </c>
      <c r="BL717" s="18" t="s">
        <v>253</v>
      </c>
      <c r="BM717" s="228" t="s">
        <v>1442</v>
      </c>
    </row>
    <row r="718" s="14" customFormat="1">
      <c r="A718" s="14"/>
      <c r="B718" s="241"/>
      <c r="C718" s="242"/>
      <c r="D718" s="232" t="s">
        <v>160</v>
      </c>
      <c r="E718" s="243" t="s">
        <v>1</v>
      </c>
      <c r="F718" s="244" t="s">
        <v>1443</v>
      </c>
      <c r="G718" s="242"/>
      <c r="H718" s="245">
        <v>3.52</v>
      </c>
      <c r="I718" s="246"/>
      <c r="J718" s="242"/>
      <c r="K718" s="242"/>
      <c r="L718" s="247"/>
      <c r="M718" s="248"/>
      <c r="N718" s="249"/>
      <c r="O718" s="249"/>
      <c r="P718" s="249"/>
      <c r="Q718" s="249"/>
      <c r="R718" s="249"/>
      <c r="S718" s="249"/>
      <c r="T718" s="250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1" t="s">
        <v>160</v>
      </c>
      <c r="AU718" s="251" t="s">
        <v>85</v>
      </c>
      <c r="AV718" s="14" t="s">
        <v>85</v>
      </c>
      <c r="AW718" s="14" t="s">
        <v>32</v>
      </c>
      <c r="AX718" s="14" t="s">
        <v>83</v>
      </c>
      <c r="AY718" s="251" t="s">
        <v>151</v>
      </c>
    </row>
    <row r="719" s="2" customFormat="1" ht="16.5" customHeight="1">
      <c r="A719" s="39"/>
      <c r="B719" s="40"/>
      <c r="C719" s="263" t="s">
        <v>1444</v>
      </c>
      <c r="D719" s="263" t="s">
        <v>362</v>
      </c>
      <c r="E719" s="264" t="s">
        <v>1445</v>
      </c>
      <c r="F719" s="265" t="s">
        <v>1446</v>
      </c>
      <c r="G719" s="266" t="s">
        <v>203</v>
      </c>
      <c r="H719" s="267">
        <v>3.5899999999999999</v>
      </c>
      <c r="I719" s="268"/>
      <c r="J719" s="269">
        <f>ROUND(I719*H719,2)</f>
        <v>0</v>
      </c>
      <c r="K719" s="270"/>
      <c r="L719" s="271"/>
      <c r="M719" s="272" t="s">
        <v>1</v>
      </c>
      <c r="N719" s="273" t="s">
        <v>40</v>
      </c>
      <c r="O719" s="92"/>
      <c r="P719" s="226">
        <f>O719*H719</f>
        <v>0</v>
      </c>
      <c r="Q719" s="226">
        <v>0.00016000000000000001</v>
      </c>
      <c r="R719" s="226">
        <f>Q719*H719</f>
        <v>0.00057439999999999998</v>
      </c>
      <c r="S719" s="226">
        <v>0</v>
      </c>
      <c r="T719" s="227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28" t="s">
        <v>370</v>
      </c>
      <c r="AT719" s="228" t="s">
        <v>362</v>
      </c>
      <c r="AU719" s="228" t="s">
        <v>85</v>
      </c>
      <c r="AY719" s="18" t="s">
        <v>151</v>
      </c>
      <c r="BE719" s="229">
        <f>IF(N719="základní",J719,0)</f>
        <v>0</v>
      </c>
      <c r="BF719" s="229">
        <f>IF(N719="snížená",J719,0)</f>
        <v>0</v>
      </c>
      <c r="BG719" s="229">
        <f>IF(N719="zákl. přenesená",J719,0)</f>
        <v>0</v>
      </c>
      <c r="BH719" s="229">
        <f>IF(N719="sníž. přenesená",J719,0)</f>
        <v>0</v>
      </c>
      <c r="BI719" s="229">
        <f>IF(N719="nulová",J719,0)</f>
        <v>0</v>
      </c>
      <c r="BJ719" s="18" t="s">
        <v>83</v>
      </c>
      <c r="BK719" s="229">
        <f>ROUND(I719*H719,2)</f>
        <v>0</v>
      </c>
      <c r="BL719" s="18" t="s">
        <v>253</v>
      </c>
      <c r="BM719" s="228" t="s">
        <v>1447</v>
      </c>
    </row>
    <row r="720" s="14" customFormat="1">
      <c r="A720" s="14"/>
      <c r="B720" s="241"/>
      <c r="C720" s="242"/>
      <c r="D720" s="232" t="s">
        <v>160</v>
      </c>
      <c r="E720" s="242"/>
      <c r="F720" s="244" t="s">
        <v>1448</v>
      </c>
      <c r="G720" s="242"/>
      <c r="H720" s="245">
        <v>3.5899999999999999</v>
      </c>
      <c r="I720" s="246"/>
      <c r="J720" s="242"/>
      <c r="K720" s="242"/>
      <c r="L720" s="247"/>
      <c r="M720" s="248"/>
      <c r="N720" s="249"/>
      <c r="O720" s="249"/>
      <c r="P720" s="249"/>
      <c r="Q720" s="249"/>
      <c r="R720" s="249"/>
      <c r="S720" s="249"/>
      <c r="T720" s="250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1" t="s">
        <v>160</v>
      </c>
      <c r="AU720" s="251" t="s">
        <v>85</v>
      </c>
      <c r="AV720" s="14" t="s">
        <v>85</v>
      </c>
      <c r="AW720" s="14" t="s">
        <v>4</v>
      </c>
      <c r="AX720" s="14" t="s">
        <v>83</v>
      </c>
      <c r="AY720" s="251" t="s">
        <v>151</v>
      </c>
    </row>
    <row r="721" s="2" customFormat="1" ht="33" customHeight="1">
      <c r="A721" s="39"/>
      <c r="B721" s="40"/>
      <c r="C721" s="216" t="s">
        <v>1449</v>
      </c>
      <c r="D721" s="216" t="s">
        <v>154</v>
      </c>
      <c r="E721" s="217" t="s">
        <v>1450</v>
      </c>
      <c r="F721" s="218" t="s">
        <v>1451</v>
      </c>
      <c r="G721" s="219" t="s">
        <v>191</v>
      </c>
      <c r="H721" s="220">
        <v>107.93000000000001</v>
      </c>
      <c r="I721" s="221"/>
      <c r="J721" s="222">
        <f>ROUND(I721*H721,2)</f>
        <v>0</v>
      </c>
      <c r="K721" s="223"/>
      <c r="L721" s="45"/>
      <c r="M721" s="224" t="s">
        <v>1</v>
      </c>
      <c r="N721" s="225" t="s">
        <v>40</v>
      </c>
      <c r="O721" s="92"/>
      <c r="P721" s="226">
        <f>O721*H721</f>
        <v>0</v>
      </c>
      <c r="Q721" s="226">
        <v>3.0000000000000001E-05</v>
      </c>
      <c r="R721" s="226">
        <f>Q721*H721</f>
        <v>0.0032379000000000002</v>
      </c>
      <c r="S721" s="226">
        <v>0</v>
      </c>
      <c r="T721" s="227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28" t="s">
        <v>253</v>
      </c>
      <c r="AT721" s="228" t="s">
        <v>154</v>
      </c>
      <c r="AU721" s="228" t="s">
        <v>85</v>
      </c>
      <c r="AY721" s="18" t="s">
        <v>151</v>
      </c>
      <c r="BE721" s="229">
        <f>IF(N721="základní",J721,0)</f>
        <v>0</v>
      </c>
      <c r="BF721" s="229">
        <f>IF(N721="snížená",J721,0)</f>
        <v>0</v>
      </c>
      <c r="BG721" s="229">
        <f>IF(N721="zákl. přenesená",J721,0)</f>
        <v>0</v>
      </c>
      <c r="BH721" s="229">
        <f>IF(N721="sníž. přenesená",J721,0)</f>
        <v>0</v>
      </c>
      <c r="BI721" s="229">
        <f>IF(N721="nulová",J721,0)</f>
        <v>0</v>
      </c>
      <c r="BJ721" s="18" t="s">
        <v>83</v>
      </c>
      <c r="BK721" s="229">
        <f>ROUND(I721*H721,2)</f>
        <v>0</v>
      </c>
      <c r="BL721" s="18" t="s">
        <v>253</v>
      </c>
      <c r="BM721" s="228" t="s">
        <v>1452</v>
      </c>
    </row>
    <row r="722" s="2" customFormat="1" ht="24.15" customHeight="1">
      <c r="A722" s="39"/>
      <c r="B722" s="40"/>
      <c r="C722" s="216" t="s">
        <v>1453</v>
      </c>
      <c r="D722" s="216" t="s">
        <v>154</v>
      </c>
      <c r="E722" s="217" t="s">
        <v>1454</v>
      </c>
      <c r="F722" s="218" t="s">
        <v>1455</v>
      </c>
      <c r="G722" s="219" t="s">
        <v>177</v>
      </c>
      <c r="H722" s="220">
        <v>1.268</v>
      </c>
      <c r="I722" s="221"/>
      <c r="J722" s="222">
        <f>ROUND(I722*H722,2)</f>
        <v>0</v>
      </c>
      <c r="K722" s="223"/>
      <c r="L722" s="45"/>
      <c r="M722" s="224" t="s">
        <v>1</v>
      </c>
      <c r="N722" s="225" t="s">
        <v>40</v>
      </c>
      <c r="O722" s="92"/>
      <c r="P722" s="226">
        <f>O722*H722</f>
        <v>0</v>
      </c>
      <c r="Q722" s="226">
        <v>0</v>
      </c>
      <c r="R722" s="226">
        <f>Q722*H722</f>
        <v>0</v>
      </c>
      <c r="S722" s="226">
        <v>0</v>
      </c>
      <c r="T722" s="227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28" t="s">
        <v>253</v>
      </c>
      <c r="AT722" s="228" t="s">
        <v>154</v>
      </c>
      <c r="AU722" s="228" t="s">
        <v>85</v>
      </c>
      <c r="AY722" s="18" t="s">
        <v>151</v>
      </c>
      <c r="BE722" s="229">
        <f>IF(N722="základní",J722,0)</f>
        <v>0</v>
      </c>
      <c r="BF722" s="229">
        <f>IF(N722="snížená",J722,0)</f>
        <v>0</v>
      </c>
      <c r="BG722" s="229">
        <f>IF(N722="zákl. přenesená",J722,0)</f>
        <v>0</v>
      </c>
      <c r="BH722" s="229">
        <f>IF(N722="sníž. přenesená",J722,0)</f>
        <v>0</v>
      </c>
      <c r="BI722" s="229">
        <f>IF(N722="nulová",J722,0)</f>
        <v>0</v>
      </c>
      <c r="BJ722" s="18" t="s">
        <v>83</v>
      </c>
      <c r="BK722" s="229">
        <f>ROUND(I722*H722,2)</f>
        <v>0</v>
      </c>
      <c r="BL722" s="18" t="s">
        <v>253</v>
      </c>
      <c r="BM722" s="228" t="s">
        <v>1456</v>
      </c>
    </row>
    <row r="723" s="12" customFormat="1" ht="22.8" customHeight="1">
      <c r="A723" s="12"/>
      <c r="B723" s="200"/>
      <c r="C723" s="201"/>
      <c r="D723" s="202" t="s">
        <v>74</v>
      </c>
      <c r="E723" s="214" t="s">
        <v>1457</v>
      </c>
      <c r="F723" s="214" t="s">
        <v>1458</v>
      </c>
      <c r="G723" s="201"/>
      <c r="H723" s="201"/>
      <c r="I723" s="204"/>
      <c r="J723" s="215">
        <f>BK723</f>
        <v>0</v>
      </c>
      <c r="K723" s="201"/>
      <c r="L723" s="206"/>
      <c r="M723" s="207"/>
      <c r="N723" s="208"/>
      <c r="O723" s="208"/>
      <c r="P723" s="209">
        <f>SUM(P724:P770)</f>
        <v>0</v>
      </c>
      <c r="Q723" s="208"/>
      <c r="R723" s="209">
        <f>SUM(R724:R770)</f>
        <v>0.84631897999999994</v>
      </c>
      <c r="S723" s="208"/>
      <c r="T723" s="210">
        <f>SUM(T724:T770)</f>
        <v>0</v>
      </c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R723" s="211" t="s">
        <v>85</v>
      </c>
      <c r="AT723" s="212" t="s">
        <v>74</v>
      </c>
      <c r="AU723" s="212" t="s">
        <v>83</v>
      </c>
      <c r="AY723" s="211" t="s">
        <v>151</v>
      </c>
      <c r="BK723" s="213">
        <f>SUM(BK724:BK770)</f>
        <v>0</v>
      </c>
    </row>
    <row r="724" s="2" customFormat="1" ht="16.5" customHeight="1">
      <c r="A724" s="39"/>
      <c r="B724" s="40"/>
      <c r="C724" s="216" t="s">
        <v>1459</v>
      </c>
      <c r="D724" s="216" t="s">
        <v>154</v>
      </c>
      <c r="E724" s="217" t="s">
        <v>1460</v>
      </c>
      <c r="F724" s="218" t="s">
        <v>1461</v>
      </c>
      <c r="G724" s="219" t="s">
        <v>191</v>
      </c>
      <c r="H724" s="220">
        <v>33.616999999999997</v>
      </c>
      <c r="I724" s="221"/>
      <c r="J724" s="222">
        <f>ROUND(I724*H724,2)</f>
        <v>0</v>
      </c>
      <c r="K724" s="223"/>
      <c r="L724" s="45"/>
      <c r="M724" s="224" t="s">
        <v>1</v>
      </c>
      <c r="N724" s="225" t="s">
        <v>40</v>
      </c>
      <c r="O724" s="92"/>
      <c r="P724" s="226">
        <f>O724*H724</f>
        <v>0</v>
      </c>
      <c r="Q724" s="226">
        <v>0.00029999999999999997</v>
      </c>
      <c r="R724" s="226">
        <f>Q724*H724</f>
        <v>0.010085099999999998</v>
      </c>
      <c r="S724" s="226">
        <v>0</v>
      </c>
      <c r="T724" s="227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28" t="s">
        <v>253</v>
      </c>
      <c r="AT724" s="228" t="s">
        <v>154</v>
      </c>
      <c r="AU724" s="228" t="s">
        <v>85</v>
      </c>
      <c r="AY724" s="18" t="s">
        <v>151</v>
      </c>
      <c r="BE724" s="229">
        <f>IF(N724="základní",J724,0)</f>
        <v>0</v>
      </c>
      <c r="BF724" s="229">
        <f>IF(N724="snížená",J724,0)</f>
        <v>0</v>
      </c>
      <c r="BG724" s="229">
        <f>IF(N724="zákl. přenesená",J724,0)</f>
        <v>0</v>
      </c>
      <c r="BH724" s="229">
        <f>IF(N724="sníž. přenesená",J724,0)</f>
        <v>0</v>
      </c>
      <c r="BI724" s="229">
        <f>IF(N724="nulová",J724,0)</f>
        <v>0</v>
      </c>
      <c r="BJ724" s="18" t="s">
        <v>83</v>
      </c>
      <c r="BK724" s="229">
        <f>ROUND(I724*H724,2)</f>
        <v>0</v>
      </c>
      <c r="BL724" s="18" t="s">
        <v>253</v>
      </c>
      <c r="BM724" s="228" t="s">
        <v>1462</v>
      </c>
    </row>
    <row r="725" s="14" customFormat="1">
      <c r="A725" s="14"/>
      <c r="B725" s="241"/>
      <c r="C725" s="242"/>
      <c r="D725" s="232" t="s">
        <v>160</v>
      </c>
      <c r="E725" s="243" t="s">
        <v>1</v>
      </c>
      <c r="F725" s="244" t="s">
        <v>252</v>
      </c>
      <c r="G725" s="242"/>
      <c r="H725" s="245">
        <v>33.616999999999997</v>
      </c>
      <c r="I725" s="246"/>
      <c r="J725" s="242"/>
      <c r="K725" s="242"/>
      <c r="L725" s="247"/>
      <c r="M725" s="248"/>
      <c r="N725" s="249"/>
      <c r="O725" s="249"/>
      <c r="P725" s="249"/>
      <c r="Q725" s="249"/>
      <c r="R725" s="249"/>
      <c r="S725" s="249"/>
      <c r="T725" s="250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1" t="s">
        <v>160</v>
      </c>
      <c r="AU725" s="251" t="s">
        <v>85</v>
      </c>
      <c r="AV725" s="14" t="s">
        <v>85</v>
      </c>
      <c r="AW725" s="14" t="s">
        <v>32</v>
      </c>
      <c r="AX725" s="14" t="s">
        <v>83</v>
      </c>
      <c r="AY725" s="251" t="s">
        <v>151</v>
      </c>
    </row>
    <row r="726" s="2" customFormat="1" ht="33" customHeight="1">
      <c r="A726" s="39"/>
      <c r="B726" s="40"/>
      <c r="C726" s="216" t="s">
        <v>1463</v>
      </c>
      <c r="D726" s="216" t="s">
        <v>154</v>
      </c>
      <c r="E726" s="217" t="s">
        <v>1464</v>
      </c>
      <c r="F726" s="218" t="s">
        <v>1465</v>
      </c>
      <c r="G726" s="219" t="s">
        <v>191</v>
      </c>
      <c r="H726" s="220">
        <v>18.811</v>
      </c>
      <c r="I726" s="221"/>
      <c r="J726" s="222">
        <f>ROUND(I726*H726,2)</f>
        <v>0</v>
      </c>
      <c r="K726" s="223"/>
      <c r="L726" s="45"/>
      <c r="M726" s="224" t="s">
        <v>1</v>
      </c>
      <c r="N726" s="225" t="s">
        <v>40</v>
      </c>
      <c r="O726" s="92"/>
      <c r="P726" s="226">
        <f>O726*H726</f>
        <v>0</v>
      </c>
      <c r="Q726" s="226">
        <v>0.0053800000000000002</v>
      </c>
      <c r="R726" s="226">
        <f>Q726*H726</f>
        <v>0.10120318</v>
      </c>
      <c r="S726" s="226">
        <v>0</v>
      </c>
      <c r="T726" s="227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28" t="s">
        <v>253</v>
      </c>
      <c r="AT726" s="228" t="s">
        <v>154</v>
      </c>
      <c r="AU726" s="228" t="s">
        <v>85</v>
      </c>
      <c r="AY726" s="18" t="s">
        <v>151</v>
      </c>
      <c r="BE726" s="229">
        <f>IF(N726="základní",J726,0)</f>
        <v>0</v>
      </c>
      <c r="BF726" s="229">
        <f>IF(N726="snížená",J726,0)</f>
        <v>0</v>
      </c>
      <c r="BG726" s="229">
        <f>IF(N726="zákl. přenesená",J726,0)</f>
        <v>0</v>
      </c>
      <c r="BH726" s="229">
        <f>IF(N726="sníž. přenesená",J726,0)</f>
        <v>0</v>
      </c>
      <c r="BI726" s="229">
        <f>IF(N726="nulová",J726,0)</f>
        <v>0</v>
      </c>
      <c r="BJ726" s="18" t="s">
        <v>83</v>
      </c>
      <c r="BK726" s="229">
        <f>ROUND(I726*H726,2)</f>
        <v>0</v>
      </c>
      <c r="BL726" s="18" t="s">
        <v>253</v>
      </c>
      <c r="BM726" s="228" t="s">
        <v>1466</v>
      </c>
    </row>
    <row r="727" s="13" customFormat="1">
      <c r="A727" s="13"/>
      <c r="B727" s="230"/>
      <c r="C727" s="231"/>
      <c r="D727" s="232" t="s">
        <v>160</v>
      </c>
      <c r="E727" s="233" t="s">
        <v>1</v>
      </c>
      <c r="F727" s="234" t="s">
        <v>273</v>
      </c>
      <c r="G727" s="231"/>
      <c r="H727" s="233" t="s">
        <v>1</v>
      </c>
      <c r="I727" s="235"/>
      <c r="J727" s="231"/>
      <c r="K727" s="231"/>
      <c r="L727" s="236"/>
      <c r="M727" s="237"/>
      <c r="N727" s="238"/>
      <c r="O727" s="238"/>
      <c r="P727" s="238"/>
      <c r="Q727" s="238"/>
      <c r="R727" s="238"/>
      <c r="S727" s="238"/>
      <c r="T727" s="239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0" t="s">
        <v>160</v>
      </c>
      <c r="AU727" s="240" t="s">
        <v>85</v>
      </c>
      <c r="AV727" s="13" t="s">
        <v>83</v>
      </c>
      <c r="AW727" s="13" t="s">
        <v>32</v>
      </c>
      <c r="AX727" s="13" t="s">
        <v>75</v>
      </c>
      <c r="AY727" s="240" t="s">
        <v>151</v>
      </c>
    </row>
    <row r="728" s="14" customFormat="1">
      <c r="A728" s="14"/>
      <c r="B728" s="241"/>
      <c r="C728" s="242"/>
      <c r="D728" s="232" t="s">
        <v>160</v>
      </c>
      <c r="E728" s="243" t="s">
        <v>1</v>
      </c>
      <c r="F728" s="244" t="s">
        <v>1467</v>
      </c>
      <c r="G728" s="242"/>
      <c r="H728" s="245">
        <v>8.1899999999999995</v>
      </c>
      <c r="I728" s="246"/>
      <c r="J728" s="242"/>
      <c r="K728" s="242"/>
      <c r="L728" s="247"/>
      <c r="M728" s="248"/>
      <c r="N728" s="249"/>
      <c r="O728" s="249"/>
      <c r="P728" s="249"/>
      <c r="Q728" s="249"/>
      <c r="R728" s="249"/>
      <c r="S728" s="249"/>
      <c r="T728" s="250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1" t="s">
        <v>160</v>
      </c>
      <c r="AU728" s="251" t="s">
        <v>85</v>
      </c>
      <c r="AV728" s="14" t="s">
        <v>85</v>
      </c>
      <c r="AW728" s="14" t="s">
        <v>32</v>
      </c>
      <c r="AX728" s="14" t="s">
        <v>75</v>
      </c>
      <c r="AY728" s="251" t="s">
        <v>151</v>
      </c>
    </row>
    <row r="729" s="14" customFormat="1">
      <c r="A729" s="14"/>
      <c r="B729" s="241"/>
      <c r="C729" s="242"/>
      <c r="D729" s="232" t="s">
        <v>160</v>
      </c>
      <c r="E729" s="243" t="s">
        <v>1</v>
      </c>
      <c r="F729" s="244" t="s">
        <v>1468</v>
      </c>
      <c r="G729" s="242"/>
      <c r="H729" s="245">
        <v>-0.90000000000000002</v>
      </c>
      <c r="I729" s="246"/>
      <c r="J729" s="242"/>
      <c r="K729" s="242"/>
      <c r="L729" s="247"/>
      <c r="M729" s="248"/>
      <c r="N729" s="249"/>
      <c r="O729" s="249"/>
      <c r="P729" s="249"/>
      <c r="Q729" s="249"/>
      <c r="R729" s="249"/>
      <c r="S729" s="249"/>
      <c r="T729" s="250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1" t="s">
        <v>160</v>
      </c>
      <c r="AU729" s="251" t="s">
        <v>85</v>
      </c>
      <c r="AV729" s="14" t="s">
        <v>85</v>
      </c>
      <c r="AW729" s="14" t="s">
        <v>32</v>
      </c>
      <c r="AX729" s="14" t="s">
        <v>75</v>
      </c>
      <c r="AY729" s="251" t="s">
        <v>151</v>
      </c>
    </row>
    <row r="730" s="13" customFormat="1">
      <c r="A730" s="13"/>
      <c r="B730" s="230"/>
      <c r="C730" s="231"/>
      <c r="D730" s="232" t="s">
        <v>160</v>
      </c>
      <c r="E730" s="233" t="s">
        <v>1</v>
      </c>
      <c r="F730" s="234" t="s">
        <v>280</v>
      </c>
      <c r="G730" s="231"/>
      <c r="H730" s="233" t="s">
        <v>1</v>
      </c>
      <c r="I730" s="235"/>
      <c r="J730" s="231"/>
      <c r="K730" s="231"/>
      <c r="L730" s="236"/>
      <c r="M730" s="237"/>
      <c r="N730" s="238"/>
      <c r="O730" s="238"/>
      <c r="P730" s="238"/>
      <c r="Q730" s="238"/>
      <c r="R730" s="238"/>
      <c r="S730" s="238"/>
      <c r="T730" s="239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0" t="s">
        <v>160</v>
      </c>
      <c r="AU730" s="240" t="s">
        <v>85</v>
      </c>
      <c r="AV730" s="13" t="s">
        <v>83</v>
      </c>
      <c r="AW730" s="13" t="s">
        <v>32</v>
      </c>
      <c r="AX730" s="13" t="s">
        <v>75</v>
      </c>
      <c r="AY730" s="240" t="s">
        <v>151</v>
      </c>
    </row>
    <row r="731" s="14" customFormat="1">
      <c r="A731" s="14"/>
      <c r="B731" s="241"/>
      <c r="C731" s="242"/>
      <c r="D731" s="232" t="s">
        <v>160</v>
      </c>
      <c r="E731" s="243" t="s">
        <v>1</v>
      </c>
      <c r="F731" s="244" t="s">
        <v>1469</v>
      </c>
      <c r="G731" s="242"/>
      <c r="H731" s="245">
        <v>2.6499999999999999</v>
      </c>
      <c r="I731" s="246"/>
      <c r="J731" s="242"/>
      <c r="K731" s="242"/>
      <c r="L731" s="247"/>
      <c r="M731" s="248"/>
      <c r="N731" s="249"/>
      <c r="O731" s="249"/>
      <c r="P731" s="249"/>
      <c r="Q731" s="249"/>
      <c r="R731" s="249"/>
      <c r="S731" s="249"/>
      <c r="T731" s="250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1" t="s">
        <v>160</v>
      </c>
      <c r="AU731" s="251" t="s">
        <v>85</v>
      </c>
      <c r="AV731" s="14" t="s">
        <v>85</v>
      </c>
      <c r="AW731" s="14" t="s">
        <v>32</v>
      </c>
      <c r="AX731" s="14" t="s">
        <v>75</v>
      </c>
      <c r="AY731" s="251" t="s">
        <v>151</v>
      </c>
    </row>
    <row r="732" s="14" customFormat="1">
      <c r="A732" s="14"/>
      <c r="B732" s="241"/>
      <c r="C732" s="242"/>
      <c r="D732" s="232" t="s">
        <v>160</v>
      </c>
      <c r="E732" s="243" t="s">
        <v>1</v>
      </c>
      <c r="F732" s="244" t="s">
        <v>1470</v>
      </c>
      <c r="G732" s="242"/>
      <c r="H732" s="245">
        <v>-0.34999999999999998</v>
      </c>
      <c r="I732" s="246"/>
      <c r="J732" s="242"/>
      <c r="K732" s="242"/>
      <c r="L732" s="247"/>
      <c r="M732" s="248"/>
      <c r="N732" s="249"/>
      <c r="O732" s="249"/>
      <c r="P732" s="249"/>
      <c r="Q732" s="249"/>
      <c r="R732" s="249"/>
      <c r="S732" s="249"/>
      <c r="T732" s="250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1" t="s">
        <v>160</v>
      </c>
      <c r="AU732" s="251" t="s">
        <v>85</v>
      </c>
      <c r="AV732" s="14" t="s">
        <v>85</v>
      </c>
      <c r="AW732" s="14" t="s">
        <v>32</v>
      </c>
      <c r="AX732" s="14" t="s">
        <v>75</v>
      </c>
      <c r="AY732" s="251" t="s">
        <v>151</v>
      </c>
    </row>
    <row r="733" s="13" customFormat="1">
      <c r="A733" s="13"/>
      <c r="B733" s="230"/>
      <c r="C733" s="231"/>
      <c r="D733" s="232" t="s">
        <v>160</v>
      </c>
      <c r="E733" s="233" t="s">
        <v>1</v>
      </c>
      <c r="F733" s="234" t="s">
        <v>282</v>
      </c>
      <c r="G733" s="231"/>
      <c r="H733" s="233" t="s">
        <v>1</v>
      </c>
      <c r="I733" s="235"/>
      <c r="J733" s="231"/>
      <c r="K733" s="231"/>
      <c r="L733" s="236"/>
      <c r="M733" s="237"/>
      <c r="N733" s="238"/>
      <c r="O733" s="238"/>
      <c r="P733" s="238"/>
      <c r="Q733" s="238"/>
      <c r="R733" s="238"/>
      <c r="S733" s="238"/>
      <c r="T733" s="239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0" t="s">
        <v>160</v>
      </c>
      <c r="AU733" s="240" t="s">
        <v>85</v>
      </c>
      <c r="AV733" s="13" t="s">
        <v>83</v>
      </c>
      <c r="AW733" s="13" t="s">
        <v>32</v>
      </c>
      <c r="AX733" s="13" t="s">
        <v>75</v>
      </c>
      <c r="AY733" s="240" t="s">
        <v>151</v>
      </c>
    </row>
    <row r="734" s="14" customFormat="1">
      <c r="A734" s="14"/>
      <c r="B734" s="241"/>
      <c r="C734" s="242"/>
      <c r="D734" s="232" t="s">
        <v>160</v>
      </c>
      <c r="E734" s="243" t="s">
        <v>1</v>
      </c>
      <c r="F734" s="244" t="s">
        <v>1471</v>
      </c>
      <c r="G734" s="242"/>
      <c r="H734" s="245">
        <v>10.6</v>
      </c>
      <c r="I734" s="246"/>
      <c r="J734" s="242"/>
      <c r="K734" s="242"/>
      <c r="L734" s="247"/>
      <c r="M734" s="248"/>
      <c r="N734" s="249"/>
      <c r="O734" s="249"/>
      <c r="P734" s="249"/>
      <c r="Q734" s="249"/>
      <c r="R734" s="249"/>
      <c r="S734" s="249"/>
      <c r="T734" s="250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1" t="s">
        <v>160</v>
      </c>
      <c r="AU734" s="251" t="s">
        <v>85</v>
      </c>
      <c r="AV734" s="14" t="s">
        <v>85</v>
      </c>
      <c r="AW734" s="14" t="s">
        <v>32</v>
      </c>
      <c r="AX734" s="14" t="s">
        <v>75</v>
      </c>
      <c r="AY734" s="251" t="s">
        <v>151</v>
      </c>
    </row>
    <row r="735" s="14" customFormat="1">
      <c r="A735" s="14"/>
      <c r="B735" s="241"/>
      <c r="C735" s="242"/>
      <c r="D735" s="232" t="s">
        <v>160</v>
      </c>
      <c r="E735" s="243" t="s">
        <v>1</v>
      </c>
      <c r="F735" s="244" t="s">
        <v>399</v>
      </c>
      <c r="G735" s="242"/>
      <c r="H735" s="245">
        <v>-1.379</v>
      </c>
      <c r="I735" s="246"/>
      <c r="J735" s="242"/>
      <c r="K735" s="242"/>
      <c r="L735" s="247"/>
      <c r="M735" s="248"/>
      <c r="N735" s="249"/>
      <c r="O735" s="249"/>
      <c r="P735" s="249"/>
      <c r="Q735" s="249"/>
      <c r="R735" s="249"/>
      <c r="S735" s="249"/>
      <c r="T735" s="250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1" t="s">
        <v>160</v>
      </c>
      <c r="AU735" s="251" t="s">
        <v>85</v>
      </c>
      <c r="AV735" s="14" t="s">
        <v>85</v>
      </c>
      <c r="AW735" s="14" t="s">
        <v>32</v>
      </c>
      <c r="AX735" s="14" t="s">
        <v>75</v>
      </c>
      <c r="AY735" s="251" t="s">
        <v>151</v>
      </c>
    </row>
    <row r="736" s="15" customFormat="1">
      <c r="A736" s="15"/>
      <c r="B736" s="252"/>
      <c r="C736" s="253"/>
      <c r="D736" s="232" t="s">
        <v>160</v>
      </c>
      <c r="E736" s="254" t="s">
        <v>1</v>
      </c>
      <c r="F736" s="255" t="s">
        <v>174</v>
      </c>
      <c r="G736" s="253"/>
      <c r="H736" s="256">
        <v>18.811</v>
      </c>
      <c r="I736" s="257"/>
      <c r="J736" s="253"/>
      <c r="K736" s="253"/>
      <c r="L736" s="258"/>
      <c r="M736" s="259"/>
      <c r="N736" s="260"/>
      <c r="O736" s="260"/>
      <c r="P736" s="260"/>
      <c r="Q736" s="260"/>
      <c r="R736" s="260"/>
      <c r="S736" s="260"/>
      <c r="T736" s="261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2" t="s">
        <v>160</v>
      </c>
      <c r="AU736" s="262" t="s">
        <v>85</v>
      </c>
      <c r="AV736" s="15" t="s">
        <v>158</v>
      </c>
      <c r="AW736" s="15" t="s">
        <v>32</v>
      </c>
      <c r="AX736" s="15" t="s">
        <v>83</v>
      </c>
      <c r="AY736" s="262" t="s">
        <v>151</v>
      </c>
    </row>
    <row r="737" s="2" customFormat="1" ht="24.15" customHeight="1">
      <c r="A737" s="39"/>
      <c r="B737" s="40"/>
      <c r="C737" s="263" t="s">
        <v>1472</v>
      </c>
      <c r="D737" s="263" t="s">
        <v>362</v>
      </c>
      <c r="E737" s="264" t="s">
        <v>1473</v>
      </c>
      <c r="F737" s="265" t="s">
        <v>1474</v>
      </c>
      <c r="G737" s="266" t="s">
        <v>191</v>
      </c>
      <c r="H737" s="267">
        <v>20.692</v>
      </c>
      <c r="I737" s="268"/>
      <c r="J737" s="269">
        <f>ROUND(I737*H737,2)</f>
        <v>0</v>
      </c>
      <c r="K737" s="270"/>
      <c r="L737" s="271"/>
      <c r="M737" s="272" t="s">
        <v>1</v>
      </c>
      <c r="N737" s="273" t="s">
        <v>40</v>
      </c>
      <c r="O737" s="92"/>
      <c r="P737" s="226">
        <f>O737*H737</f>
        <v>0</v>
      </c>
      <c r="Q737" s="226">
        <v>0.016</v>
      </c>
      <c r="R737" s="226">
        <f>Q737*H737</f>
        <v>0.33107200000000003</v>
      </c>
      <c r="S737" s="226">
        <v>0</v>
      </c>
      <c r="T737" s="227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28" t="s">
        <v>370</v>
      </c>
      <c r="AT737" s="228" t="s">
        <v>362</v>
      </c>
      <c r="AU737" s="228" t="s">
        <v>85</v>
      </c>
      <c r="AY737" s="18" t="s">
        <v>151</v>
      </c>
      <c r="BE737" s="229">
        <f>IF(N737="základní",J737,0)</f>
        <v>0</v>
      </c>
      <c r="BF737" s="229">
        <f>IF(N737="snížená",J737,0)</f>
        <v>0</v>
      </c>
      <c r="BG737" s="229">
        <f>IF(N737="zákl. přenesená",J737,0)</f>
        <v>0</v>
      </c>
      <c r="BH737" s="229">
        <f>IF(N737="sníž. přenesená",J737,0)</f>
        <v>0</v>
      </c>
      <c r="BI737" s="229">
        <f>IF(N737="nulová",J737,0)</f>
        <v>0</v>
      </c>
      <c r="BJ737" s="18" t="s">
        <v>83</v>
      </c>
      <c r="BK737" s="229">
        <f>ROUND(I737*H737,2)</f>
        <v>0</v>
      </c>
      <c r="BL737" s="18" t="s">
        <v>253</v>
      </c>
      <c r="BM737" s="228" t="s">
        <v>1475</v>
      </c>
    </row>
    <row r="738" s="14" customFormat="1">
      <c r="A738" s="14"/>
      <c r="B738" s="241"/>
      <c r="C738" s="242"/>
      <c r="D738" s="232" t="s">
        <v>160</v>
      </c>
      <c r="E738" s="242"/>
      <c r="F738" s="244" t="s">
        <v>1476</v>
      </c>
      <c r="G738" s="242"/>
      <c r="H738" s="245">
        <v>20.692</v>
      </c>
      <c r="I738" s="246"/>
      <c r="J738" s="242"/>
      <c r="K738" s="242"/>
      <c r="L738" s="247"/>
      <c r="M738" s="248"/>
      <c r="N738" s="249"/>
      <c r="O738" s="249"/>
      <c r="P738" s="249"/>
      <c r="Q738" s="249"/>
      <c r="R738" s="249"/>
      <c r="S738" s="249"/>
      <c r="T738" s="250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1" t="s">
        <v>160</v>
      </c>
      <c r="AU738" s="251" t="s">
        <v>85</v>
      </c>
      <c r="AV738" s="14" t="s">
        <v>85</v>
      </c>
      <c r="AW738" s="14" t="s">
        <v>4</v>
      </c>
      <c r="AX738" s="14" t="s">
        <v>83</v>
      </c>
      <c r="AY738" s="251" t="s">
        <v>151</v>
      </c>
    </row>
    <row r="739" s="2" customFormat="1" ht="33" customHeight="1">
      <c r="A739" s="39"/>
      <c r="B739" s="40"/>
      <c r="C739" s="216" t="s">
        <v>1477</v>
      </c>
      <c r="D739" s="216" t="s">
        <v>154</v>
      </c>
      <c r="E739" s="217" t="s">
        <v>1478</v>
      </c>
      <c r="F739" s="218" t="s">
        <v>1479</v>
      </c>
      <c r="G739" s="219" t="s">
        <v>191</v>
      </c>
      <c r="H739" s="220">
        <v>18.811</v>
      </c>
      <c r="I739" s="221"/>
      <c r="J739" s="222">
        <f>ROUND(I739*H739,2)</f>
        <v>0</v>
      </c>
      <c r="K739" s="223"/>
      <c r="L739" s="45"/>
      <c r="M739" s="224" t="s">
        <v>1</v>
      </c>
      <c r="N739" s="225" t="s">
        <v>40</v>
      </c>
      <c r="O739" s="92"/>
      <c r="P739" s="226">
        <f>O739*H739</f>
        <v>0</v>
      </c>
      <c r="Q739" s="226">
        <v>0</v>
      </c>
      <c r="R739" s="226">
        <f>Q739*H739</f>
        <v>0</v>
      </c>
      <c r="S739" s="226">
        <v>0</v>
      </c>
      <c r="T739" s="227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28" t="s">
        <v>253</v>
      </c>
      <c r="AT739" s="228" t="s">
        <v>154</v>
      </c>
      <c r="AU739" s="228" t="s">
        <v>85</v>
      </c>
      <c r="AY739" s="18" t="s">
        <v>151</v>
      </c>
      <c r="BE739" s="229">
        <f>IF(N739="základní",J739,0)</f>
        <v>0</v>
      </c>
      <c r="BF739" s="229">
        <f>IF(N739="snížená",J739,0)</f>
        <v>0</v>
      </c>
      <c r="BG739" s="229">
        <f>IF(N739="zákl. přenesená",J739,0)</f>
        <v>0</v>
      </c>
      <c r="BH739" s="229">
        <f>IF(N739="sníž. přenesená",J739,0)</f>
        <v>0</v>
      </c>
      <c r="BI739" s="229">
        <f>IF(N739="nulová",J739,0)</f>
        <v>0</v>
      </c>
      <c r="BJ739" s="18" t="s">
        <v>83</v>
      </c>
      <c r="BK739" s="229">
        <f>ROUND(I739*H739,2)</f>
        <v>0</v>
      </c>
      <c r="BL739" s="18" t="s">
        <v>253</v>
      </c>
      <c r="BM739" s="228" t="s">
        <v>1480</v>
      </c>
    </row>
    <row r="740" s="2" customFormat="1" ht="37.8" customHeight="1">
      <c r="A740" s="39"/>
      <c r="B740" s="40"/>
      <c r="C740" s="216" t="s">
        <v>1481</v>
      </c>
      <c r="D740" s="216" t="s">
        <v>154</v>
      </c>
      <c r="E740" s="217" t="s">
        <v>1482</v>
      </c>
      <c r="F740" s="218" t="s">
        <v>1483</v>
      </c>
      <c r="G740" s="219" t="s">
        <v>191</v>
      </c>
      <c r="H740" s="220">
        <v>14.805999999999999</v>
      </c>
      <c r="I740" s="221"/>
      <c r="J740" s="222">
        <f>ROUND(I740*H740,2)</f>
        <v>0</v>
      </c>
      <c r="K740" s="223"/>
      <c r="L740" s="45"/>
      <c r="M740" s="224" t="s">
        <v>1</v>
      </c>
      <c r="N740" s="225" t="s">
        <v>40</v>
      </c>
      <c r="O740" s="92"/>
      <c r="P740" s="226">
        <f>O740*H740</f>
        <v>0</v>
      </c>
      <c r="Q740" s="226">
        <v>0.0051500000000000001</v>
      </c>
      <c r="R740" s="226">
        <f>Q740*H740</f>
        <v>0.076250899999999996</v>
      </c>
      <c r="S740" s="226">
        <v>0</v>
      </c>
      <c r="T740" s="227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28" t="s">
        <v>253</v>
      </c>
      <c r="AT740" s="228" t="s">
        <v>154</v>
      </c>
      <c r="AU740" s="228" t="s">
        <v>85</v>
      </c>
      <c r="AY740" s="18" t="s">
        <v>151</v>
      </c>
      <c r="BE740" s="229">
        <f>IF(N740="základní",J740,0)</f>
        <v>0</v>
      </c>
      <c r="BF740" s="229">
        <f>IF(N740="snížená",J740,0)</f>
        <v>0</v>
      </c>
      <c r="BG740" s="229">
        <f>IF(N740="zákl. přenesená",J740,0)</f>
        <v>0</v>
      </c>
      <c r="BH740" s="229">
        <f>IF(N740="sníž. přenesená",J740,0)</f>
        <v>0</v>
      </c>
      <c r="BI740" s="229">
        <f>IF(N740="nulová",J740,0)</f>
        <v>0</v>
      </c>
      <c r="BJ740" s="18" t="s">
        <v>83</v>
      </c>
      <c r="BK740" s="229">
        <f>ROUND(I740*H740,2)</f>
        <v>0</v>
      </c>
      <c r="BL740" s="18" t="s">
        <v>253</v>
      </c>
      <c r="BM740" s="228" t="s">
        <v>1484</v>
      </c>
    </row>
    <row r="741" s="13" customFormat="1">
      <c r="A741" s="13"/>
      <c r="B741" s="230"/>
      <c r="C741" s="231"/>
      <c r="D741" s="232" t="s">
        <v>160</v>
      </c>
      <c r="E741" s="233" t="s">
        <v>1</v>
      </c>
      <c r="F741" s="234" t="s">
        <v>278</v>
      </c>
      <c r="G741" s="231"/>
      <c r="H741" s="233" t="s">
        <v>1</v>
      </c>
      <c r="I741" s="235"/>
      <c r="J741" s="231"/>
      <c r="K741" s="231"/>
      <c r="L741" s="236"/>
      <c r="M741" s="237"/>
      <c r="N741" s="238"/>
      <c r="O741" s="238"/>
      <c r="P741" s="238"/>
      <c r="Q741" s="238"/>
      <c r="R741" s="238"/>
      <c r="S741" s="238"/>
      <c r="T741" s="239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0" t="s">
        <v>160</v>
      </c>
      <c r="AU741" s="240" t="s">
        <v>85</v>
      </c>
      <c r="AV741" s="13" t="s">
        <v>83</v>
      </c>
      <c r="AW741" s="13" t="s">
        <v>32</v>
      </c>
      <c r="AX741" s="13" t="s">
        <v>75</v>
      </c>
      <c r="AY741" s="240" t="s">
        <v>151</v>
      </c>
    </row>
    <row r="742" s="14" customFormat="1">
      <c r="A742" s="14"/>
      <c r="B742" s="241"/>
      <c r="C742" s="242"/>
      <c r="D742" s="232" t="s">
        <v>160</v>
      </c>
      <c r="E742" s="243" t="s">
        <v>1</v>
      </c>
      <c r="F742" s="244" t="s">
        <v>1485</v>
      </c>
      <c r="G742" s="242"/>
      <c r="H742" s="245">
        <v>12.24</v>
      </c>
      <c r="I742" s="246"/>
      <c r="J742" s="242"/>
      <c r="K742" s="242"/>
      <c r="L742" s="247"/>
      <c r="M742" s="248"/>
      <c r="N742" s="249"/>
      <c r="O742" s="249"/>
      <c r="P742" s="249"/>
      <c r="Q742" s="249"/>
      <c r="R742" s="249"/>
      <c r="S742" s="249"/>
      <c r="T742" s="250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1" t="s">
        <v>160</v>
      </c>
      <c r="AU742" s="251" t="s">
        <v>85</v>
      </c>
      <c r="AV742" s="14" t="s">
        <v>85</v>
      </c>
      <c r="AW742" s="14" t="s">
        <v>32</v>
      </c>
      <c r="AX742" s="14" t="s">
        <v>75</v>
      </c>
      <c r="AY742" s="251" t="s">
        <v>151</v>
      </c>
    </row>
    <row r="743" s="14" customFormat="1">
      <c r="A743" s="14"/>
      <c r="B743" s="241"/>
      <c r="C743" s="242"/>
      <c r="D743" s="232" t="s">
        <v>160</v>
      </c>
      <c r="E743" s="243" t="s">
        <v>1</v>
      </c>
      <c r="F743" s="244" t="s">
        <v>1486</v>
      </c>
      <c r="G743" s="242"/>
      <c r="H743" s="245">
        <v>-4.3339999999999996</v>
      </c>
      <c r="I743" s="246"/>
      <c r="J743" s="242"/>
      <c r="K743" s="242"/>
      <c r="L743" s="247"/>
      <c r="M743" s="248"/>
      <c r="N743" s="249"/>
      <c r="O743" s="249"/>
      <c r="P743" s="249"/>
      <c r="Q743" s="249"/>
      <c r="R743" s="249"/>
      <c r="S743" s="249"/>
      <c r="T743" s="250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1" t="s">
        <v>160</v>
      </c>
      <c r="AU743" s="251" t="s">
        <v>85</v>
      </c>
      <c r="AV743" s="14" t="s">
        <v>85</v>
      </c>
      <c r="AW743" s="14" t="s">
        <v>32</v>
      </c>
      <c r="AX743" s="14" t="s">
        <v>75</v>
      </c>
      <c r="AY743" s="251" t="s">
        <v>151</v>
      </c>
    </row>
    <row r="744" s="13" customFormat="1">
      <c r="A744" s="13"/>
      <c r="B744" s="230"/>
      <c r="C744" s="231"/>
      <c r="D744" s="232" t="s">
        <v>160</v>
      </c>
      <c r="E744" s="233" t="s">
        <v>1</v>
      </c>
      <c r="F744" s="234" t="s">
        <v>280</v>
      </c>
      <c r="G744" s="231"/>
      <c r="H744" s="233" t="s">
        <v>1</v>
      </c>
      <c r="I744" s="235"/>
      <c r="J744" s="231"/>
      <c r="K744" s="231"/>
      <c r="L744" s="236"/>
      <c r="M744" s="237"/>
      <c r="N744" s="238"/>
      <c r="O744" s="238"/>
      <c r="P744" s="238"/>
      <c r="Q744" s="238"/>
      <c r="R744" s="238"/>
      <c r="S744" s="238"/>
      <c r="T744" s="239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0" t="s">
        <v>160</v>
      </c>
      <c r="AU744" s="240" t="s">
        <v>85</v>
      </c>
      <c r="AV744" s="13" t="s">
        <v>83</v>
      </c>
      <c r="AW744" s="13" t="s">
        <v>32</v>
      </c>
      <c r="AX744" s="13" t="s">
        <v>75</v>
      </c>
      <c r="AY744" s="240" t="s">
        <v>151</v>
      </c>
    </row>
    <row r="745" s="14" customFormat="1">
      <c r="A745" s="14"/>
      <c r="B745" s="241"/>
      <c r="C745" s="242"/>
      <c r="D745" s="232" t="s">
        <v>160</v>
      </c>
      <c r="E745" s="243" t="s">
        <v>1</v>
      </c>
      <c r="F745" s="244" t="s">
        <v>1487</v>
      </c>
      <c r="G745" s="242"/>
      <c r="H745" s="245">
        <v>7.9500000000000002</v>
      </c>
      <c r="I745" s="246"/>
      <c r="J745" s="242"/>
      <c r="K745" s="242"/>
      <c r="L745" s="247"/>
      <c r="M745" s="248"/>
      <c r="N745" s="249"/>
      <c r="O745" s="249"/>
      <c r="P745" s="249"/>
      <c r="Q745" s="249"/>
      <c r="R745" s="249"/>
      <c r="S745" s="249"/>
      <c r="T745" s="250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1" t="s">
        <v>160</v>
      </c>
      <c r="AU745" s="251" t="s">
        <v>85</v>
      </c>
      <c r="AV745" s="14" t="s">
        <v>85</v>
      </c>
      <c r="AW745" s="14" t="s">
        <v>32</v>
      </c>
      <c r="AX745" s="14" t="s">
        <v>75</v>
      </c>
      <c r="AY745" s="251" t="s">
        <v>151</v>
      </c>
    </row>
    <row r="746" s="14" customFormat="1">
      <c r="A746" s="14"/>
      <c r="B746" s="241"/>
      <c r="C746" s="242"/>
      <c r="D746" s="232" t="s">
        <v>160</v>
      </c>
      <c r="E746" s="243" t="s">
        <v>1</v>
      </c>
      <c r="F746" s="244" t="s">
        <v>1488</v>
      </c>
      <c r="G746" s="242"/>
      <c r="H746" s="245">
        <v>-1.05</v>
      </c>
      <c r="I746" s="246"/>
      <c r="J746" s="242"/>
      <c r="K746" s="242"/>
      <c r="L746" s="247"/>
      <c r="M746" s="248"/>
      <c r="N746" s="249"/>
      <c r="O746" s="249"/>
      <c r="P746" s="249"/>
      <c r="Q746" s="249"/>
      <c r="R746" s="249"/>
      <c r="S746" s="249"/>
      <c r="T746" s="250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1" t="s">
        <v>160</v>
      </c>
      <c r="AU746" s="251" t="s">
        <v>85</v>
      </c>
      <c r="AV746" s="14" t="s">
        <v>85</v>
      </c>
      <c r="AW746" s="14" t="s">
        <v>32</v>
      </c>
      <c r="AX746" s="14" t="s">
        <v>75</v>
      </c>
      <c r="AY746" s="251" t="s">
        <v>151</v>
      </c>
    </row>
    <row r="747" s="15" customFormat="1">
      <c r="A747" s="15"/>
      <c r="B747" s="252"/>
      <c r="C747" s="253"/>
      <c r="D747" s="232" t="s">
        <v>160</v>
      </c>
      <c r="E747" s="254" t="s">
        <v>1</v>
      </c>
      <c r="F747" s="255" t="s">
        <v>174</v>
      </c>
      <c r="G747" s="253"/>
      <c r="H747" s="256">
        <v>14.805999999999999</v>
      </c>
      <c r="I747" s="257"/>
      <c r="J747" s="253"/>
      <c r="K747" s="253"/>
      <c r="L747" s="258"/>
      <c r="M747" s="259"/>
      <c r="N747" s="260"/>
      <c r="O747" s="260"/>
      <c r="P747" s="260"/>
      <c r="Q747" s="260"/>
      <c r="R747" s="260"/>
      <c r="S747" s="260"/>
      <c r="T747" s="261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62" t="s">
        <v>160</v>
      </c>
      <c r="AU747" s="262" t="s">
        <v>85</v>
      </c>
      <c r="AV747" s="15" t="s">
        <v>158</v>
      </c>
      <c r="AW747" s="15" t="s">
        <v>32</v>
      </c>
      <c r="AX747" s="15" t="s">
        <v>83</v>
      </c>
      <c r="AY747" s="262" t="s">
        <v>151</v>
      </c>
    </row>
    <row r="748" s="2" customFormat="1" ht="44.25" customHeight="1">
      <c r="A748" s="39"/>
      <c r="B748" s="40"/>
      <c r="C748" s="263" t="s">
        <v>1489</v>
      </c>
      <c r="D748" s="263" t="s">
        <v>362</v>
      </c>
      <c r="E748" s="264" t="s">
        <v>1490</v>
      </c>
      <c r="F748" s="265" t="s">
        <v>1491</v>
      </c>
      <c r="G748" s="266" t="s">
        <v>191</v>
      </c>
      <c r="H748" s="267">
        <v>16.286999999999999</v>
      </c>
      <c r="I748" s="268"/>
      <c r="J748" s="269">
        <f>ROUND(I748*H748,2)</f>
        <v>0</v>
      </c>
      <c r="K748" s="270"/>
      <c r="L748" s="271"/>
      <c r="M748" s="272" t="s">
        <v>1</v>
      </c>
      <c r="N748" s="273" t="s">
        <v>40</v>
      </c>
      <c r="O748" s="92"/>
      <c r="P748" s="226">
        <f>O748*H748</f>
        <v>0</v>
      </c>
      <c r="Q748" s="226">
        <v>0.019</v>
      </c>
      <c r="R748" s="226">
        <f>Q748*H748</f>
        <v>0.30945299999999998</v>
      </c>
      <c r="S748" s="226">
        <v>0</v>
      </c>
      <c r="T748" s="227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28" t="s">
        <v>370</v>
      </c>
      <c r="AT748" s="228" t="s">
        <v>362</v>
      </c>
      <c r="AU748" s="228" t="s">
        <v>85</v>
      </c>
      <c r="AY748" s="18" t="s">
        <v>151</v>
      </c>
      <c r="BE748" s="229">
        <f>IF(N748="základní",J748,0)</f>
        <v>0</v>
      </c>
      <c r="BF748" s="229">
        <f>IF(N748="snížená",J748,0)</f>
        <v>0</v>
      </c>
      <c r="BG748" s="229">
        <f>IF(N748="zákl. přenesená",J748,0)</f>
        <v>0</v>
      </c>
      <c r="BH748" s="229">
        <f>IF(N748="sníž. přenesená",J748,0)</f>
        <v>0</v>
      </c>
      <c r="BI748" s="229">
        <f>IF(N748="nulová",J748,0)</f>
        <v>0</v>
      </c>
      <c r="BJ748" s="18" t="s">
        <v>83</v>
      </c>
      <c r="BK748" s="229">
        <f>ROUND(I748*H748,2)</f>
        <v>0</v>
      </c>
      <c r="BL748" s="18" t="s">
        <v>253</v>
      </c>
      <c r="BM748" s="228" t="s">
        <v>1492</v>
      </c>
    </row>
    <row r="749" s="14" customFormat="1">
      <c r="A749" s="14"/>
      <c r="B749" s="241"/>
      <c r="C749" s="242"/>
      <c r="D749" s="232" t="s">
        <v>160</v>
      </c>
      <c r="E749" s="242"/>
      <c r="F749" s="244" t="s">
        <v>1493</v>
      </c>
      <c r="G749" s="242"/>
      <c r="H749" s="245">
        <v>16.286999999999999</v>
      </c>
      <c r="I749" s="246"/>
      <c r="J749" s="242"/>
      <c r="K749" s="242"/>
      <c r="L749" s="247"/>
      <c r="M749" s="248"/>
      <c r="N749" s="249"/>
      <c r="O749" s="249"/>
      <c r="P749" s="249"/>
      <c r="Q749" s="249"/>
      <c r="R749" s="249"/>
      <c r="S749" s="249"/>
      <c r="T749" s="250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1" t="s">
        <v>160</v>
      </c>
      <c r="AU749" s="251" t="s">
        <v>85</v>
      </c>
      <c r="AV749" s="14" t="s">
        <v>85</v>
      </c>
      <c r="AW749" s="14" t="s">
        <v>4</v>
      </c>
      <c r="AX749" s="14" t="s">
        <v>83</v>
      </c>
      <c r="AY749" s="251" t="s">
        <v>151</v>
      </c>
    </row>
    <row r="750" s="2" customFormat="1" ht="24.15" customHeight="1">
      <c r="A750" s="39"/>
      <c r="B750" s="40"/>
      <c r="C750" s="216" t="s">
        <v>1494</v>
      </c>
      <c r="D750" s="216" t="s">
        <v>154</v>
      </c>
      <c r="E750" s="217" t="s">
        <v>1495</v>
      </c>
      <c r="F750" s="218" t="s">
        <v>1496</v>
      </c>
      <c r="G750" s="219" t="s">
        <v>191</v>
      </c>
      <c r="H750" s="220">
        <v>14.805999999999999</v>
      </c>
      <c r="I750" s="221"/>
      <c r="J750" s="222">
        <f>ROUND(I750*H750,2)</f>
        <v>0</v>
      </c>
      <c r="K750" s="223"/>
      <c r="L750" s="45"/>
      <c r="M750" s="224" t="s">
        <v>1</v>
      </c>
      <c r="N750" s="225" t="s">
        <v>40</v>
      </c>
      <c r="O750" s="92"/>
      <c r="P750" s="226">
        <f>O750*H750</f>
        <v>0</v>
      </c>
      <c r="Q750" s="226">
        <v>0</v>
      </c>
      <c r="R750" s="226">
        <f>Q750*H750</f>
        <v>0</v>
      </c>
      <c r="S750" s="226">
        <v>0</v>
      </c>
      <c r="T750" s="227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28" t="s">
        <v>253</v>
      </c>
      <c r="AT750" s="228" t="s">
        <v>154</v>
      </c>
      <c r="AU750" s="228" t="s">
        <v>85</v>
      </c>
      <c r="AY750" s="18" t="s">
        <v>151</v>
      </c>
      <c r="BE750" s="229">
        <f>IF(N750="základní",J750,0)</f>
        <v>0</v>
      </c>
      <c r="BF750" s="229">
        <f>IF(N750="snížená",J750,0)</f>
        <v>0</v>
      </c>
      <c r="BG750" s="229">
        <f>IF(N750="zákl. přenesená",J750,0)</f>
        <v>0</v>
      </c>
      <c r="BH750" s="229">
        <f>IF(N750="sníž. přenesená",J750,0)</f>
        <v>0</v>
      </c>
      <c r="BI750" s="229">
        <f>IF(N750="nulová",J750,0)</f>
        <v>0</v>
      </c>
      <c r="BJ750" s="18" t="s">
        <v>83</v>
      </c>
      <c r="BK750" s="229">
        <f>ROUND(I750*H750,2)</f>
        <v>0</v>
      </c>
      <c r="BL750" s="18" t="s">
        <v>253</v>
      </c>
      <c r="BM750" s="228" t="s">
        <v>1497</v>
      </c>
    </row>
    <row r="751" s="2" customFormat="1" ht="24.15" customHeight="1">
      <c r="A751" s="39"/>
      <c r="B751" s="40"/>
      <c r="C751" s="216" t="s">
        <v>1498</v>
      </c>
      <c r="D751" s="216" t="s">
        <v>154</v>
      </c>
      <c r="E751" s="217" t="s">
        <v>1499</v>
      </c>
      <c r="F751" s="218" t="s">
        <v>1500</v>
      </c>
      <c r="G751" s="219" t="s">
        <v>191</v>
      </c>
      <c r="H751" s="220">
        <v>0.5</v>
      </c>
      <c r="I751" s="221"/>
      <c r="J751" s="222">
        <f>ROUND(I751*H751,2)</f>
        <v>0</v>
      </c>
      <c r="K751" s="223"/>
      <c r="L751" s="45"/>
      <c r="M751" s="224" t="s">
        <v>1</v>
      </c>
      <c r="N751" s="225" t="s">
        <v>40</v>
      </c>
      <c r="O751" s="92"/>
      <c r="P751" s="226">
        <f>O751*H751</f>
        <v>0</v>
      </c>
      <c r="Q751" s="226">
        <v>0.00142</v>
      </c>
      <c r="R751" s="226">
        <f>Q751*H751</f>
        <v>0.00071000000000000002</v>
      </c>
      <c r="S751" s="226">
        <v>0</v>
      </c>
      <c r="T751" s="227">
        <f>S751*H751</f>
        <v>0</v>
      </c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R751" s="228" t="s">
        <v>253</v>
      </c>
      <c r="AT751" s="228" t="s">
        <v>154</v>
      </c>
      <c r="AU751" s="228" t="s">
        <v>85</v>
      </c>
      <c r="AY751" s="18" t="s">
        <v>151</v>
      </c>
      <c r="BE751" s="229">
        <f>IF(N751="základní",J751,0)</f>
        <v>0</v>
      </c>
      <c r="BF751" s="229">
        <f>IF(N751="snížená",J751,0)</f>
        <v>0</v>
      </c>
      <c r="BG751" s="229">
        <f>IF(N751="zákl. přenesená",J751,0)</f>
        <v>0</v>
      </c>
      <c r="BH751" s="229">
        <f>IF(N751="sníž. přenesená",J751,0)</f>
        <v>0</v>
      </c>
      <c r="BI751" s="229">
        <f>IF(N751="nulová",J751,0)</f>
        <v>0</v>
      </c>
      <c r="BJ751" s="18" t="s">
        <v>83</v>
      </c>
      <c r="BK751" s="229">
        <f>ROUND(I751*H751,2)</f>
        <v>0</v>
      </c>
      <c r="BL751" s="18" t="s">
        <v>253</v>
      </c>
      <c r="BM751" s="228" t="s">
        <v>1501</v>
      </c>
    </row>
    <row r="752" s="2" customFormat="1" ht="24.15" customHeight="1">
      <c r="A752" s="39"/>
      <c r="B752" s="40"/>
      <c r="C752" s="263" t="s">
        <v>1502</v>
      </c>
      <c r="D752" s="263" t="s">
        <v>362</v>
      </c>
      <c r="E752" s="264" t="s">
        <v>1503</v>
      </c>
      <c r="F752" s="265" t="s">
        <v>1504</v>
      </c>
      <c r="G752" s="266" t="s">
        <v>191</v>
      </c>
      <c r="H752" s="267">
        <v>0.55000000000000004</v>
      </c>
      <c r="I752" s="268"/>
      <c r="J752" s="269">
        <f>ROUND(I752*H752,2)</f>
        <v>0</v>
      </c>
      <c r="K752" s="270"/>
      <c r="L752" s="271"/>
      <c r="M752" s="272" t="s">
        <v>1</v>
      </c>
      <c r="N752" s="273" t="s">
        <v>40</v>
      </c>
      <c r="O752" s="92"/>
      <c r="P752" s="226">
        <f>O752*H752</f>
        <v>0</v>
      </c>
      <c r="Q752" s="226">
        <v>0.012</v>
      </c>
      <c r="R752" s="226">
        <f>Q752*H752</f>
        <v>0.0066000000000000008</v>
      </c>
      <c r="S752" s="226">
        <v>0</v>
      </c>
      <c r="T752" s="227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28" t="s">
        <v>370</v>
      </c>
      <c r="AT752" s="228" t="s">
        <v>362</v>
      </c>
      <c r="AU752" s="228" t="s">
        <v>85</v>
      </c>
      <c r="AY752" s="18" t="s">
        <v>151</v>
      </c>
      <c r="BE752" s="229">
        <f>IF(N752="základní",J752,0)</f>
        <v>0</v>
      </c>
      <c r="BF752" s="229">
        <f>IF(N752="snížená",J752,0)</f>
        <v>0</v>
      </c>
      <c r="BG752" s="229">
        <f>IF(N752="zákl. přenesená",J752,0)</f>
        <v>0</v>
      </c>
      <c r="BH752" s="229">
        <f>IF(N752="sníž. přenesená",J752,0)</f>
        <v>0</v>
      </c>
      <c r="BI752" s="229">
        <f>IF(N752="nulová",J752,0)</f>
        <v>0</v>
      </c>
      <c r="BJ752" s="18" t="s">
        <v>83</v>
      </c>
      <c r="BK752" s="229">
        <f>ROUND(I752*H752,2)</f>
        <v>0</v>
      </c>
      <c r="BL752" s="18" t="s">
        <v>253</v>
      </c>
      <c r="BM752" s="228" t="s">
        <v>1505</v>
      </c>
    </row>
    <row r="753" s="14" customFormat="1">
      <c r="A753" s="14"/>
      <c r="B753" s="241"/>
      <c r="C753" s="242"/>
      <c r="D753" s="232" t="s">
        <v>160</v>
      </c>
      <c r="E753" s="242"/>
      <c r="F753" s="244" t="s">
        <v>1506</v>
      </c>
      <c r="G753" s="242"/>
      <c r="H753" s="245">
        <v>0.55000000000000004</v>
      </c>
      <c r="I753" s="246"/>
      <c r="J753" s="242"/>
      <c r="K753" s="242"/>
      <c r="L753" s="247"/>
      <c r="M753" s="248"/>
      <c r="N753" s="249"/>
      <c r="O753" s="249"/>
      <c r="P753" s="249"/>
      <c r="Q753" s="249"/>
      <c r="R753" s="249"/>
      <c r="S753" s="249"/>
      <c r="T753" s="250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1" t="s">
        <v>160</v>
      </c>
      <c r="AU753" s="251" t="s">
        <v>85</v>
      </c>
      <c r="AV753" s="14" t="s">
        <v>85</v>
      </c>
      <c r="AW753" s="14" t="s">
        <v>4</v>
      </c>
      <c r="AX753" s="14" t="s">
        <v>83</v>
      </c>
      <c r="AY753" s="251" t="s">
        <v>151</v>
      </c>
    </row>
    <row r="754" s="2" customFormat="1" ht="24.15" customHeight="1">
      <c r="A754" s="39"/>
      <c r="B754" s="40"/>
      <c r="C754" s="216" t="s">
        <v>1507</v>
      </c>
      <c r="D754" s="216" t="s">
        <v>154</v>
      </c>
      <c r="E754" s="217" t="s">
        <v>1508</v>
      </c>
      <c r="F754" s="218" t="s">
        <v>1509</v>
      </c>
      <c r="G754" s="219" t="s">
        <v>203</v>
      </c>
      <c r="H754" s="220">
        <v>3.1099999999999999</v>
      </c>
      <c r="I754" s="221"/>
      <c r="J754" s="222">
        <f>ROUND(I754*H754,2)</f>
        <v>0</v>
      </c>
      <c r="K754" s="223"/>
      <c r="L754" s="45"/>
      <c r="M754" s="224" t="s">
        <v>1</v>
      </c>
      <c r="N754" s="225" t="s">
        <v>40</v>
      </c>
      <c r="O754" s="92"/>
      <c r="P754" s="226">
        <f>O754*H754</f>
        <v>0</v>
      </c>
      <c r="Q754" s="226">
        <v>0.00020000000000000001</v>
      </c>
      <c r="R754" s="226">
        <f>Q754*H754</f>
        <v>0.00062200000000000005</v>
      </c>
      <c r="S754" s="226">
        <v>0</v>
      </c>
      <c r="T754" s="227">
        <f>S754*H754</f>
        <v>0</v>
      </c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R754" s="228" t="s">
        <v>253</v>
      </c>
      <c r="AT754" s="228" t="s">
        <v>154</v>
      </c>
      <c r="AU754" s="228" t="s">
        <v>85</v>
      </c>
      <c r="AY754" s="18" t="s">
        <v>151</v>
      </c>
      <c r="BE754" s="229">
        <f>IF(N754="základní",J754,0)</f>
        <v>0</v>
      </c>
      <c r="BF754" s="229">
        <f>IF(N754="snížená",J754,0)</f>
        <v>0</v>
      </c>
      <c r="BG754" s="229">
        <f>IF(N754="zákl. přenesená",J754,0)</f>
        <v>0</v>
      </c>
      <c r="BH754" s="229">
        <f>IF(N754="sníž. přenesená",J754,0)</f>
        <v>0</v>
      </c>
      <c r="BI754" s="229">
        <f>IF(N754="nulová",J754,0)</f>
        <v>0</v>
      </c>
      <c r="BJ754" s="18" t="s">
        <v>83</v>
      </c>
      <c r="BK754" s="229">
        <f>ROUND(I754*H754,2)</f>
        <v>0</v>
      </c>
      <c r="BL754" s="18" t="s">
        <v>253</v>
      </c>
      <c r="BM754" s="228" t="s">
        <v>1510</v>
      </c>
    </row>
    <row r="755" s="14" customFormat="1">
      <c r="A755" s="14"/>
      <c r="B755" s="241"/>
      <c r="C755" s="242"/>
      <c r="D755" s="232" t="s">
        <v>160</v>
      </c>
      <c r="E755" s="243" t="s">
        <v>1</v>
      </c>
      <c r="F755" s="244" t="s">
        <v>1511</v>
      </c>
      <c r="G755" s="242"/>
      <c r="H755" s="245">
        <v>3.1099999999999999</v>
      </c>
      <c r="I755" s="246"/>
      <c r="J755" s="242"/>
      <c r="K755" s="242"/>
      <c r="L755" s="247"/>
      <c r="M755" s="248"/>
      <c r="N755" s="249"/>
      <c r="O755" s="249"/>
      <c r="P755" s="249"/>
      <c r="Q755" s="249"/>
      <c r="R755" s="249"/>
      <c r="S755" s="249"/>
      <c r="T755" s="25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1" t="s">
        <v>160</v>
      </c>
      <c r="AU755" s="251" t="s">
        <v>85</v>
      </c>
      <c r="AV755" s="14" t="s">
        <v>85</v>
      </c>
      <c r="AW755" s="14" t="s">
        <v>32</v>
      </c>
      <c r="AX755" s="14" t="s">
        <v>83</v>
      </c>
      <c r="AY755" s="251" t="s">
        <v>151</v>
      </c>
    </row>
    <row r="756" s="2" customFormat="1" ht="16.5" customHeight="1">
      <c r="A756" s="39"/>
      <c r="B756" s="40"/>
      <c r="C756" s="263" t="s">
        <v>1512</v>
      </c>
      <c r="D756" s="263" t="s">
        <v>362</v>
      </c>
      <c r="E756" s="264" t="s">
        <v>1513</v>
      </c>
      <c r="F756" s="265" t="s">
        <v>1514</v>
      </c>
      <c r="G756" s="266" t="s">
        <v>203</v>
      </c>
      <c r="H756" s="267">
        <v>3.266</v>
      </c>
      <c r="I756" s="268"/>
      <c r="J756" s="269">
        <f>ROUND(I756*H756,2)</f>
        <v>0</v>
      </c>
      <c r="K756" s="270"/>
      <c r="L756" s="271"/>
      <c r="M756" s="272" t="s">
        <v>1</v>
      </c>
      <c r="N756" s="273" t="s">
        <v>40</v>
      </c>
      <c r="O756" s="92"/>
      <c r="P756" s="226">
        <f>O756*H756</f>
        <v>0</v>
      </c>
      <c r="Q756" s="226">
        <v>0.00032000000000000003</v>
      </c>
      <c r="R756" s="226">
        <f>Q756*H756</f>
        <v>0.0010451200000000001</v>
      </c>
      <c r="S756" s="226">
        <v>0</v>
      </c>
      <c r="T756" s="227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28" t="s">
        <v>370</v>
      </c>
      <c r="AT756" s="228" t="s">
        <v>362</v>
      </c>
      <c r="AU756" s="228" t="s">
        <v>85</v>
      </c>
      <c r="AY756" s="18" t="s">
        <v>151</v>
      </c>
      <c r="BE756" s="229">
        <f>IF(N756="základní",J756,0)</f>
        <v>0</v>
      </c>
      <c r="BF756" s="229">
        <f>IF(N756="snížená",J756,0)</f>
        <v>0</v>
      </c>
      <c r="BG756" s="229">
        <f>IF(N756="zákl. přenesená",J756,0)</f>
        <v>0</v>
      </c>
      <c r="BH756" s="229">
        <f>IF(N756="sníž. přenesená",J756,0)</f>
        <v>0</v>
      </c>
      <c r="BI756" s="229">
        <f>IF(N756="nulová",J756,0)</f>
        <v>0</v>
      </c>
      <c r="BJ756" s="18" t="s">
        <v>83</v>
      </c>
      <c r="BK756" s="229">
        <f>ROUND(I756*H756,2)</f>
        <v>0</v>
      </c>
      <c r="BL756" s="18" t="s">
        <v>253</v>
      </c>
      <c r="BM756" s="228" t="s">
        <v>1515</v>
      </c>
    </row>
    <row r="757" s="14" customFormat="1">
      <c r="A757" s="14"/>
      <c r="B757" s="241"/>
      <c r="C757" s="242"/>
      <c r="D757" s="232" t="s">
        <v>160</v>
      </c>
      <c r="E757" s="242"/>
      <c r="F757" s="244" t="s">
        <v>1516</v>
      </c>
      <c r="G757" s="242"/>
      <c r="H757" s="245">
        <v>3.266</v>
      </c>
      <c r="I757" s="246"/>
      <c r="J757" s="242"/>
      <c r="K757" s="242"/>
      <c r="L757" s="247"/>
      <c r="M757" s="248"/>
      <c r="N757" s="249"/>
      <c r="O757" s="249"/>
      <c r="P757" s="249"/>
      <c r="Q757" s="249"/>
      <c r="R757" s="249"/>
      <c r="S757" s="249"/>
      <c r="T757" s="25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51" t="s">
        <v>160</v>
      </c>
      <c r="AU757" s="251" t="s">
        <v>85</v>
      </c>
      <c r="AV757" s="14" t="s">
        <v>85</v>
      </c>
      <c r="AW757" s="14" t="s">
        <v>4</v>
      </c>
      <c r="AX757" s="14" t="s">
        <v>83</v>
      </c>
      <c r="AY757" s="251" t="s">
        <v>151</v>
      </c>
    </row>
    <row r="758" s="2" customFormat="1" ht="24.15" customHeight="1">
      <c r="A758" s="39"/>
      <c r="B758" s="40"/>
      <c r="C758" s="216" t="s">
        <v>1517</v>
      </c>
      <c r="D758" s="216" t="s">
        <v>154</v>
      </c>
      <c r="E758" s="217" t="s">
        <v>1518</v>
      </c>
      <c r="F758" s="218" t="s">
        <v>1519</v>
      </c>
      <c r="G758" s="219" t="s">
        <v>203</v>
      </c>
      <c r="H758" s="220">
        <v>17.98</v>
      </c>
      <c r="I758" s="221"/>
      <c r="J758" s="222">
        <f>ROUND(I758*H758,2)</f>
        <v>0</v>
      </c>
      <c r="K758" s="223"/>
      <c r="L758" s="45"/>
      <c r="M758" s="224" t="s">
        <v>1</v>
      </c>
      <c r="N758" s="225" t="s">
        <v>40</v>
      </c>
      <c r="O758" s="92"/>
      <c r="P758" s="226">
        <f>O758*H758</f>
        <v>0</v>
      </c>
      <c r="Q758" s="226">
        <v>0.00018000000000000001</v>
      </c>
      <c r="R758" s="226">
        <f>Q758*H758</f>
        <v>0.0032364000000000004</v>
      </c>
      <c r="S758" s="226">
        <v>0</v>
      </c>
      <c r="T758" s="227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28" t="s">
        <v>253</v>
      </c>
      <c r="AT758" s="228" t="s">
        <v>154</v>
      </c>
      <c r="AU758" s="228" t="s">
        <v>85</v>
      </c>
      <c r="AY758" s="18" t="s">
        <v>151</v>
      </c>
      <c r="BE758" s="229">
        <f>IF(N758="základní",J758,0)</f>
        <v>0</v>
      </c>
      <c r="BF758" s="229">
        <f>IF(N758="snížená",J758,0)</f>
        <v>0</v>
      </c>
      <c r="BG758" s="229">
        <f>IF(N758="zákl. přenesená",J758,0)</f>
        <v>0</v>
      </c>
      <c r="BH758" s="229">
        <f>IF(N758="sníž. přenesená",J758,0)</f>
        <v>0</v>
      </c>
      <c r="BI758" s="229">
        <f>IF(N758="nulová",J758,0)</f>
        <v>0</v>
      </c>
      <c r="BJ758" s="18" t="s">
        <v>83</v>
      </c>
      <c r="BK758" s="229">
        <f>ROUND(I758*H758,2)</f>
        <v>0</v>
      </c>
      <c r="BL758" s="18" t="s">
        <v>253</v>
      </c>
      <c r="BM758" s="228" t="s">
        <v>1520</v>
      </c>
    </row>
    <row r="759" s="13" customFormat="1">
      <c r="A759" s="13"/>
      <c r="B759" s="230"/>
      <c r="C759" s="231"/>
      <c r="D759" s="232" t="s">
        <v>160</v>
      </c>
      <c r="E759" s="233" t="s">
        <v>1</v>
      </c>
      <c r="F759" s="234" t="s">
        <v>273</v>
      </c>
      <c r="G759" s="231"/>
      <c r="H759" s="233" t="s">
        <v>1</v>
      </c>
      <c r="I759" s="235"/>
      <c r="J759" s="231"/>
      <c r="K759" s="231"/>
      <c r="L759" s="236"/>
      <c r="M759" s="237"/>
      <c r="N759" s="238"/>
      <c r="O759" s="238"/>
      <c r="P759" s="238"/>
      <c r="Q759" s="238"/>
      <c r="R759" s="238"/>
      <c r="S759" s="238"/>
      <c r="T759" s="239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0" t="s">
        <v>160</v>
      </c>
      <c r="AU759" s="240" t="s">
        <v>85</v>
      </c>
      <c r="AV759" s="13" t="s">
        <v>83</v>
      </c>
      <c r="AW759" s="13" t="s">
        <v>32</v>
      </c>
      <c r="AX759" s="13" t="s">
        <v>75</v>
      </c>
      <c r="AY759" s="240" t="s">
        <v>151</v>
      </c>
    </row>
    <row r="760" s="14" customFormat="1">
      <c r="A760" s="14"/>
      <c r="B760" s="241"/>
      <c r="C760" s="242"/>
      <c r="D760" s="232" t="s">
        <v>160</v>
      </c>
      <c r="E760" s="243" t="s">
        <v>1</v>
      </c>
      <c r="F760" s="244" t="s">
        <v>1521</v>
      </c>
      <c r="G760" s="242"/>
      <c r="H760" s="245">
        <v>4.8600000000000003</v>
      </c>
      <c r="I760" s="246"/>
      <c r="J760" s="242"/>
      <c r="K760" s="242"/>
      <c r="L760" s="247"/>
      <c r="M760" s="248"/>
      <c r="N760" s="249"/>
      <c r="O760" s="249"/>
      <c r="P760" s="249"/>
      <c r="Q760" s="249"/>
      <c r="R760" s="249"/>
      <c r="S760" s="249"/>
      <c r="T760" s="250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1" t="s">
        <v>160</v>
      </c>
      <c r="AU760" s="251" t="s">
        <v>85</v>
      </c>
      <c r="AV760" s="14" t="s">
        <v>85</v>
      </c>
      <c r="AW760" s="14" t="s">
        <v>32</v>
      </c>
      <c r="AX760" s="14" t="s">
        <v>75</v>
      </c>
      <c r="AY760" s="251" t="s">
        <v>151</v>
      </c>
    </row>
    <row r="761" s="13" customFormat="1">
      <c r="A761" s="13"/>
      <c r="B761" s="230"/>
      <c r="C761" s="231"/>
      <c r="D761" s="232" t="s">
        <v>160</v>
      </c>
      <c r="E761" s="233" t="s">
        <v>1</v>
      </c>
      <c r="F761" s="234" t="s">
        <v>278</v>
      </c>
      <c r="G761" s="231"/>
      <c r="H761" s="233" t="s">
        <v>1</v>
      </c>
      <c r="I761" s="235"/>
      <c r="J761" s="231"/>
      <c r="K761" s="231"/>
      <c r="L761" s="236"/>
      <c r="M761" s="237"/>
      <c r="N761" s="238"/>
      <c r="O761" s="238"/>
      <c r="P761" s="238"/>
      <c r="Q761" s="238"/>
      <c r="R761" s="238"/>
      <c r="S761" s="238"/>
      <c r="T761" s="239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0" t="s">
        <v>160</v>
      </c>
      <c r="AU761" s="240" t="s">
        <v>85</v>
      </c>
      <c r="AV761" s="13" t="s">
        <v>83</v>
      </c>
      <c r="AW761" s="13" t="s">
        <v>32</v>
      </c>
      <c r="AX761" s="13" t="s">
        <v>75</v>
      </c>
      <c r="AY761" s="240" t="s">
        <v>151</v>
      </c>
    </row>
    <row r="762" s="14" customFormat="1">
      <c r="A762" s="14"/>
      <c r="B762" s="241"/>
      <c r="C762" s="242"/>
      <c r="D762" s="232" t="s">
        <v>160</v>
      </c>
      <c r="E762" s="243" t="s">
        <v>1</v>
      </c>
      <c r="F762" s="244" t="s">
        <v>1522</v>
      </c>
      <c r="G762" s="242"/>
      <c r="H762" s="245">
        <v>3.9199999999999999</v>
      </c>
      <c r="I762" s="246"/>
      <c r="J762" s="242"/>
      <c r="K762" s="242"/>
      <c r="L762" s="247"/>
      <c r="M762" s="248"/>
      <c r="N762" s="249"/>
      <c r="O762" s="249"/>
      <c r="P762" s="249"/>
      <c r="Q762" s="249"/>
      <c r="R762" s="249"/>
      <c r="S762" s="249"/>
      <c r="T762" s="250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1" t="s">
        <v>160</v>
      </c>
      <c r="AU762" s="251" t="s">
        <v>85</v>
      </c>
      <c r="AV762" s="14" t="s">
        <v>85</v>
      </c>
      <c r="AW762" s="14" t="s">
        <v>32</v>
      </c>
      <c r="AX762" s="14" t="s">
        <v>75</v>
      </c>
      <c r="AY762" s="251" t="s">
        <v>151</v>
      </c>
    </row>
    <row r="763" s="13" customFormat="1">
      <c r="A763" s="13"/>
      <c r="B763" s="230"/>
      <c r="C763" s="231"/>
      <c r="D763" s="232" t="s">
        <v>160</v>
      </c>
      <c r="E763" s="233" t="s">
        <v>1</v>
      </c>
      <c r="F763" s="234" t="s">
        <v>280</v>
      </c>
      <c r="G763" s="231"/>
      <c r="H763" s="233" t="s">
        <v>1</v>
      </c>
      <c r="I763" s="235"/>
      <c r="J763" s="231"/>
      <c r="K763" s="231"/>
      <c r="L763" s="236"/>
      <c r="M763" s="237"/>
      <c r="N763" s="238"/>
      <c r="O763" s="238"/>
      <c r="P763" s="238"/>
      <c r="Q763" s="238"/>
      <c r="R763" s="238"/>
      <c r="S763" s="238"/>
      <c r="T763" s="239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0" t="s">
        <v>160</v>
      </c>
      <c r="AU763" s="240" t="s">
        <v>85</v>
      </c>
      <c r="AV763" s="13" t="s">
        <v>83</v>
      </c>
      <c r="AW763" s="13" t="s">
        <v>32</v>
      </c>
      <c r="AX763" s="13" t="s">
        <v>75</v>
      </c>
      <c r="AY763" s="240" t="s">
        <v>151</v>
      </c>
    </row>
    <row r="764" s="14" customFormat="1">
      <c r="A764" s="14"/>
      <c r="B764" s="241"/>
      <c r="C764" s="242"/>
      <c r="D764" s="232" t="s">
        <v>160</v>
      </c>
      <c r="E764" s="243" t="s">
        <v>1</v>
      </c>
      <c r="F764" s="244" t="s">
        <v>1523</v>
      </c>
      <c r="G764" s="242"/>
      <c r="H764" s="245">
        <v>4.5999999999999996</v>
      </c>
      <c r="I764" s="246"/>
      <c r="J764" s="242"/>
      <c r="K764" s="242"/>
      <c r="L764" s="247"/>
      <c r="M764" s="248"/>
      <c r="N764" s="249"/>
      <c r="O764" s="249"/>
      <c r="P764" s="249"/>
      <c r="Q764" s="249"/>
      <c r="R764" s="249"/>
      <c r="S764" s="249"/>
      <c r="T764" s="25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1" t="s">
        <v>160</v>
      </c>
      <c r="AU764" s="251" t="s">
        <v>85</v>
      </c>
      <c r="AV764" s="14" t="s">
        <v>85</v>
      </c>
      <c r="AW764" s="14" t="s">
        <v>32</v>
      </c>
      <c r="AX764" s="14" t="s">
        <v>75</v>
      </c>
      <c r="AY764" s="251" t="s">
        <v>151</v>
      </c>
    </row>
    <row r="765" s="13" customFormat="1">
      <c r="A765" s="13"/>
      <c r="B765" s="230"/>
      <c r="C765" s="231"/>
      <c r="D765" s="232" t="s">
        <v>160</v>
      </c>
      <c r="E765" s="233" t="s">
        <v>1</v>
      </c>
      <c r="F765" s="234" t="s">
        <v>282</v>
      </c>
      <c r="G765" s="231"/>
      <c r="H765" s="233" t="s">
        <v>1</v>
      </c>
      <c r="I765" s="235"/>
      <c r="J765" s="231"/>
      <c r="K765" s="231"/>
      <c r="L765" s="236"/>
      <c r="M765" s="237"/>
      <c r="N765" s="238"/>
      <c r="O765" s="238"/>
      <c r="P765" s="238"/>
      <c r="Q765" s="238"/>
      <c r="R765" s="238"/>
      <c r="S765" s="238"/>
      <c r="T765" s="239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0" t="s">
        <v>160</v>
      </c>
      <c r="AU765" s="240" t="s">
        <v>85</v>
      </c>
      <c r="AV765" s="13" t="s">
        <v>83</v>
      </c>
      <c r="AW765" s="13" t="s">
        <v>32</v>
      </c>
      <c r="AX765" s="13" t="s">
        <v>75</v>
      </c>
      <c r="AY765" s="240" t="s">
        <v>151</v>
      </c>
    </row>
    <row r="766" s="14" customFormat="1">
      <c r="A766" s="14"/>
      <c r="B766" s="241"/>
      <c r="C766" s="242"/>
      <c r="D766" s="232" t="s">
        <v>160</v>
      </c>
      <c r="E766" s="243" t="s">
        <v>1</v>
      </c>
      <c r="F766" s="244" t="s">
        <v>1523</v>
      </c>
      <c r="G766" s="242"/>
      <c r="H766" s="245">
        <v>4.5999999999999996</v>
      </c>
      <c r="I766" s="246"/>
      <c r="J766" s="242"/>
      <c r="K766" s="242"/>
      <c r="L766" s="247"/>
      <c r="M766" s="248"/>
      <c r="N766" s="249"/>
      <c r="O766" s="249"/>
      <c r="P766" s="249"/>
      <c r="Q766" s="249"/>
      <c r="R766" s="249"/>
      <c r="S766" s="249"/>
      <c r="T766" s="250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1" t="s">
        <v>160</v>
      </c>
      <c r="AU766" s="251" t="s">
        <v>85</v>
      </c>
      <c r="AV766" s="14" t="s">
        <v>85</v>
      </c>
      <c r="AW766" s="14" t="s">
        <v>32</v>
      </c>
      <c r="AX766" s="14" t="s">
        <v>75</v>
      </c>
      <c r="AY766" s="251" t="s">
        <v>151</v>
      </c>
    </row>
    <row r="767" s="15" customFormat="1">
      <c r="A767" s="15"/>
      <c r="B767" s="252"/>
      <c r="C767" s="253"/>
      <c r="D767" s="232" t="s">
        <v>160</v>
      </c>
      <c r="E767" s="254" t="s">
        <v>1</v>
      </c>
      <c r="F767" s="255" t="s">
        <v>174</v>
      </c>
      <c r="G767" s="253"/>
      <c r="H767" s="256">
        <v>17.98</v>
      </c>
      <c r="I767" s="257"/>
      <c r="J767" s="253"/>
      <c r="K767" s="253"/>
      <c r="L767" s="258"/>
      <c r="M767" s="259"/>
      <c r="N767" s="260"/>
      <c r="O767" s="260"/>
      <c r="P767" s="260"/>
      <c r="Q767" s="260"/>
      <c r="R767" s="260"/>
      <c r="S767" s="260"/>
      <c r="T767" s="261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2" t="s">
        <v>160</v>
      </c>
      <c r="AU767" s="262" t="s">
        <v>85</v>
      </c>
      <c r="AV767" s="15" t="s">
        <v>158</v>
      </c>
      <c r="AW767" s="15" t="s">
        <v>32</v>
      </c>
      <c r="AX767" s="15" t="s">
        <v>83</v>
      </c>
      <c r="AY767" s="262" t="s">
        <v>151</v>
      </c>
    </row>
    <row r="768" s="2" customFormat="1" ht="16.5" customHeight="1">
      <c r="A768" s="39"/>
      <c r="B768" s="40"/>
      <c r="C768" s="263" t="s">
        <v>1524</v>
      </c>
      <c r="D768" s="263" t="s">
        <v>362</v>
      </c>
      <c r="E768" s="264" t="s">
        <v>1525</v>
      </c>
      <c r="F768" s="265" t="s">
        <v>1526</v>
      </c>
      <c r="G768" s="266" t="s">
        <v>203</v>
      </c>
      <c r="H768" s="267">
        <v>18.879000000000001</v>
      </c>
      <c r="I768" s="268"/>
      <c r="J768" s="269">
        <f>ROUND(I768*H768,2)</f>
        <v>0</v>
      </c>
      <c r="K768" s="270"/>
      <c r="L768" s="271"/>
      <c r="M768" s="272" t="s">
        <v>1</v>
      </c>
      <c r="N768" s="273" t="s">
        <v>40</v>
      </c>
      <c r="O768" s="92"/>
      <c r="P768" s="226">
        <f>O768*H768</f>
        <v>0</v>
      </c>
      <c r="Q768" s="226">
        <v>0.00032000000000000003</v>
      </c>
      <c r="R768" s="226">
        <f>Q768*H768</f>
        <v>0.0060412800000000013</v>
      </c>
      <c r="S768" s="226">
        <v>0</v>
      </c>
      <c r="T768" s="227">
        <f>S768*H768</f>
        <v>0</v>
      </c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R768" s="228" t="s">
        <v>370</v>
      </c>
      <c r="AT768" s="228" t="s">
        <v>362</v>
      </c>
      <c r="AU768" s="228" t="s">
        <v>85</v>
      </c>
      <c r="AY768" s="18" t="s">
        <v>151</v>
      </c>
      <c r="BE768" s="229">
        <f>IF(N768="základní",J768,0)</f>
        <v>0</v>
      </c>
      <c r="BF768" s="229">
        <f>IF(N768="snížená",J768,0)</f>
        <v>0</v>
      </c>
      <c r="BG768" s="229">
        <f>IF(N768="zákl. přenesená",J768,0)</f>
        <v>0</v>
      </c>
      <c r="BH768" s="229">
        <f>IF(N768="sníž. přenesená",J768,0)</f>
        <v>0</v>
      </c>
      <c r="BI768" s="229">
        <f>IF(N768="nulová",J768,0)</f>
        <v>0</v>
      </c>
      <c r="BJ768" s="18" t="s">
        <v>83</v>
      </c>
      <c r="BK768" s="229">
        <f>ROUND(I768*H768,2)</f>
        <v>0</v>
      </c>
      <c r="BL768" s="18" t="s">
        <v>253</v>
      </c>
      <c r="BM768" s="228" t="s">
        <v>1527</v>
      </c>
    </row>
    <row r="769" s="14" customFormat="1">
      <c r="A769" s="14"/>
      <c r="B769" s="241"/>
      <c r="C769" s="242"/>
      <c r="D769" s="232" t="s">
        <v>160</v>
      </c>
      <c r="E769" s="242"/>
      <c r="F769" s="244" t="s">
        <v>1528</v>
      </c>
      <c r="G769" s="242"/>
      <c r="H769" s="245">
        <v>18.879000000000001</v>
      </c>
      <c r="I769" s="246"/>
      <c r="J769" s="242"/>
      <c r="K769" s="242"/>
      <c r="L769" s="247"/>
      <c r="M769" s="248"/>
      <c r="N769" s="249"/>
      <c r="O769" s="249"/>
      <c r="P769" s="249"/>
      <c r="Q769" s="249"/>
      <c r="R769" s="249"/>
      <c r="S769" s="249"/>
      <c r="T769" s="250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1" t="s">
        <v>160</v>
      </c>
      <c r="AU769" s="251" t="s">
        <v>85</v>
      </c>
      <c r="AV769" s="14" t="s">
        <v>85</v>
      </c>
      <c r="AW769" s="14" t="s">
        <v>4</v>
      </c>
      <c r="AX769" s="14" t="s">
        <v>83</v>
      </c>
      <c r="AY769" s="251" t="s">
        <v>151</v>
      </c>
    </row>
    <row r="770" s="2" customFormat="1" ht="24.15" customHeight="1">
      <c r="A770" s="39"/>
      <c r="B770" s="40"/>
      <c r="C770" s="216" t="s">
        <v>1529</v>
      </c>
      <c r="D770" s="216" t="s">
        <v>154</v>
      </c>
      <c r="E770" s="217" t="s">
        <v>1530</v>
      </c>
      <c r="F770" s="218" t="s">
        <v>1531</v>
      </c>
      <c r="G770" s="219" t="s">
        <v>1532</v>
      </c>
      <c r="H770" s="274"/>
      <c r="I770" s="221"/>
      <c r="J770" s="222">
        <f>ROUND(I770*H770,2)</f>
        <v>0</v>
      </c>
      <c r="K770" s="223"/>
      <c r="L770" s="45"/>
      <c r="M770" s="224" t="s">
        <v>1</v>
      </c>
      <c r="N770" s="225" t="s">
        <v>40</v>
      </c>
      <c r="O770" s="92"/>
      <c r="P770" s="226">
        <f>O770*H770</f>
        <v>0</v>
      </c>
      <c r="Q770" s="226">
        <v>0</v>
      </c>
      <c r="R770" s="226">
        <f>Q770*H770</f>
        <v>0</v>
      </c>
      <c r="S770" s="226">
        <v>0</v>
      </c>
      <c r="T770" s="227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28" t="s">
        <v>253</v>
      </c>
      <c r="AT770" s="228" t="s">
        <v>154</v>
      </c>
      <c r="AU770" s="228" t="s">
        <v>85</v>
      </c>
      <c r="AY770" s="18" t="s">
        <v>151</v>
      </c>
      <c r="BE770" s="229">
        <f>IF(N770="základní",J770,0)</f>
        <v>0</v>
      </c>
      <c r="BF770" s="229">
        <f>IF(N770="snížená",J770,0)</f>
        <v>0</v>
      </c>
      <c r="BG770" s="229">
        <f>IF(N770="zákl. přenesená",J770,0)</f>
        <v>0</v>
      </c>
      <c r="BH770" s="229">
        <f>IF(N770="sníž. přenesená",J770,0)</f>
        <v>0</v>
      </c>
      <c r="BI770" s="229">
        <f>IF(N770="nulová",J770,0)</f>
        <v>0</v>
      </c>
      <c r="BJ770" s="18" t="s">
        <v>83</v>
      </c>
      <c r="BK770" s="229">
        <f>ROUND(I770*H770,2)</f>
        <v>0</v>
      </c>
      <c r="BL770" s="18" t="s">
        <v>253</v>
      </c>
      <c r="BM770" s="228" t="s">
        <v>1533</v>
      </c>
    </row>
    <row r="771" s="12" customFormat="1" ht="22.8" customHeight="1">
      <c r="A771" s="12"/>
      <c r="B771" s="200"/>
      <c r="C771" s="201"/>
      <c r="D771" s="202" t="s">
        <v>74</v>
      </c>
      <c r="E771" s="214" t="s">
        <v>1534</v>
      </c>
      <c r="F771" s="214" t="s">
        <v>1535</v>
      </c>
      <c r="G771" s="201"/>
      <c r="H771" s="201"/>
      <c r="I771" s="204"/>
      <c r="J771" s="215">
        <f>BK771</f>
        <v>0</v>
      </c>
      <c r="K771" s="201"/>
      <c r="L771" s="206"/>
      <c r="M771" s="207"/>
      <c r="N771" s="208"/>
      <c r="O771" s="208"/>
      <c r="P771" s="209">
        <f>SUM(P772:P785)</f>
        <v>0</v>
      </c>
      <c r="Q771" s="208"/>
      <c r="R771" s="209">
        <f>SUM(R772:R785)</f>
        <v>0.0025522000000000001</v>
      </c>
      <c r="S771" s="208"/>
      <c r="T771" s="210">
        <f>SUM(T772:T785)</f>
        <v>0</v>
      </c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R771" s="211" t="s">
        <v>85</v>
      </c>
      <c r="AT771" s="212" t="s">
        <v>74</v>
      </c>
      <c r="AU771" s="212" t="s">
        <v>83</v>
      </c>
      <c r="AY771" s="211" t="s">
        <v>151</v>
      </c>
      <c r="BK771" s="213">
        <f>SUM(BK772:BK785)</f>
        <v>0</v>
      </c>
    </row>
    <row r="772" s="2" customFormat="1" ht="24.15" customHeight="1">
      <c r="A772" s="39"/>
      <c r="B772" s="40"/>
      <c r="C772" s="216" t="s">
        <v>1536</v>
      </c>
      <c r="D772" s="216" t="s">
        <v>154</v>
      </c>
      <c r="E772" s="217" t="s">
        <v>1537</v>
      </c>
      <c r="F772" s="218" t="s">
        <v>1538</v>
      </c>
      <c r="G772" s="219" t="s">
        <v>191</v>
      </c>
      <c r="H772" s="220">
        <v>4.6200000000000001</v>
      </c>
      <c r="I772" s="221"/>
      <c r="J772" s="222">
        <f>ROUND(I772*H772,2)</f>
        <v>0</v>
      </c>
      <c r="K772" s="223"/>
      <c r="L772" s="45"/>
      <c r="M772" s="224" t="s">
        <v>1</v>
      </c>
      <c r="N772" s="225" t="s">
        <v>40</v>
      </c>
      <c r="O772" s="92"/>
      <c r="P772" s="226">
        <f>O772*H772</f>
        <v>0</v>
      </c>
      <c r="Q772" s="226">
        <v>6.9999999999999994E-05</v>
      </c>
      <c r="R772" s="226">
        <f>Q772*H772</f>
        <v>0.0003234</v>
      </c>
      <c r="S772" s="226">
        <v>0</v>
      </c>
      <c r="T772" s="227">
        <f>S772*H772</f>
        <v>0</v>
      </c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R772" s="228" t="s">
        <v>253</v>
      </c>
      <c r="AT772" s="228" t="s">
        <v>154</v>
      </c>
      <c r="AU772" s="228" t="s">
        <v>85</v>
      </c>
      <c r="AY772" s="18" t="s">
        <v>151</v>
      </c>
      <c r="BE772" s="229">
        <f>IF(N772="základní",J772,0)</f>
        <v>0</v>
      </c>
      <c r="BF772" s="229">
        <f>IF(N772="snížená",J772,0)</f>
        <v>0</v>
      </c>
      <c r="BG772" s="229">
        <f>IF(N772="zákl. přenesená",J772,0)</f>
        <v>0</v>
      </c>
      <c r="BH772" s="229">
        <f>IF(N772="sníž. přenesená",J772,0)</f>
        <v>0</v>
      </c>
      <c r="BI772" s="229">
        <f>IF(N772="nulová",J772,0)</f>
        <v>0</v>
      </c>
      <c r="BJ772" s="18" t="s">
        <v>83</v>
      </c>
      <c r="BK772" s="229">
        <f>ROUND(I772*H772,2)</f>
        <v>0</v>
      </c>
      <c r="BL772" s="18" t="s">
        <v>253</v>
      </c>
      <c r="BM772" s="228" t="s">
        <v>1539</v>
      </c>
    </row>
    <row r="773" s="13" customFormat="1">
      <c r="A773" s="13"/>
      <c r="B773" s="230"/>
      <c r="C773" s="231"/>
      <c r="D773" s="232" t="s">
        <v>160</v>
      </c>
      <c r="E773" s="233" t="s">
        <v>1</v>
      </c>
      <c r="F773" s="234" t="s">
        <v>1540</v>
      </c>
      <c r="G773" s="231"/>
      <c r="H773" s="233" t="s">
        <v>1</v>
      </c>
      <c r="I773" s="235"/>
      <c r="J773" s="231"/>
      <c r="K773" s="231"/>
      <c r="L773" s="236"/>
      <c r="M773" s="237"/>
      <c r="N773" s="238"/>
      <c r="O773" s="238"/>
      <c r="P773" s="238"/>
      <c r="Q773" s="238"/>
      <c r="R773" s="238"/>
      <c r="S773" s="238"/>
      <c r="T773" s="239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0" t="s">
        <v>160</v>
      </c>
      <c r="AU773" s="240" t="s">
        <v>85</v>
      </c>
      <c r="AV773" s="13" t="s">
        <v>83</v>
      </c>
      <c r="AW773" s="13" t="s">
        <v>32</v>
      </c>
      <c r="AX773" s="13" t="s">
        <v>75</v>
      </c>
      <c r="AY773" s="240" t="s">
        <v>151</v>
      </c>
    </row>
    <row r="774" s="14" customFormat="1">
      <c r="A774" s="14"/>
      <c r="B774" s="241"/>
      <c r="C774" s="242"/>
      <c r="D774" s="232" t="s">
        <v>160</v>
      </c>
      <c r="E774" s="243" t="s">
        <v>1</v>
      </c>
      <c r="F774" s="244" t="s">
        <v>1541</v>
      </c>
      <c r="G774" s="242"/>
      <c r="H774" s="245">
        <v>1.8160000000000001</v>
      </c>
      <c r="I774" s="246"/>
      <c r="J774" s="242"/>
      <c r="K774" s="242"/>
      <c r="L774" s="247"/>
      <c r="M774" s="248"/>
      <c r="N774" s="249"/>
      <c r="O774" s="249"/>
      <c r="P774" s="249"/>
      <c r="Q774" s="249"/>
      <c r="R774" s="249"/>
      <c r="S774" s="249"/>
      <c r="T774" s="250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1" t="s">
        <v>160</v>
      </c>
      <c r="AU774" s="251" t="s">
        <v>85</v>
      </c>
      <c r="AV774" s="14" t="s">
        <v>85</v>
      </c>
      <c r="AW774" s="14" t="s">
        <v>32</v>
      </c>
      <c r="AX774" s="14" t="s">
        <v>75</v>
      </c>
      <c r="AY774" s="251" t="s">
        <v>151</v>
      </c>
    </row>
    <row r="775" s="14" customFormat="1">
      <c r="A775" s="14"/>
      <c r="B775" s="241"/>
      <c r="C775" s="242"/>
      <c r="D775" s="232" t="s">
        <v>160</v>
      </c>
      <c r="E775" s="243" t="s">
        <v>1</v>
      </c>
      <c r="F775" s="244" t="s">
        <v>1542</v>
      </c>
      <c r="G775" s="242"/>
      <c r="H775" s="245">
        <v>1.8560000000000001</v>
      </c>
      <c r="I775" s="246"/>
      <c r="J775" s="242"/>
      <c r="K775" s="242"/>
      <c r="L775" s="247"/>
      <c r="M775" s="248"/>
      <c r="N775" s="249"/>
      <c r="O775" s="249"/>
      <c r="P775" s="249"/>
      <c r="Q775" s="249"/>
      <c r="R775" s="249"/>
      <c r="S775" s="249"/>
      <c r="T775" s="25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51" t="s">
        <v>160</v>
      </c>
      <c r="AU775" s="251" t="s">
        <v>85</v>
      </c>
      <c r="AV775" s="14" t="s">
        <v>85</v>
      </c>
      <c r="AW775" s="14" t="s">
        <v>32</v>
      </c>
      <c r="AX775" s="14" t="s">
        <v>75</v>
      </c>
      <c r="AY775" s="251" t="s">
        <v>151</v>
      </c>
    </row>
    <row r="776" s="14" customFormat="1">
      <c r="A776" s="14"/>
      <c r="B776" s="241"/>
      <c r="C776" s="242"/>
      <c r="D776" s="232" t="s">
        <v>160</v>
      </c>
      <c r="E776" s="243" t="s">
        <v>1</v>
      </c>
      <c r="F776" s="244" t="s">
        <v>1543</v>
      </c>
      <c r="G776" s="242"/>
      <c r="H776" s="245">
        <v>0.94799999999999995</v>
      </c>
      <c r="I776" s="246"/>
      <c r="J776" s="242"/>
      <c r="K776" s="242"/>
      <c r="L776" s="247"/>
      <c r="M776" s="248"/>
      <c r="N776" s="249"/>
      <c r="O776" s="249"/>
      <c r="P776" s="249"/>
      <c r="Q776" s="249"/>
      <c r="R776" s="249"/>
      <c r="S776" s="249"/>
      <c r="T776" s="250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1" t="s">
        <v>160</v>
      </c>
      <c r="AU776" s="251" t="s">
        <v>85</v>
      </c>
      <c r="AV776" s="14" t="s">
        <v>85</v>
      </c>
      <c r="AW776" s="14" t="s">
        <v>32</v>
      </c>
      <c r="AX776" s="14" t="s">
        <v>75</v>
      </c>
      <c r="AY776" s="251" t="s">
        <v>151</v>
      </c>
    </row>
    <row r="777" s="15" customFormat="1">
      <c r="A777" s="15"/>
      <c r="B777" s="252"/>
      <c r="C777" s="253"/>
      <c r="D777" s="232" t="s">
        <v>160</v>
      </c>
      <c r="E777" s="254" t="s">
        <v>1</v>
      </c>
      <c r="F777" s="255" t="s">
        <v>174</v>
      </c>
      <c r="G777" s="253"/>
      <c r="H777" s="256">
        <v>4.6200000000000001</v>
      </c>
      <c r="I777" s="257"/>
      <c r="J777" s="253"/>
      <c r="K777" s="253"/>
      <c r="L777" s="258"/>
      <c r="M777" s="259"/>
      <c r="N777" s="260"/>
      <c r="O777" s="260"/>
      <c r="P777" s="260"/>
      <c r="Q777" s="260"/>
      <c r="R777" s="260"/>
      <c r="S777" s="260"/>
      <c r="T777" s="261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62" t="s">
        <v>160</v>
      </c>
      <c r="AU777" s="262" t="s">
        <v>85</v>
      </c>
      <c r="AV777" s="15" t="s">
        <v>158</v>
      </c>
      <c r="AW777" s="15" t="s">
        <v>32</v>
      </c>
      <c r="AX777" s="15" t="s">
        <v>83</v>
      </c>
      <c r="AY777" s="262" t="s">
        <v>151</v>
      </c>
    </row>
    <row r="778" s="2" customFormat="1" ht="24.15" customHeight="1">
      <c r="A778" s="39"/>
      <c r="B778" s="40"/>
      <c r="C778" s="216" t="s">
        <v>1544</v>
      </c>
      <c r="D778" s="216" t="s">
        <v>154</v>
      </c>
      <c r="E778" s="217" t="s">
        <v>1545</v>
      </c>
      <c r="F778" s="218" t="s">
        <v>1546</v>
      </c>
      <c r="G778" s="219" t="s">
        <v>191</v>
      </c>
      <c r="H778" s="220">
        <v>4.6200000000000001</v>
      </c>
      <c r="I778" s="221"/>
      <c r="J778" s="222">
        <f>ROUND(I778*H778,2)</f>
        <v>0</v>
      </c>
      <c r="K778" s="223"/>
      <c r="L778" s="45"/>
      <c r="M778" s="224" t="s">
        <v>1</v>
      </c>
      <c r="N778" s="225" t="s">
        <v>40</v>
      </c>
      <c r="O778" s="92"/>
      <c r="P778" s="226">
        <f>O778*H778</f>
        <v>0</v>
      </c>
      <c r="Q778" s="226">
        <v>0.00012</v>
      </c>
      <c r="R778" s="226">
        <f>Q778*H778</f>
        <v>0.00055440000000000003</v>
      </c>
      <c r="S778" s="226">
        <v>0</v>
      </c>
      <c r="T778" s="227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28" t="s">
        <v>253</v>
      </c>
      <c r="AT778" s="228" t="s">
        <v>154</v>
      </c>
      <c r="AU778" s="228" t="s">
        <v>85</v>
      </c>
      <c r="AY778" s="18" t="s">
        <v>151</v>
      </c>
      <c r="BE778" s="229">
        <f>IF(N778="základní",J778,0)</f>
        <v>0</v>
      </c>
      <c r="BF778" s="229">
        <f>IF(N778="snížená",J778,0)</f>
        <v>0</v>
      </c>
      <c r="BG778" s="229">
        <f>IF(N778="zákl. přenesená",J778,0)</f>
        <v>0</v>
      </c>
      <c r="BH778" s="229">
        <f>IF(N778="sníž. přenesená",J778,0)</f>
        <v>0</v>
      </c>
      <c r="BI778" s="229">
        <f>IF(N778="nulová",J778,0)</f>
        <v>0</v>
      </c>
      <c r="BJ778" s="18" t="s">
        <v>83</v>
      </c>
      <c r="BK778" s="229">
        <f>ROUND(I778*H778,2)</f>
        <v>0</v>
      </c>
      <c r="BL778" s="18" t="s">
        <v>253</v>
      </c>
      <c r="BM778" s="228" t="s">
        <v>1547</v>
      </c>
    </row>
    <row r="779" s="2" customFormat="1" ht="24.15" customHeight="1">
      <c r="A779" s="39"/>
      <c r="B779" s="40"/>
      <c r="C779" s="216" t="s">
        <v>1548</v>
      </c>
      <c r="D779" s="216" t="s">
        <v>154</v>
      </c>
      <c r="E779" s="217" t="s">
        <v>1549</v>
      </c>
      <c r="F779" s="218" t="s">
        <v>1550</v>
      </c>
      <c r="G779" s="219" t="s">
        <v>191</v>
      </c>
      <c r="H779" s="220">
        <v>4.6200000000000001</v>
      </c>
      <c r="I779" s="221"/>
      <c r="J779" s="222">
        <f>ROUND(I779*H779,2)</f>
        <v>0</v>
      </c>
      <c r="K779" s="223"/>
      <c r="L779" s="45"/>
      <c r="M779" s="224" t="s">
        <v>1</v>
      </c>
      <c r="N779" s="225" t="s">
        <v>40</v>
      </c>
      <c r="O779" s="92"/>
      <c r="P779" s="226">
        <f>O779*H779</f>
        <v>0</v>
      </c>
      <c r="Q779" s="226">
        <v>0.00012</v>
      </c>
      <c r="R779" s="226">
        <f>Q779*H779</f>
        <v>0.00055440000000000003</v>
      </c>
      <c r="S779" s="226">
        <v>0</v>
      </c>
      <c r="T779" s="227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28" t="s">
        <v>253</v>
      </c>
      <c r="AT779" s="228" t="s">
        <v>154</v>
      </c>
      <c r="AU779" s="228" t="s">
        <v>85</v>
      </c>
      <c r="AY779" s="18" t="s">
        <v>151</v>
      </c>
      <c r="BE779" s="229">
        <f>IF(N779="základní",J779,0)</f>
        <v>0</v>
      </c>
      <c r="BF779" s="229">
        <f>IF(N779="snížená",J779,0)</f>
        <v>0</v>
      </c>
      <c r="BG779" s="229">
        <f>IF(N779="zákl. přenesená",J779,0)</f>
        <v>0</v>
      </c>
      <c r="BH779" s="229">
        <f>IF(N779="sníž. přenesená",J779,0)</f>
        <v>0</v>
      </c>
      <c r="BI779" s="229">
        <f>IF(N779="nulová",J779,0)</f>
        <v>0</v>
      </c>
      <c r="BJ779" s="18" t="s">
        <v>83</v>
      </c>
      <c r="BK779" s="229">
        <f>ROUND(I779*H779,2)</f>
        <v>0</v>
      </c>
      <c r="BL779" s="18" t="s">
        <v>253</v>
      </c>
      <c r="BM779" s="228" t="s">
        <v>1551</v>
      </c>
    </row>
    <row r="780" s="2" customFormat="1" ht="24.15" customHeight="1">
      <c r="A780" s="39"/>
      <c r="B780" s="40"/>
      <c r="C780" s="216" t="s">
        <v>1552</v>
      </c>
      <c r="D780" s="216" t="s">
        <v>154</v>
      </c>
      <c r="E780" s="217" t="s">
        <v>1553</v>
      </c>
      <c r="F780" s="218" t="s">
        <v>1554</v>
      </c>
      <c r="G780" s="219" t="s">
        <v>203</v>
      </c>
      <c r="H780" s="220">
        <v>14</v>
      </c>
      <c r="I780" s="221"/>
      <c r="J780" s="222">
        <f>ROUND(I780*H780,2)</f>
        <v>0</v>
      </c>
      <c r="K780" s="223"/>
      <c r="L780" s="45"/>
      <c r="M780" s="224" t="s">
        <v>1</v>
      </c>
      <c r="N780" s="225" t="s">
        <v>40</v>
      </c>
      <c r="O780" s="92"/>
      <c r="P780" s="226">
        <f>O780*H780</f>
        <v>0</v>
      </c>
      <c r="Q780" s="226">
        <v>1.0000000000000001E-05</v>
      </c>
      <c r="R780" s="226">
        <f>Q780*H780</f>
        <v>0.00014000000000000002</v>
      </c>
      <c r="S780" s="226">
        <v>0</v>
      </c>
      <c r="T780" s="227">
        <f>S780*H780</f>
        <v>0</v>
      </c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R780" s="228" t="s">
        <v>253</v>
      </c>
      <c r="AT780" s="228" t="s">
        <v>154</v>
      </c>
      <c r="AU780" s="228" t="s">
        <v>85</v>
      </c>
      <c r="AY780" s="18" t="s">
        <v>151</v>
      </c>
      <c r="BE780" s="229">
        <f>IF(N780="základní",J780,0)</f>
        <v>0</v>
      </c>
      <c r="BF780" s="229">
        <f>IF(N780="snížená",J780,0)</f>
        <v>0</v>
      </c>
      <c r="BG780" s="229">
        <f>IF(N780="zákl. přenesená",J780,0)</f>
        <v>0</v>
      </c>
      <c r="BH780" s="229">
        <f>IF(N780="sníž. přenesená",J780,0)</f>
        <v>0</v>
      </c>
      <c r="BI780" s="229">
        <f>IF(N780="nulová",J780,0)</f>
        <v>0</v>
      </c>
      <c r="BJ780" s="18" t="s">
        <v>83</v>
      </c>
      <c r="BK780" s="229">
        <f>ROUND(I780*H780,2)</f>
        <v>0</v>
      </c>
      <c r="BL780" s="18" t="s">
        <v>253</v>
      </c>
      <c r="BM780" s="228" t="s">
        <v>1555</v>
      </c>
    </row>
    <row r="781" s="13" customFormat="1">
      <c r="A781" s="13"/>
      <c r="B781" s="230"/>
      <c r="C781" s="231"/>
      <c r="D781" s="232" t="s">
        <v>160</v>
      </c>
      <c r="E781" s="233" t="s">
        <v>1</v>
      </c>
      <c r="F781" s="234" t="s">
        <v>1556</v>
      </c>
      <c r="G781" s="231"/>
      <c r="H781" s="233" t="s">
        <v>1</v>
      </c>
      <c r="I781" s="235"/>
      <c r="J781" s="231"/>
      <c r="K781" s="231"/>
      <c r="L781" s="236"/>
      <c r="M781" s="237"/>
      <c r="N781" s="238"/>
      <c r="O781" s="238"/>
      <c r="P781" s="238"/>
      <c r="Q781" s="238"/>
      <c r="R781" s="238"/>
      <c r="S781" s="238"/>
      <c r="T781" s="239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0" t="s">
        <v>160</v>
      </c>
      <c r="AU781" s="240" t="s">
        <v>85</v>
      </c>
      <c r="AV781" s="13" t="s">
        <v>83</v>
      </c>
      <c r="AW781" s="13" t="s">
        <v>32</v>
      </c>
      <c r="AX781" s="13" t="s">
        <v>75</v>
      </c>
      <c r="AY781" s="240" t="s">
        <v>151</v>
      </c>
    </row>
    <row r="782" s="14" customFormat="1">
      <c r="A782" s="14"/>
      <c r="B782" s="241"/>
      <c r="C782" s="242"/>
      <c r="D782" s="232" t="s">
        <v>160</v>
      </c>
      <c r="E782" s="243" t="s">
        <v>1</v>
      </c>
      <c r="F782" s="244" t="s">
        <v>237</v>
      </c>
      <c r="G782" s="242"/>
      <c r="H782" s="245">
        <v>14</v>
      </c>
      <c r="I782" s="246"/>
      <c r="J782" s="242"/>
      <c r="K782" s="242"/>
      <c r="L782" s="247"/>
      <c r="M782" s="248"/>
      <c r="N782" s="249"/>
      <c r="O782" s="249"/>
      <c r="P782" s="249"/>
      <c r="Q782" s="249"/>
      <c r="R782" s="249"/>
      <c r="S782" s="249"/>
      <c r="T782" s="250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1" t="s">
        <v>160</v>
      </c>
      <c r="AU782" s="251" t="s">
        <v>85</v>
      </c>
      <c r="AV782" s="14" t="s">
        <v>85</v>
      </c>
      <c r="AW782" s="14" t="s">
        <v>32</v>
      </c>
      <c r="AX782" s="14" t="s">
        <v>83</v>
      </c>
      <c r="AY782" s="251" t="s">
        <v>151</v>
      </c>
    </row>
    <row r="783" s="2" customFormat="1" ht="24.15" customHeight="1">
      <c r="A783" s="39"/>
      <c r="B783" s="40"/>
      <c r="C783" s="216" t="s">
        <v>1557</v>
      </c>
      <c r="D783" s="216" t="s">
        <v>154</v>
      </c>
      <c r="E783" s="217" t="s">
        <v>1558</v>
      </c>
      <c r="F783" s="218" t="s">
        <v>1559</v>
      </c>
      <c r="G783" s="219" t="s">
        <v>203</v>
      </c>
      <c r="H783" s="220">
        <v>14</v>
      </c>
      <c r="I783" s="221"/>
      <c r="J783" s="222">
        <f>ROUND(I783*H783,2)</f>
        <v>0</v>
      </c>
      <c r="K783" s="223"/>
      <c r="L783" s="45"/>
      <c r="M783" s="224" t="s">
        <v>1</v>
      </c>
      <c r="N783" s="225" t="s">
        <v>40</v>
      </c>
      <c r="O783" s="92"/>
      <c r="P783" s="226">
        <f>O783*H783</f>
        <v>0</v>
      </c>
      <c r="Q783" s="226">
        <v>2.0000000000000002E-05</v>
      </c>
      <c r="R783" s="226">
        <f>Q783*H783</f>
        <v>0.00028000000000000003</v>
      </c>
      <c r="S783" s="226">
        <v>0</v>
      </c>
      <c r="T783" s="227">
        <f>S783*H783</f>
        <v>0</v>
      </c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R783" s="228" t="s">
        <v>253</v>
      </c>
      <c r="AT783" s="228" t="s">
        <v>154</v>
      </c>
      <c r="AU783" s="228" t="s">
        <v>85</v>
      </c>
      <c r="AY783" s="18" t="s">
        <v>151</v>
      </c>
      <c r="BE783" s="229">
        <f>IF(N783="základní",J783,0)</f>
        <v>0</v>
      </c>
      <c r="BF783" s="229">
        <f>IF(N783="snížená",J783,0)</f>
        <v>0</v>
      </c>
      <c r="BG783" s="229">
        <f>IF(N783="zákl. přenesená",J783,0)</f>
        <v>0</v>
      </c>
      <c r="BH783" s="229">
        <f>IF(N783="sníž. přenesená",J783,0)</f>
        <v>0</v>
      </c>
      <c r="BI783" s="229">
        <f>IF(N783="nulová",J783,0)</f>
        <v>0</v>
      </c>
      <c r="BJ783" s="18" t="s">
        <v>83</v>
      </c>
      <c r="BK783" s="229">
        <f>ROUND(I783*H783,2)</f>
        <v>0</v>
      </c>
      <c r="BL783" s="18" t="s">
        <v>253</v>
      </c>
      <c r="BM783" s="228" t="s">
        <v>1560</v>
      </c>
    </row>
    <row r="784" s="2" customFormat="1" ht="24.15" customHeight="1">
      <c r="A784" s="39"/>
      <c r="B784" s="40"/>
      <c r="C784" s="216" t="s">
        <v>1561</v>
      </c>
      <c r="D784" s="216" t="s">
        <v>154</v>
      </c>
      <c r="E784" s="217" t="s">
        <v>1562</v>
      </c>
      <c r="F784" s="218" t="s">
        <v>1563</v>
      </c>
      <c r="G784" s="219" t="s">
        <v>203</v>
      </c>
      <c r="H784" s="220">
        <v>14</v>
      </c>
      <c r="I784" s="221"/>
      <c r="J784" s="222">
        <f>ROUND(I784*H784,2)</f>
        <v>0</v>
      </c>
      <c r="K784" s="223"/>
      <c r="L784" s="45"/>
      <c r="M784" s="224" t="s">
        <v>1</v>
      </c>
      <c r="N784" s="225" t="s">
        <v>40</v>
      </c>
      <c r="O784" s="92"/>
      <c r="P784" s="226">
        <f>O784*H784</f>
        <v>0</v>
      </c>
      <c r="Q784" s="226">
        <v>2.0000000000000002E-05</v>
      </c>
      <c r="R784" s="226">
        <f>Q784*H784</f>
        <v>0.00028000000000000003</v>
      </c>
      <c r="S784" s="226">
        <v>0</v>
      </c>
      <c r="T784" s="227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28" t="s">
        <v>253</v>
      </c>
      <c r="AT784" s="228" t="s">
        <v>154</v>
      </c>
      <c r="AU784" s="228" t="s">
        <v>85</v>
      </c>
      <c r="AY784" s="18" t="s">
        <v>151</v>
      </c>
      <c r="BE784" s="229">
        <f>IF(N784="základní",J784,0)</f>
        <v>0</v>
      </c>
      <c r="BF784" s="229">
        <f>IF(N784="snížená",J784,0)</f>
        <v>0</v>
      </c>
      <c r="BG784" s="229">
        <f>IF(N784="zákl. přenesená",J784,0)</f>
        <v>0</v>
      </c>
      <c r="BH784" s="229">
        <f>IF(N784="sníž. přenesená",J784,0)</f>
        <v>0</v>
      </c>
      <c r="BI784" s="229">
        <f>IF(N784="nulová",J784,0)</f>
        <v>0</v>
      </c>
      <c r="BJ784" s="18" t="s">
        <v>83</v>
      </c>
      <c r="BK784" s="229">
        <f>ROUND(I784*H784,2)</f>
        <v>0</v>
      </c>
      <c r="BL784" s="18" t="s">
        <v>253</v>
      </c>
      <c r="BM784" s="228" t="s">
        <v>1564</v>
      </c>
    </row>
    <row r="785" s="2" customFormat="1" ht="24.15" customHeight="1">
      <c r="A785" s="39"/>
      <c r="B785" s="40"/>
      <c r="C785" s="216" t="s">
        <v>1565</v>
      </c>
      <c r="D785" s="216" t="s">
        <v>154</v>
      </c>
      <c r="E785" s="217" t="s">
        <v>1566</v>
      </c>
      <c r="F785" s="218" t="s">
        <v>1567</v>
      </c>
      <c r="G785" s="219" t="s">
        <v>203</v>
      </c>
      <c r="H785" s="220">
        <v>14</v>
      </c>
      <c r="I785" s="221"/>
      <c r="J785" s="222">
        <f>ROUND(I785*H785,2)</f>
        <v>0</v>
      </c>
      <c r="K785" s="223"/>
      <c r="L785" s="45"/>
      <c r="M785" s="224" t="s">
        <v>1</v>
      </c>
      <c r="N785" s="225" t="s">
        <v>40</v>
      </c>
      <c r="O785" s="92"/>
      <c r="P785" s="226">
        <f>O785*H785</f>
        <v>0</v>
      </c>
      <c r="Q785" s="226">
        <v>3.0000000000000001E-05</v>
      </c>
      <c r="R785" s="226">
        <f>Q785*H785</f>
        <v>0.00042000000000000002</v>
      </c>
      <c r="S785" s="226">
        <v>0</v>
      </c>
      <c r="T785" s="227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28" t="s">
        <v>253</v>
      </c>
      <c r="AT785" s="228" t="s">
        <v>154</v>
      </c>
      <c r="AU785" s="228" t="s">
        <v>85</v>
      </c>
      <c r="AY785" s="18" t="s">
        <v>151</v>
      </c>
      <c r="BE785" s="229">
        <f>IF(N785="základní",J785,0)</f>
        <v>0</v>
      </c>
      <c r="BF785" s="229">
        <f>IF(N785="snížená",J785,0)</f>
        <v>0</v>
      </c>
      <c r="BG785" s="229">
        <f>IF(N785="zákl. přenesená",J785,0)</f>
        <v>0</v>
      </c>
      <c r="BH785" s="229">
        <f>IF(N785="sníž. přenesená",J785,0)</f>
        <v>0</v>
      </c>
      <c r="BI785" s="229">
        <f>IF(N785="nulová",J785,0)</f>
        <v>0</v>
      </c>
      <c r="BJ785" s="18" t="s">
        <v>83</v>
      </c>
      <c r="BK785" s="229">
        <f>ROUND(I785*H785,2)</f>
        <v>0</v>
      </c>
      <c r="BL785" s="18" t="s">
        <v>253</v>
      </c>
      <c r="BM785" s="228" t="s">
        <v>1568</v>
      </c>
    </row>
    <row r="786" s="12" customFormat="1" ht="22.8" customHeight="1">
      <c r="A786" s="12"/>
      <c r="B786" s="200"/>
      <c r="C786" s="201"/>
      <c r="D786" s="202" t="s">
        <v>74</v>
      </c>
      <c r="E786" s="214" t="s">
        <v>1569</v>
      </c>
      <c r="F786" s="214" t="s">
        <v>1570</v>
      </c>
      <c r="G786" s="201"/>
      <c r="H786" s="201"/>
      <c r="I786" s="204"/>
      <c r="J786" s="215">
        <f>BK786</f>
        <v>0</v>
      </c>
      <c r="K786" s="201"/>
      <c r="L786" s="206"/>
      <c r="M786" s="207"/>
      <c r="N786" s="208"/>
      <c r="O786" s="208"/>
      <c r="P786" s="209">
        <f>SUM(P787:P841)</f>
        <v>0</v>
      </c>
      <c r="Q786" s="208"/>
      <c r="R786" s="209">
        <f>SUM(R787:R841)</f>
        <v>0.84448093000000002</v>
      </c>
      <c r="S786" s="208"/>
      <c r="T786" s="210">
        <f>SUM(T787:T841)</f>
        <v>0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211" t="s">
        <v>85</v>
      </c>
      <c r="AT786" s="212" t="s">
        <v>74</v>
      </c>
      <c r="AU786" s="212" t="s">
        <v>83</v>
      </c>
      <c r="AY786" s="211" t="s">
        <v>151</v>
      </c>
      <c r="BK786" s="213">
        <f>SUM(BK787:BK841)</f>
        <v>0</v>
      </c>
    </row>
    <row r="787" s="2" customFormat="1" ht="24.15" customHeight="1">
      <c r="A787" s="39"/>
      <c r="B787" s="40"/>
      <c r="C787" s="216" t="s">
        <v>1571</v>
      </c>
      <c r="D787" s="216" t="s">
        <v>154</v>
      </c>
      <c r="E787" s="217" t="s">
        <v>1572</v>
      </c>
      <c r="F787" s="218" t="s">
        <v>1573</v>
      </c>
      <c r="G787" s="219" t="s">
        <v>191</v>
      </c>
      <c r="H787" s="220">
        <v>154.33000000000001</v>
      </c>
      <c r="I787" s="221"/>
      <c r="J787" s="222">
        <f>ROUND(I787*H787,2)</f>
        <v>0</v>
      </c>
      <c r="K787" s="223"/>
      <c r="L787" s="45"/>
      <c r="M787" s="224" t="s">
        <v>1</v>
      </c>
      <c r="N787" s="225" t="s">
        <v>40</v>
      </c>
      <c r="O787" s="92"/>
      <c r="P787" s="226">
        <f>O787*H787</f>
        <v>0</v>
      </c>
      <c r="Q787" s="226">
        <v>0.0044999999999999997</v>
      </c>
      <c r="R787" s="226">
        <f>Q787*H787</f>
        <v>0.69448500000000002</v>
      </c>
      <c r="S787" s="226">
        <v>0</v>
      </c>
      <c r="T787" s="227">
        <f>S787*H787</f>
        <v>0</v>
      </c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R787" s="228" t="s">
        <v>253</v>
      </c>
      <c r="AT787" s="228" t="s">
        <v>154</v>
      </c>
      <c r="AU787" s="228" t="s">
        <v>85</v>
      </c>
      <c r="AY787" s="18" t="s">
        <v>151</v>
      </c>
      <c r="BE787" s="229">
        <f>IF(N787="základní",J787,0)</f>
        <v>0</v>
      </c>
      <c r="BF787" s="229">
        <f>IF(N787="snížená",J787,0)</f>
        <v>0</v>
      </c>
      <c r="BG787" s="229">
        <f>IF(N787="zákl. přenesená",J787,0)</f>
        <v>0</v>
      </c>
      <c r="BH787" s="229">
        <f>IF(N787="sníž. přenesená",J787,0)</f>
        <v>0</v>
      </c>
      <c r="BI787" s="229">
        <f>IF(N787="nulová",J787,0)</f>
        <v>0</v>
      </c>
      <c r="BJ787" s="18" t="s">
        <v>83</v>
      </c>
      <c r="BK787" s="229">
        <f>ROUND(I787*H787,2)</f>
        <v>0</v>
      </c>
      <c r="BL787" s="18" t="s">
        <v>253</v>
      </c>
      <c r="BM787" s="228" t="s">
        <v>1574</v>
      </c>
    </row>
    <row r="788" s="13" customFormat="1">
      <c r="A788" s="13"/>
      <c r="B788" s="230"/>
      <c r="C788" s="231"/>
      <c r="D788" s="232" t="s">
        <v>160</v>
      </c>
      <c r="E788" s="233" t="s">
        <v>1</v>
      </c>
      <c r="F788" s="234" t="s">
        <v>1575</v>
      </c>
      <c r="G788" s="231"/>
      <c r="H788" s="233" t="s">
        <v>1</v>
      </c>
      <c r="I788" s="235"/>
      <c r="J788" s="231"/>
      <c r="K788" s="231"/>
      <c r="L788" s="236"/>
      <c r="M788" s="237"/>
      <c r="N788" s="238"/>
      <c r="O788" s="238"/>
      <c r="P788" s="238"/>
      <c r="Q788" s="238"/>
      <c r="R788" s="238"/>
      <c r="S788" s="238"/>
      <c r="T788" s="239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0" t="s">
        <v>160</v>
      </c>
      <c r="AU788" s="240" t="s">
        <v>85</v>
      </c>
      <c r="AV788" s="13" t="s">
        <v>83</v>
      </c>
      <c r="AW788" s="13" t="s">
        <v>32</v>
      </c>
      <c r="AX788" s="13" t="s">
        <v>75</v>
      </c>
      <c r="AY788" s="240" t="s">
        <v>151</v>
      </c>
    </row>
    <row r="789" s="14" customFormat="1">
      <c r="A789" s="14"/>
      <c r="B789" s="241"/>
      <c r="C789" s="242"/>
      <c r="D789" s="232" t="s">
        <v>160</v>
      </c>
      <c r="E789" s="243" t="s">
        <v>1</v>
      </c>
      <c r="F789" s="244" t="s">
        <v>1576</v>
      </c>
      <c r="G789" s="242"/>
      <c r="H789" s="245">
        <v>154.33000000000001</v>
      </c>
      <c r="I789" s="246"/>
      <c r="J789" s="242"/>
      <c r="K789" s="242"/>
      <c r="L789" s="247"/>
      <c r="M789" s="248"/>
      <c r="N789" s="249"/>
      <c r="O789" s="249"/>
      <c r="P789" s="249"/>
      <c r="Q789" s="249"/>
      <c r="R789" s="249"/>
      <c r="S789" s="249"/>
      <c r="T789" s="25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1" t="s">
        <v>160</v>
      </c>
      <c r="AU789" s="251" t="s">
        <v>85</v>
      </c>
      <c r="AV789" s="14" t="s">
        <v>85</v>
      </c>
      <c r="AW789" s="14" t="s">
        <v>32</v>
      </c>
      <c r="AX789" s="14" t="s">
        <v>83</v>
      </c>
      <c r="AY789" s="251" t="s">
        <v>151</v>
      </c>
    </row>
    <row r="790" s="2" customFormat="1" ht="24.15" customHeight="1">
      <c r="A790" s="39"/>
      <c r="B790" s="40"/>
      <c r="C790" s="216" t="s">
        <v>1577</v>
      </c>
      <c r="D790" s="216" t="s">
        <v>154</v>
      </c>
      <c r="E790" s="217" t="s">
        <v>1578</v>
      </c>
      <c r="F790" s="218" t="s">
        <v>1579</v>
      </c>
      <c r="G790" s="219" t="s">
        <v>191</v>
      </c>
      <c r="H790" s="220">
        <v>176.68199999999999</v>
      </c>
      <c r="I790" s="221"/>
      <c r="J790" s="222">
        <f>ROUND(I790*H790,2)</f>
        <v>0</v>
      </c>
      <c r="K790" s="223"/>
      <c r="L790" s="45"/>
      <c r="M790" s="224" t="s">
        <v>1</v>
      </c>
      <c r="N790" s="225" t="s">
        <v>40</v>
      </c>
      <c r="O790" s="92"/>
      <c r="P790" s="226">
        <f>O790*H790</f>
        <v>0</v>
      </c>
      <c r="Q790" s="226">
        <v>0.00021000000000000001</v>
      </c>
      <c r="R790" s="226">
        <f>Q790*H790</f>
        <v>0.037103219999999999</v>
      </c>
      <c r="S790" s="226">
        <v>0</v>
      </c>
      <c r="T790" s="227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28" t="s">
        <v>253</v>
      </c>
      <c r="AT790" s="228" t="s">
        <v>154</v>
      </c>
      <c r="AU790" s="228" t="s">
        <v>85</v>
      </c>
      <c r="AY790" s="18" t="s">
        <v>151</v>
      </c>
      <c r="BE790" s="229">
        <f>IF(N790="základní",J790,0)</f>
        <v>0</v>
      </c>
      <c r="BF790" s="229">
        <f>IF(N790="snížená",J790,0)</f>
        <v>0</v>
      </c>
      <c r="BG790" s="229">
        <f>IF(N790="zákl. přenesená",J790,0)</f>
        <v>0</v>
      </c>
      <c r="BH790" s="229">
        <f>IF(N790="sníž. přenesená",J790,0)</f>
        <v>0</v>
      </c>
      <c r="BI790" s="229">
        <f>IF(N790="nulová",J790,0)</f>
        <v>0</v>
      </c>
      <c r="BJ790" s="18" t="s">
        <v>83</v>
      </c>
      <c r="BK790" s="229">
        <f>ROUND(I790*H790,2)</f>
        <v>0</v>
      </c>
      <c r="BL790" s="18" t="s">
        <v>253</v>
      </c>
      <c r="BM790" s="228" t="s">
        <v>1580</v>
      </c>
    </row>
    <row r="791" s="2" customFormat="1" ht="24.15" customHeight="1">
      <c r="A791" s="39"/>
      <c r="B791" s="40"/>
      <c r="C791" s="216" t="s">
        <v>1581</v>
      </c>
      <c r="D791" s="216" t="s">
        <v>154</v>
      </c>
      <c r="E791" s="217" t="s">
        <v>1582</v>
      </c>
      <c r="F791" s="218" t="s">
        <v>1583</v>
      </c>
      <c r="G791" s="219" t="s">
        <v>191</v>
      </c>
      <c r="H791" s="220">
        <v>176.68199999999999</v>
      </c>
      <c r="I791" s="221"/>
      <c r="J791" s="222">
        <f>ROUND(I791*H791,2)</f>
        <v>0</v>
      </c>
      <c r="K791" s="223"/>
      <c r="L791" s="45"/>
      <c r="M791" s="224" t="s">
        <v>1</v>
      </c>
      <c r="N791" s="225" t="s">
        <v>40</v>
      </c>
      <c r="O791" s="92"/>
      <c r="P791" s="226">
        <f>O791*H791</f>
        <v>0</v>
      </c>
      <c r="Q791" s="226">
        <v>0.00029</v>
      </c>
      <c r="R791" s="226">
        <f>Q791*H791</f>
        <v>0.051237779999999997</v>
      </c>
      <c r="S791" s="226">
        <v>0</v>
      </c>
      <c r="T791" s="227">
        <f>S791*H791</f>
        <v>0</v>
      </c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R791" s="228" t="s">
        <v>253</v>
      </c>
      <c r="AT791" s="228" t="s">
        <v>154</v>
      </c>
      <c r="AU791" s="228" t="s">
        <v>85</v>
      </c>
      <c r="AY791" s="18" t="s">
        <v>151</v>
      </c>
      <c r="BE791" s="229">
        <f>IF(N791="základní",J791,0)</f>
        <v>0</v>
      </c>
      <c r="BF791" s="229">
        <f>IF(N791="snížená",J791,0)</f>
        <v>0</v>
      </c>
      <c r="BG791" s="229">
        <f>IF(N791="zákl. přenesená",J791,0)</f>
        <v>0</v>
      </c>
      <c r="BH791" s="229">
        <f>IF(N791="sníž. přenesená",J791,0)</f>
        <v>0</v>
      </c>
      <c r="BI791" s="229">
        <f>IF(N791="nulová",J791,0)</f>
        <v>0</v>
      </c>
      <c r="BJ791" s="18" t="s">
        <v>83</v>
      </c>
      <c r="BK791" s="229">
        <f>ROUND(I791*H791,2)</f>
        <v>0</v>
      </c>
      <c r="BL791" s="18" t="s">
        <v>253</v>
      </c>
      <c r="BM791" s="228" t="s">
        <v>1584</v>
      </c>
    </row>
    <row r="792" s="13" customFormat="1">
      <c r="A792" s="13"/>
      <c r="B792" s="230"/>
      <c r="C792" s="231"/>
      <c r="D792" s="232" t="s">
        <v>160</v>
      </c>
      <c r="E792" s="233" t="s">
        <v>1</v>
      </c>
      <c r="F792" s="234" t="s">
        <v>1585</v>
      </c>
      <c r="G792" s="231"/>
      <c r="H792" s="233" t="s">
        <v>1</v>
      </c>
      <c r="I792" s="235"/>
      <c r="J792" s="231"/>
      <c r="K792" s="231"/>
      <c r="L792" s="236"/>
      <c r="M792" s="237"/>
      <c r="N792" s="238"/>
      <c r="O792" s="238"/>
      <c r="P792" s="238"/>
      <c r="Q792" s="238"/>
      <c r="R792" s="238"/>
      <c r="S792" s="238"/>
      <c r="T792" s="239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0" t="s">
        <v>160</v>
      </c>
      <c r="AU792" s="240" t="s">
        <v>85</v>
      </c>
      <c r="AV792" s="13" t="s">
        <v>83</v>
      </c>
      <c r="AW792" s="13" t="s">
        <v>32</v>
      </c>
      <c r="AX792" s="13" t="s">
        <v>75</v>
      </c>
      <c r="AY792" s="240" t="s">
        <v>151</v>
      </c>
    </row>
    <row r="793" s="14" customFormat="1">
      <c r="A793" s="14"/>
      <c r="B793" s="241"/>
      <c r="C793" s="242"/>
      <c r="D793" s="232" t="s">
        <v>160</v>
      </c>
      <c r="E793" s="243" t="s">
        <v>1</v>
      </c>
      <c r="F793" s="244" t="s">
        <v>334</v>
      </c>
      <c r="G793" s="242"/>
      <c r="H793" s="245">
        <v>115.01000000000001</v>
      </c>
      <c r="I793" s="246"/>
      <c r="J793" s="242"/>
      <c r="K793" s="242"/>
      <c r="L793" s="247"/>
      <c r="M793" s="248"/>
      <c r="N793" s="249"/>
      <c r="O793" s="249"/>
      <c r="P793" s="249"/>
      <c r="Q793" s="249"/>
      <c r="R793" s="249"/>
      <c r="S793" s="249"/>
      <c r="T793" s="250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1" t="s">
        <v>160</v>
      </c>
      <c r="AU793" s="251" t="s">
        <v>85</v>
      </c>
      <c r="AV793" s="14" t="s">
        <v>85</v>
      </c>
      <c r="AW793" s="14" t="s">
        <v>32</v>
      </c>
      <c r="AX793" s="14" t="s">
        <v>75</v>
      </c>
      <c r="AY793" s="251" t="s">
        <v>151</v>
      </c>
    </row>
    <row r="794" s="16" customFormat="1">
      <c r="A794" s="16"/>
      <c r="B794" s="275"/>
      <c r="C794" s="276"/>
      <c r="D794" s="232" t="s">
        <v>160</v>
      </c>
      <c r="E794" s="277" t="s">
        <v>1</v>
      </c>
      <c r="F794" s="278" t="s">
        <v>1586</v>
      </c>
      <c r="G794" s="276"/>
      <c r="H794" s="279">
        <v>115.01000000000001</v>
      </c>
      <c r="I794" s="280"/>
      <c r="J794" s="276"/>
      <c r="K794" s="276"/>
      <c r="L794" s="281"/>
      <c r="M794" s="282"/>
      <c r="N794" s="283"/>
      <c r="O794" s="283"/>
      <c r="P794" s="283"/>
      <c r="Q794" s="283"/>
      <c r="R794" s="283"/>
      <c r="S794" s="283"/>
      <c r="T794" s="284"/>
      <c r="U794" s="16"/>
      <c r="V794" s="16"/>
      <c r="W794" s="16"/>
      <c r="X794" s="16"/>
      <c r="Y794" s="16"/>
      <c r="Z794" s="16"/>
      <c r="AA794" s="16"/>
      <c r="AB794" s="16"/>
      <c r="AC794" s="16"/>
      <c r="AD794" s="16"/>
      <c r="AE794" s="16"/>
      <c r="AT794" s="285" t="s">
        <v>160</v>
      </c>
      <c r="AU794" s="285" t="s">
        <v>85</v>
      </c>
      <c r="AV794" s="16" t="s">
        <v>152</v>
      </c>
      <c r="AW794" s="16" t="s">
        <v>32</v>
      </c>
      <c r="AX794" s="16" t="s">
        <v>75</v>
      </c>
      <c r="AY794" s="285" t="s">
        <v>151</v>
      </c>
    </row>
    <row r="795" s="13" customFormat="1">
      <c r="A795" s="13"/>
      <c r="B795" s="230"/>
      <c r="C795" s="231"/>
      <c r="D795" s="232" t="s">
        <v>160</v>
      </c>
      <c r="E795" s="233" t="s">
        <v>1</v>
      </c>
      <c r="F795" s="234" t="s">
        <v>1587</v>
      </c>
      <c r="G795" s="231"/>
      <c r="H795" s="233" t="s">
        <v>1</v>
      </c>
      <c r="I795" s="235"/>
      <c r="J795" s="231"/>
      <c r="K795" s="231"/>
      <c r="L795" s="236"/>
      <c r="M795" s="237"/>
      <c r="N795" s="238"/>
      <c r="O795" s="238"/>
      <c r="P795" s="238"/>
      <c r="Q795" s="238"/>
      <c r="R795" s="238"/>
      <c r="S795" s="238"/>
      <c r="T795" s="239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0" t="s">
        <v>160</v>
      </c>
      <c r="AU795" s="240" t="s">
        <v>85</v>
      </c>
      <c r="AV795" s="13" t="s">
        <v>83</v>
      </c>
      <c r="AW795" s="13" t="s">
        <v>32</v>
      </c>
      <c r="AX795" s="13" t="s">
        <v>75</v>
      </c>
      <c r="AY795" s="240" t="s">
        <v>151</v>
      </c>
    </row>
    <row r="796" s="13" customFormat="1">
      <c r="A796" s="13"/>
      <c r="B796" s="230"/>
      <c r="C796" s="231"/>
      <c r="D796" s="232" t="s">
        <v>160</v>
      </c>
      <c r="E796" s="233" t="s">
        <v>1</v>
      </c>
      <c r="F796" s="234" t="s">
        <v>1588</v>
      </c>
      <c r="G796" s="231"/>
      <c r="H796" s="233" t="s">
        <v>1</v>
      </c>
      <c r="I796" s="235"/>
      <c r="J796" s="231"/>
      <c r="K796" s="231"/>
      <c r="L796" s="236"/>
      <c r="M796" s="237"/>
      <c r="N796" s="238"/>
      <c r="O796" s="238"/>
      <c r="P796" s="238"/>
      <c r="Q796" s="238"/>
      <c r="R796" s="238"/>
      <c r="S796" s="238"/>
      <c r="T796" s="239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0" t="s">
        <v>160</v>
      </c>
      <c r="AU796" s="240" t="s">
        <v>85</v>
      </c>
      <c r="AV796" s="13" t="s">
        <v>83</v>
      </c>
      <c r="AW796" s="13" t="s">
        <v>32</v>
      </c>
      <c r="AX796" s="13" t="s">
        <v>75</v>
      </c>
      <c r="AY796" s="240" t="s">
        <v>151</v>
      </c>
    </row>
    <row r="797" s="14" customFormat="1">
      <c r="A797" s="14"/>
      <c r="B797" s="241"/>
      <c r="C797" s="242"/>
      <c r="D797" s="232" t="s">
        <v>160</v>
      </c>
      <c r="E797" s="243" t="s">
        <v>1</v>
      </c>
      <c r="F797" s="244" t="s">
        <v>1589</v>
      </c>
      <c r="G797" s="242"/>
      <c r="H797" s="245">
        <v>1.216</v>
      </c>
      <c r="I797" s="246"/>
      <c r="J797" s="242"/>
      <c r="K797" s="242"/>
      <c r="L797" s="247"/>
      <c r="M797" s="248"/>
      <c r="N797" s="249"/>
      <c r="O797" s="249"/>
      <c r="P797" s="249"/>
      <c r="Q797" s="249"/>
      <c r="R797" s="249"/>
      <c r="S797" s="249"/>
      <c r="T797" s="250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1" t="s">
        <v>160</v>
      </c>
      <c r="AU797" s="251" t="s">
        <v>85</v>
      </c>
      <c r="AV797" s="14" t="s">
        <v>85</v>
      </c>
      <c r="AW797" s="14" t="s">
        <v>32</v>
      </c>
      <c r="AX797" s="14" t="s">
        <v>75</v>
      </c>
      <c r="AY797" s="251" t="s">
        <v>151</v>
      </c>
    </row>
    <row r="798" s="13" customFormat="1">
      <c r="A798" s="13"/>
      <c r="B798" s="230"/>
      <c r="C798" s="231"/>
      <c r="D798" s="232" t="s">
        <v>160</v>
      </c>
      <c r="E798" s="233" t="s">
        <v>1</v>
      </c>
      <c r="F798" s="234" t="s">
        <v>242</v>
      </c>
      <c r="G798" s="231"/>
      <c r="H798" s="233" t="s">
        <v>1</v>
      </c>
      <c r="I798" s="235"/>
      <c r="J798" s="231"/>
      <c r="K798" s="231"/>
      <c r="L798" s="236"/>
      <c r="M798" s="237"/>
      <c r="N798" s="238"/>
      <c r="O798" s="238"/>
      <c r="P798" s="238"/>
      <c r="Q798" s="238"/>
      <c r="R798" s="238"/>
      <c r="S798" s="238"/>
      <c r="T798" s="239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0" t="s">
        <v>160</v>
      </c>
      <c r="AU798" s="240" t="s">
        <v>85</v>
      </c>
      <c r="AV798" s="13" t="s">
        <v>83</v>
      </c>
      <c r="AW798" s="13" t="s">
        <v>32</v>
      </c>
      <c r="AX798" s="13" t="s">
        <v>75</v>
      </c>
      <c r="AY798" s="240" t="s">
        <v>151</v>
      </c>
    </row>
    <row r="799" s="14" customFormat="1">
      <c r="A799" s="14"/>
      <c r="B799" s="241"/>
      <c r="C799" s="242"/>
      <c r="D799" s="232" t="s">
        <v>160</v>
      </c>
      <c r="E799" s="243" t="s">
        <v>1</v>
      </c>
      <c r="F799" s="244" t="s">
        <v>243</v>
      </c>
      <c r="G799" s="242"/>
      <c r="H799" s="245">
        <v>2.3300000000000001</v>
      </c>
      <c r="I799" s="246"/>
      <c r="J799" s="242"/>
      <c r="K799" s="242"/>
      <c r="L799" s="247"/>
      <c r="M799" s="248"/>
      <c r="N799" s="249"/>
      <c r="O799" s="249"/>
      <c r="P799" s="249"/>
      <c r="Q799" s="249"/>
      <c r="R799" s="249"/>
      <c r="S799" s="249"/>
      <c r="T799" s="250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51" t="s">
        <v>160</v>
      </c>
      <c r="AU799" s="251" t="s">
        <v>85</v>
      </c>
      <c r="AV799" s="14" t="s">
        <v>85</v>
      </c>
      <c r="AW799" s="14" t="s">
        <v>32</v>
      </c>
      <c r="AX799" s="14" t="s">
        <v>75</v>
      </c>
      <c r="AY799" s="251" t="s">
        <v>151</v>
      </c>
    </row>
    <row r="800" s="14" customFormat="1">
      <c r="A800" s="14"/>
      <c r="B800" s="241"/>
      <c r="C800" s="242"/>
      <c r="D800" s="232" t="s">
        <v>160</v>
      </c>
      <c r="E800" s="243" t="s">
        <v>1</v>
      </c>
      <c r="F800" s="244" t="s">
        <v>300</v>
      </c>
      <c r="G800" s="242"/>
      <c r="H800" s="245">
        <v>3.0960000000000001</v>
      </c>
      <c r="I800" s="246"/>
      <c r="J800" s="242"/>
      <c r="K800" s="242"/>
      <c r="L800" s="247"/>
      <c r="M800" s="248"/>
      <c r="N800" s="249"/>
      <c r="O800" s="249"/>
      <c r="P800" s="249"/>
      <c r="Q800" s="249"/>
      <c r="R800" s="249"/>
      <c r="S800" s="249"/>
      <c r="T800" s="250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1" t="s">
        <v>160</v>
      </c>
      <c r="AU800" s="251" t="s">
        <v>85</v>
      </c>
      <c r="AV800" s="14" t="s">
        <v>85</v>
      </c>
      <c r="AW800" s="14" t="s">
        <v>32</v>
      </c>
      <c r="AX800" s="14" t="s">
        <v>75</v>
      </c>
      <c r="AY800" s="251" t="s">
        <v>151</v>
      </c>
    </row>
    <row r="801" s="14" customFormat="1">
      <c r="A801" s="14"/>
      <c r="B801" s="241"/>
      <c r="C801" s="242"/>
      <c r="D801" s="232" t="s">
        <v>160</v>
      </c>
      <c r="E801" s="243" t="s">
        <v>1</v>
      </c>
      <c r="F801" s="244" t="s">
        <v>297</v>
      </c>
      <c r="G801" s="242"/>
      <c r="H801" s="245">
        <v>1.74</v>
      </c>
      <c r="I801" s="246"/>
      <c r="J801" s="242"/>
      <c r="K801" s="242"/>
      <c r="L801" s="247"/>
      <c r="M801" s="248"/>
      <c r="N801" s="249"/>
      <c r="O801" s="249"/>
      <c r="P801" s="249"/>
      <c r="Q801" s="249"/>
      <c r="R801" s="249"/>
      <c r="S801" s="249"/>
      <c r="T801" s="250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1" t="s">
        <v>160</v>
      </c>
      <c r="AU801" s="251" t="s">
        <v>85</v>
      </c>
      <c r="AV801" s="14" t="s">
        <v>85</v>
      </c>
      <c r="AW801" s="14" t="s">
        <v>32</v>
      </c>
      <c r="AX801" s="14" t="s">
        <v>75</v>
      </c>
      <c r="AY801" s="251" t="s">
        <v>151</v>
      </c>
    </row>
    <row r="802" s="14" customFormat="1">
      <c r="A802" s="14"/>
      <c r="B802" s="241"/>
      <c r="C802" s="242"/>
      <c r="D802" s="232" t="s">
        <v>160</v>
      </c>
      <c r="E802" s="243" t="s">
        <v>1</v>
      </c>
      <c r="F802" s="244" t="s">
        <v>1590</v>
      </c>
      <c r="G802" s="242"/>
      <c r="H802" s="245">
        <v>1.6200000000000001</v>
      </c>
      <c r="I802" s="246"/>
      <c r="J802" s="242"/>
      <c r="K802" s="242"/>
      <c r="L802" s="247"/>
      <c r="M802" s="248"/>
      <c r="N802" s="249"/>
      <c r="O802" s="249"/>
      <c r="P802" s="249"/>
      <c r="Q802" s="249"/>
      <c r="R802" s="249"/>
      <c r="S802" s="249"/>
      <c r="T802" s="250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1" t="s">
        <v>160</v>
      </c>
      <c r="AU802" s="251" t="s">
        <v>85</v>
      </c>
      <c r="AV802" s="14" t="s">
        <v>85</v>
      </c>
      <c r="AW802" s="14" t="s">
        <v>32</v>
      </c>
      <c r="AX802" s="14" t="s">
        <v>75</v>
      </c>
      <c r="AY802" s="251" t="s">
        <v>151</v>
      </c>
    </row>
    <row r="803" s="13" customFormat="1">
      <c r="A803" s="13"/>
      <c r="B803" s="230"/>
      <c r="C803" s="231"/>
      <c r="D803" s="232" t="s">
        <v>160</v>
      </c>
      <c r="E803" s="233" t="s">
        <v>1</v>
      </c>
      <c r="F803" s="234" t="s">
        <v>273</v>
      </c>
      <c r="G803" s="231"/>
      <c r="H803" s="233" t="s">
        <v>1</v>
      </c>
      <c r="I803" s="235"/>
      <c r="J803" s="231"/>
      <c r="K803" s="231"/>
      <c r="L803" s="236"/>
      <c r="M803" s="237"/>
      <c r="N803" s="238"/>
      <c r="O803" s="238"/>
      <c r="P803" s="238"/>
      <c r="Q803" s="238"/>
      <c r="R803" s="238"/>
      <c r="S803" s="238"/>
      <c r="T803" s="239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0" t="s">
        <v>160</v>
      </c>
      <c r="AU803" s="240" t="s">
        <v>85</v>
      </c>
      <c r="AV803" s="13" t="s">
        <v>83</v>
      </c>
      <c r="AW803" s="13" t="s">
        <v>32</v>
      </c>
      <c r="AX803" s="13" t="s">
        <v>75</v>
      </c>
      <c r="AY803" s="240" t="s">
        <v>151</v>
      </c>
    </row>
    <row r="804" s="14" customFormat="1">
      <c r="A804" s="14"/>
      <c r="B804" s="241"/>
      <c r="C804" s="242"/>
      <c r="D804" s="232" t="s">
        <v>160</v>
      </c>
      <c r="E804" s="243" t="s">
        <v>1</v>
      </c>
      <c r="F804" s="244" t="s">
        <v>274</v>
      </c>
      <c r="G804" s="242"/>
      <c r="H804" s="245">
        <v>7.3710000000000004</v>
      </c>
      <c r="I804" s="246"/>
      <c r="J804" s="242"/>
      <c r="K804" s="242"/>
      <c r="L804" s="247"/>
      <c r="M804" s="248"/>
      <c r="N804" s="249"/>
      <c r="O804" s="249"/>
      <c r="P804" s="249"/>
      <c r="Q804" s="249"/>
      <c r="R804" s="249"/>
      <c r="S804" s="249"/>
      <c r="T804" s="250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1" t="s">
        <v>160</v>
      </c>
      <c r="AU804" s="251" t="s">
        <v>85</v>
      </c>
      <c r="AV804" s="14" t="s">
        <v>85</v>
      </c>
      <c r="AW804" s="14" t="s">
        <v>32</v>
      </c>
      <c r="AX804" s="14" t="s">
        <v>75</v>
      </c>
      <c r="AY804" s="251" t="s">
        <v>151</v>
      </c>
    </row>
    <row r="805" s="13" customFormat="1">
      <c r="A805" s="13"/>
      <c r="B805" s="230"/>
      <c r="C805" s="231"/>
      <c r="D805" s="232" t="s">
        <v>160</v>
      </c>
      <c r="E805" s="233" t="s">
        <v>1</v>
      </c>
      <c r="F805" s="234" t="s">
        <v>276</v>
      </c>
      <c r="G805" s="231"/>
      <c r="H805" s="233" t="s">
        <v>1</v>
      </c>
      <c r="I805" s="235"/>
      <c r="J805" s="231"/>
      <c r="K805" s="231"/>
      <c r="L805" s="236"/>
      <c r="M805" s="237"/>
      <c r="N805" s="238"/>
      <c r="O805" s="238"/>
      <c r="P805" s="238"/>
      <c r="Q805" s="238"/>
      <c r="R805" s="238"/>
      <c r="S805" s="238"/>
      <c r="T805" s="239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0" t="s">
        <v>160</v>
      </c>
      <c r="AU805" s="240" t="s">
        <v>85</v>
      </c>
      <c r="AV805" s="13" t="s">
        <v>83</v>
      </c>
      <c r="AW805" s="13" t="s">
        <v>32</v>
      </c>
      <c r="AX805" s="13" t="s">
        <v>75</v>
      </c>
      <c r="AY805" s="240" t="s">
        <v>151</v>
      </c>
    </row>
    <row r="806" s="14" customFormat="1">
      <c r="A806" s="14"/>
      <c r="B806" s="241"/>
      <c r="C806" s="242"/>
      <c r="D806" s="232" t="s">
        <v>160</v>
      </c>
      <c r="E806" s="243" t="s">
        <v>1</v>
      </c>
      <c r="F806" s="244" t="s">
        <v>277</v>
      </c>
      <c r="G806" s="242"/>
      <c r="H806" s="245">
        <v>15.789</v>
      </c>
      <c r="I806" s="246"/>
      <c r="J806" s="242"/>
      <c r="K806" s="242"/>
      <c r="L806" s="247"/>
      <c r="M806" s="248"/>
      <c r="N806" s="249"/>
      <c r="O806" s="249"/>
      <c r="P806" s="249"/>
      <c r="Q806" s="249"/>
      <c r="R806" s="249"/>
      <c r="S806" s="249"/>
      <c r="T806" s="250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1" t="s">
        <v>160</v>
      </c>
      <c r="AU806" s="251" t="s">
        <v>85</v>
      </c>
      <c r="AV806" s="14" t="s">
        <v>85</v>
      </c>
      <c r="AW806" s="14" t="s">
        <v>32</v>
      </c>
      <c r="AX806" s="14" t="s">
        <v>75</v>
      </c>
      <c r="AY806" s="251" t="s">
        <v>151</v>
      </c>
    </row>
    <row r="807" s="13" customFormat="1">
      <c r="A807" s="13"/>
      <c r="B807" s="230"/>
      <c r="C807" s="231"/>
      <c r="D807" s="232" t="s">
        <v>160</v>
      </c>
      <c r="E807" s="233" t="s">
        <v>1</v>
      </c>
      <c r="F807" s="234" t="s">
        <v>278</v>
      </c>
      <c r="G807" s="231"/>
      <c r="H807" s="233" t="s">
        <v>1</v>
      </c>
      <c r="I807" s="235"/>
      <c r="J807" s="231"/>
      <c r="K807" s="231"/>
      <c r="L807" s="236"/>
      <c r="M807" s="237"/>
      <c r="N807" s="238"/>
      <c r="O807" s="238"/>
      <c r="P807" s="238"/>
      <c r="Q807" s="238"/>
      <c r="R807" s="238"/>
      <c r="S807" s="238"/>
      <c r="T807" s="239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0" t="s">
        <v>160</v>
      </c>
      <c r="AU807" s="240" t="s">
        <v>85</v>
      </c>
      <c r="AV807" s="13" t="s">
        <v>83</v>
      </c>
      <c r="AW807" s="13" t="s">
        <v>32</v>
      </c>
      <c r="AX807" s="13" t="s">
        <v>75</v>
      </c>
      <c r="AY807" s="240" t="s">
        <v>151</v>
      </c>
    </row>
    <row r="808" s="14" customFormat="1">
      <c r="A808" s="14"/>
      <c r="B808" s="241"/>
      <c r="C808" s="242"/>
      <c r="D808" s="232" t="s">
        <v>160</v>
      </c>
      <c r="E808" s="243" t="s">
        <v>1</v>
      </c>
      <c r="F808" s="244" t="s">
        <v>279</v>
      </c>
      <c r="G808" s="242"/>
      <c r="H808" s="245">
        <v>5.202</v>
      </c>
      <c r="I808" s="246"/>
      <c r="J808" s="242"/>
      <c r="K808" s="242"/>
      <c r="L808" s="247"/>
      <c r="M808" s="248"/>
      <c r="N808" s="249"/>
      <c r="O808" s="249"/>
      <c r="P808" s="249"/>
      <c r="Q808" s="249"/>
      <c r="R808" s="249"/>
      <c r="S808" s="249"/>
      <c r="T808" s="250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1" t="s">
        <v>160</v>
      </c>
      <c r="AU808" s="251" t="s">
        <v>85</v>
      </c>
      <c r="AV808" s="14" t="s">
        <v>85</v>
      </c>
      <c r="AW808" s="14" t="s">
        <v>32</v>
      </c>
      <c r="AX808" s="14" t="s">
        <v>75</v>
      </c>
      <c r="AY808" s="251" t="s">
        <v>151</v>
      </c>
    </row>
    <row r="809" s="13" customFormat="1">
      <c r="A809" s="13"/>
      <c r="B809" s="230"/>
      <c r="C809" s="231"/>
      <c r="D809" s="232" t="s">
        <v>160</v>
      </c>
      <c r="E809" s="233" t="s">
        <v>1</v>
      </c>
      <c r="F809" s="234" t="s">
        <v>280</v>
      </c>
      <c r="G809" s="231"/>
      <c r="H809" s="233" t="s">
        <v>1</v>
      </c>
      <c r="I809" s="235"/>
      <c r="J809" s="231"/>
      <c r="K809" s="231"/>
      <c r="L809" s="236"/>
      <c r="M809" s="237"/>
      <c r="N809" s="238"/>
      <c r="O809" s="238"/>
      <c r="P809" s="238"/>
      <c r="Q809" s="238"/>
      <c r="R809" s="238"/>
      <c r="S809" s="238"/>
      <c r="T809" s="239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0" t="s">
        <v>160</v>
      </c>
      <c r="AU809" s="240" t="s">
        <v>85</v>
      </c>
      <c r="AV809" s="13" t="s">
        <v>83</v>
      </c>
      <c r="AW809" s="13" t="s">
        <v>32</v>
      </c>
      <c r="AX809" s="13" t="s">
        <v>75</v>
      </c>
      <c r="AY809" s="240" t="s">
        <v>151</v>
      </c>
    </row>
    <row r="810" s="14" customFormat="1">
      <c r="A810" s="14"/>
      <c r="B810" s="241"/>
      <c r="C810" s="242"/>
      <c r="D810" s="232" t="s">
        <v>160</v>
      </c>
      <c r="E810" s="243" t="s">
        <v>1</v>
      </c>
      <c r="F810" s="244" t="s">
        <v>281</v>
      </c>
      <c r="G810" s="242"/>
      <c r="H810" s="245">
        <v>4.5049999999999999</v>
      </c>
      <c r="I810" s="246"/>
      <c r="J810" s="242"/>
      <c r="K810" s="242"/>
      <c r="L810" s="247"/>
      <c r="M810" s="248"/>
      <c r="N810" s="249"/>
      <c r="O810" s="249"/>
      <c r="P810" s="249"/>
      <c r="Q810" s="249"/>
      <c r="R810" s="249"/>
      <c r="S810" s="249"/>
      <c r="T810" s="250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1" t="s">
        <v>160</v>
      </c>
      <c r="AU810" s="251" t="s">
        <v>85</v>
      </c>
      <c r="AV810" s="14" t="s">
        <v>85</v>
      </c>
      <c r="AW810" s="14" t="s">
        <v>32</v>
      </c>
      <c r="AX810" s="14" t="s">
        <v>75</v>
      </c>
      <c r="AY810" s="251" t="s">
        <v>151</v>
      </c>
    </row>
    <row r="811" s="13" customFormat="1">
      <c r="A811" s="13"/>
      <c r="B811" s="230"/>
      <c r="C811" s="231"/>
      <c r="D811" s="232" t="s">
        <v>160</v>
      </c>
      <c r="E811" s="233" t="s">
        <v>1</v>
      </c>
      <c r="F811" s="234" t="s">
        <v>282</v>
      </c>
      <c r="G811" s="231"/>
      <c r="H811" s="233" t="s">
        <v>1</v>
      </c>
      <c r="I811" s="235"/>
      <c r="J811" s="231"/>
      <c r="K811" s="231"/>
      <c r="L811" s="236"/>
      <c r="M811" s="237"/>
      <c r="N811" s="238"/>
      <c r="O811" s="238"/>
      <c r="P811" s="238"/>
      <c r="Q811" s="238"/>
      <c r="R811" s="238"/>
      <c r="S811" s="238"/>
      <c r="T811" s="239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0" t="s">
        <v>160</v>
      </c>
      <c r="AU811" s="240" t="s">
        <v>85</v>
      </c>
      <c r="AV811" s="13" t="s">
        <v>83</v>
      </c>
      <c r="AW811" s="13" t="s">
        <v>32</v>
      </c>
      <c r="AX811" s="13" t="s">
        <v>75</v>
      </c>
      <c r="AY811" s="240" t="s">
        <v>151</v>
      </c>
    </row>
    <row r="812" s="14" customFormat="1">
      <c r="A812" s="14"/>
      <c r="B812" s="241"/>
      <c r="C812" s="242"/>
      <c r="D812" s="232" t="s">
        <v>160</v>
      </c>
      <c r="E812" s="243" t="s">
        <v>1</v>
      </c>
      <c r="F812" s="244" t="s">
        <v>281</v>
      </c>
      <c r="G812" s="242"/>
      <c r="H812" s="245">
        <v>4.5049999999999999</v>
      </c>
      <c r="I812" s="246"/>
      <c r="J812" s="242"/>
      <c r="K812" s="242"/>
      <c r="L812" s="247"/>
      <c r="M812" s="248"/>
      <c r="N812" s="249"/>
      <c r="O812" s="249"/>
      <c r="P812" s="249"/>
      <c r="Q812" s="249"/>
      <c r="R812" s="249"/>
      <c r="S812" s="249"/>
      <c r="T812" s="250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1" t="s">
        <v>160</v>
      </c>
      <c r="AU812" s="251" t="s">
        <v>85</v>
      </c>
      <c r="AV812" s="14" t="s">
        <v>85</v>
      </c>
      <c r="AW812" s="14" t="s">
        <v>32</v>
      </c>
      <c r="AX812" s="14" t="s">
        <v>75</v>
      </c>
      <c r="AY812" s="251" t="s">
        <v>151</v>
      </c>
    </row>
    <row r="813" s="13" customFormat="1">
      <c r="A813" s="13"/>
      <c r="B813" s="230"/>
      <c r="C813" s="231"/>
      <c r="D813" s="232" t="s">
        <v>160</v>
      </c>
      <c r="E813" s="233" t="s">
        <v>1</v>
      </c>
      <c r="F813" s="234" t="s">
        <v>244</v>
      </c>
      <c r="G813" s="231"/>
      <c r="H813" s="233" t="s">
        <v>1</v>
      </c>
      <c r="I813" s="235"/>
      <c r="J813" s="231"/>
      <c r="K813" s="231"/>
      <c r="L813" s="236"/>
      <c r="M813" s="237"/>
      <c r="N813" s="238"/>
      <c r="O813" s="238"/>
      <c r="P813" s="238"/>
      <c r="Q813" s="238"/>
      <c r="R813" s="238"/>
      <c r="S813" s="238"/>
      <c r="T813" s="239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0" t="s">
        <v>160</v>
      </c>
      <c r="AU813" s="240" t="s">
        <v>85</v>
      </c>
      <c r="AV813" s="13" t="s">
        <v>83</v>
      </c>
      <c r="AW813" s="13" t="s">
        <v>32</v>
      </c>
      <c r="AX813" s="13" t="s">
        <v>75</v>
      </c>
      <c r="AY813" s="240" t="s">
        <v>151</v>
      </c>
    </row>
    <row r="814" s="14" customFormat="1">
      <c r="A814" s="14"/>
      <c r="B814" s="241"/>
      <c r="C814" s="242"/>
      <c r="D814" s="232" t="s">
        <v>160</v>
      </c>
      <c r="E814" s="243" t="s">
        <v>1</v>
      </c>
      <c r="F814" s="244" t="s">
        <v>245</v>
      </c>
      <c r="G814" s="242"/>
      <c r="H814" s="245">
        <v>2.8719999999999999</v>
      </c>
      <c r="I814" s="246"/>
      <c r="J814" s="242"/>
      <c r="K814" s="242"/>
      <c r="L814" s="247"/>
      <c r="M814" s="248"/>
      <c r="N814" s="249"/>
      <c r="O814" s="249"/>
      <c r="P814" s="249"/>
      <c r="Q814" s="249"/>
      <c r="R814" s="249"/>
      <c r="S814" s="249"/>
      <c r="T814" s="250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1" t="s">
        <v>160</v>
      </c>
      <c r="AU814" s="251" t="s">
        <v>85</v>
      </c>
      <c r="AV814" s="14" t="s">
        <v>85</v>
      </c>
      <c r="AW814" s="14" t="s">
        <v>32</v>
      </c>
      <c r="AX814" s="14" t="s">
        <v>75</v>
      </c>
      <c r="AY814" s="251" t="s">
        <v>151</v>
      </c>
    </row>
    <row r="815" s="14" customFormat="1">
      <c r="A815" s="14"/>
      <c r="B815" s="241"/>
      <c r="C815" s="242"/>
      <c r="D815" s="232" t="s">
        <v>160</v>
      </c>
      <c r="E815" s="243" t="s">
        <v>1</v>
      </c>
      <c r="F815" s="244" t="s">
        <v>301</v>
      </c>
      <c r="G815" s="242"/>
      <c r="H815" s="245">
        <v>1.7290000000000001</v>
      </c>
      <c r="I815" s="246"/>
      <c r="J815" s="242"/>
      <c r="K815" s="242"/>
      <c r="L815" s="247"/>
      <c r="M815" s="248"/>
      <c r="N815" s="249"/>
      <c r="O815" s="249"/>
      <c r="P815" s="249"/>
      <c r="Q815" s="249"/>
      <c r="R815" s="249"/>
      <c r="S815" s="249"/>
      <c r="T815" s="250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1" t="s">
        <v>160</v>
      </c>
      <c r="AU815" s="251" t="s">
        <v>85</v>
      </c>
      <c r="AV815" s="14" t="s">
        <v>85</v>
      </c>
      <c r="AW815" s="14" t="s">
        <v>32</v>
      </c>
      <c r="AX815" s="14" t="s">
        <v>75</v>
      </c>
      <c r="AY815" s="251" t="s">
        <v>151</v>
      </c>
    </row>
    <row r="816" s="14" customFormat="1">
      <c r="A816" s="14"/>
      <c r="B816" s="241"/>
      <c r="C816" s="242"/>
      <c r="D816" s="232" t="s">
        <v>160</v>
      </c>
      <c r="E816" s="243" t="s">
        <v>1</v>
      </c>
      <c r="F816" s="244" t="s">
        <v>1591</v>
      </c>
      <c r="G816" s="242"/>
      <c r="H816" s="245">
        <v>4.1100000000000003</v>
      </c>
      <c r="I816" s="246"/>
      <c r="J816" s="242"/>
      <c r="K816" s="242"/>
      <c r="L816" s="247"/>
      <c r="M816" s="248"/>
      <c r="N816" s="249"/>
      <c r="O816" s="249"/>
      <c r="P816" s="249"/>
      <c r="Q816" s="249"/>
      <c r="R816" s="249"/>
      <c r="S816" s="249"/>
      <c r="T816" s="250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1" t="s">
        <v>160</v>
      </c>
      <c r="AU816" s="251" t="s">
        <v>85</v>
      </c>
      <c r="AV816" s="14" t="s">
        <v>85</v>
      </c>
      <c r="AW816" s="14" t="s">
        <v>32</v>
      </c>
      <c r="AX816" s="14" t="s">
        <v>75</v>
      </c>
      <c r="AY816" s="251" t="s">
        <v>151</v>
      </c>
    </row>
    <row r="817" s="14" customFormat="1">
      <c r="A817" s="14"/>
      <c r="B817" s="241"/>
      <c r="C817" s="242"/>
      <c r="D817" s="232" t="s">
        <v>160</v>
      </c>
      <c r="E817" s="243" t="s">
        <v>1</v>
      </c>
      <c r="F817" s="244" t="s">
        <v>1590</v>
      </c>
      <c r="G817" s="242"/>
      <c r="H817" s="245">
        <v>1.6200000000000001</v>
      </c>
      <c r="I817" s="246"/>
      <c r="J817" s="242"/>
      <c r="K817" s="242"/>
      <c r="L817" s="247"/>
      <c r="M817" s="248"/>
      <c r="N817" s="249"/>
      <c r="O817" s="249"/>
      <c r="P817" s="249"/>
      <c r="Q817" s="249"/>
      <c r="R817" s="249"/>
      <c r="S817" s="249"/>
      <c r="T817" s="250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1" t="s">
        <v>160</v>
      </c>
      <c r="AU817" s="251" t="s">
        <v>85</v>
      </c>
      <c r="AV817" s="14" t="s">
        <v>85</v>
      </c>
      <c r="AW817" s="14" t="s">
        <v>32</v>
      </c>
      <c r="AX817" s="14" t="s">
        <v>75</v>
      </c>
      <c r="AY817" s="251" t="s">
        <v>151</v>
      </c>
    </row>
    <row r="818" s="13" customFormat="1">
      <c r="A818" s="13"/>
      <c r="B818" s="230"/>
      <c r="C818" s="231"/>
      <c r="D818" s="232" t="s">
        <v>160</v>
      </c>
      <c r="E818" s="233" t="s">
        <v>1</v>
      </c>
      <c r="F818" s="234" t="s">
        <v>266</v>
      </c>
      <c r="G818" s="231"/>
      <c r="H818" s="233" t="s">
        <v>1</v>
      </c>
      <c r="I818" s="235"/>
      <c r="J818" s="231"/>
      <c r="K818" s="231"/>
      <c r="L818" s="236"/>
      <c r="M818" s="237"/>
      <c r="N818" s="238"/>
      <c r="O818" s="238"/>
      <c r="P818" s="238"/>
      <c r="Q818" s="238"/>
      <c r="R818" s="238"/>
      <c r="S818" s="238"/>
      <c r="T818" s="239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0" t="s">
        <v>160</v>
      </c>
      <c r="AU818" s="240" t="s">
        <v>85</v>
      </c>
      <c r="AV818" s="13" t="s">
        <v>83</v>
      </c>
      <c r="AW818" s="13" t="s">
        <v>32</v>
      </c>
      <c r="AX818" s="13" t="s">
        <v>75</v>
      </c>
      <c r="AY818" s="240" t="s">
        <v>151</v>
      </c>
    </row>
    <row r="819" s="14" customFormat="1">
      <c r="A819" s="14"/>
      <c r="B819" s="241"/>
      <c r="C819" s="242"/>
      <c r="D819" s="232" t="s">
        <v>160</v>
      </c>
      <c r="E819" s="243" t="s">
        <v>1</v>
      </c>
      <c r="F819" s="244" t="s">
        <v>246</v>
      </c>
      <c r="G819" s="242"/>
      <c r="H819" s="245">
        <v>2.032</v>
      </c>
      <c r="I819" s="246"/>
      <c r="J819" s="242"/>
      <c r="K819" s="242"/>
      <c r="L819" s="247"/>
      <c r="M819" s="248"/>
      <c r="N819" s="249"/>
      <c r="O819" s="249"/>
      <c r="P819" s="249"/>
      <c r="Q819" s="249"/>
      <c r="R819" s="249"/>
      <c r="S819" s="249"/>
      <c r="T819" s="250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1" t="s">
        <v>160</v>
      </c>
      <c r="AU819" s="251" t="s">
        <v>85</v>
      </c>
      <c r="AV819" s="14" t="s">
        <v>85</v>
      </c>
      <c r="AW819" s="14" t="s">
        <v>32</v>
      </c>
      <c r="AX819" s="14" t="s">
        <v>75</v>
      </c>
      <c r="AY819" s="251" t="s">
        <v>151</v>
      </c>
    </row>
    <row r="820" s="14" customFormat="1">
      <c r="A820" s="14"/>
      <c r="B820" s="241"/>
      <c r="C820" s="242"/>
      <c r="D820" s="232" t="s">
        <v>160</v>
      </c>
      <c r="E820" s="243" t="s">
        <v>1</v>
      </c>
      <c r="F820" s="244" t="s">
        <v>1592</v>
      </c>
      <c r="G820" s="242"/>
      <c r="H820" s="245">
        <v>1.9350000000000001</v>
      </c>
      <c r="I820" s="246"/>
      <c r="J820" s="242"/>
      <c r="K820" s="242"/>
      <c r="L820" s="247"/>
      <c r="M820" s="248"/>
      <c r="N820" s="249"/>
      <c r="O820" s="249"/>
      <c r="P820" s="249"/>
      <c r="Q820" s="249"/>
      <c r="R820" s="249"/>
      <c r="S820" s="249"/>
      <c r="T820" s="250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1" t="s">
        <v>160</v>
      </c>
      <c r="AU820" s="251" t="s">
        <v>85</v>
      </c>
      <c r="AV820" s="14" t="s">
        <v>85</v>
      </c>
      <c r="AW820" s="14" t="s">
        <v>32</v>
      </c>
      <c r="AX820" s="14" t="s">
        <v>75</v>
      </c>
      <c r="AY820" s="251" t="s">
        <v>151</v>
      </c>
    </row>
    <row r="821" s="16" customFormat="1">
      <c r="A821" s="16"/>
      <c r="B821" s="275"/>
      <c r="C821" s="276"/>
      <c r="D821" s="232" t="s">
        <v>160</v>
      </c>
      <c r="E821" s="277" t="s">
        <v>1</v>
      </c>
      <c r="F821" s="278" t="s">
        <v>1586</v>
      </c>
      <c r="G821" s="276"/>
      <c r="H821" s="279">
        <v>61.671999999999997</v>
      </c>
      <c r="I821" s="280"/>
      <c r="J821" s="276"/>
      <c r="K821" s="276"/>
      <c r="L821" s="281"/>
      <c r="M821" s="282"/>
      <c r="N821" s="283"/>
      <c r="O821" s="283"/>
      <c r="P821" s="283"/>
      <c r="Q821" s="283"/>
      <c r="R821" s="283"/>
      <c r="S821" s="283"/>
      <c r="T821" s="284"/>
      <c r="U821" s="16"/>
      <c r="V821" s="16"/>
      <c r="W821" s="16"/>
      <c r="X821" s="16"/>
      <c r="Y821" s="16"/>
      <c r="Z821" s="16"/>
      <c r="AA821" s="16"/>
      <c r="AB821" s="16"/>
      <c r="AC821" s="16"/>
      <c r="AD821" s="16"/>
      <c r="AE821" s="16"/>
      <c r="AT821" s="285" t="s">
        <v>160</v>
      </c>
      <c r="AU821" s="285" t="s">
        <v>85</v>
      </c>
      <c r="AV821" s="16" t="s">
        <v>152</v>
      </c>
      <c r="AW821" s="16" t="s">
        <v>32</v>
      </c>
      <c r="AX821" s="16" t="s">
        <v>75</v>
      </c>
      <c r="AY821" s="285" t="s">
        <v>151</v>
      </c>
    </row>
    <row r="822" s="15" customFormat="1">
      <c r="A822" s="15"/>
      <c r="B822" s="252"/>
      <c r="C822" s="253"/>
      <c r="D822" s="232" t="s">
        <v>160</v>
      </c>
      <c r="E822" s="254" t="s">
        <v>1</v>
      </c>
      <c r="F822" s="255" t="s">
        <v>174</v>
      </c>
      <c r="G822" s="253"/>
      <c r="H822" s="256">
        <v>176.68199999999999</v>
      </c>
      <c r="I822" s="257"/>
      <c r="J822" s="253"/>
      <c r="K822" s="253"/>
      <c r="L822" s="258"/>
      <c r="M822" s="259"/>
      <c r="N822" s="260"/>
      <c r="O822" s="260"/>
      <c r="P822" s="260"/>
      <c r="Q822" s="260"/>
      <c r="R822" s="260"/>
      <c r="S822" s="260"/>
      <c r="T822" s="261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T822" s="262" t="s">
        <v>160</v>
      </c>
      <c r="AU822" s="262" t="s">
        <v>85</v>
      </c>
      <c r="AV822" s="15" t="s">
        <v>158</v>
      </c>
      <c r="AW822" s="15" t="s">
        <v>32</v>
      </c>
      <c r="AX822" s="15" t="s">
        <v>83</v>
      </c>
      <c r="AY822" s="262" t="s">
        <v>151</v>
      </c>
    </row>
    <row r="823" s="2" customFormat="1" ht="21.75" customHeight="1">
      <c r="A823" s="39"/>
      <c r="B823" s="40"/>
      <c r="C823" s="216" t="s">
        <v>1593</v>
      </c>
      <c r="D823" s="216" t="s">
        <v>154</v>
      </c>
      <c r="E823" s="217" t="s">
        <v>1594</v>
      </c>
      <c r="F823" s="218" t="s">
        <v>1595</v>
      </c>
      <c r="G823" s="219" t="s">
        <v>191</v>
      </c>
      <c r="H823" s="220">
        <v>154.33000000000001</v>
      </c>
      <c r="I823" s="221"/>
      <c r="J823" s="222">
        <f>ROUND(I823*H823,2)</f>
        <v>0</v>
      </c>
      <c r="K823" s="223"/>
      <c r="L823" s="45"/>
      <c r="M823" s="224" t="s">
        <v>1</v>
      </c>
      <c r="N823" s="225" t="s">
        <v>40</v>
      </c>
      <c r="O823" s="92"/>
      <c r="P823" s="226">
        <f>O823*H823</f>
        <v>0</v>
      </c>
      <c r="Q823" s="226">
        <v>0.00020000000000000001</v>
      </c>
      <c r="R823" s="226">
        <f>Q823*H823</f>
        <v>0.030866000000000005</v>
      </c>
      <c r="S823" s="226">
        <v>0</v>
      </c>
      <c r="T823" s="227">
        <f>S823*H823</f>
        <v>0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28" t="s">
        <v>253</v>
      </c>
      <c r="AT823" s="228" t="s">
        <v>154</v>
      </c>
      <c r="AU823" s="228" t="s">
        <v>85</v>
      </c>
      <c r="AY823" s="18" t="s">
        <v>151</v>
      </c>
      <c r="BE823" s="229">
        <f>IF(N823="základní",J823,0)</f>
        <v>0</v>
      </c>
      <c r="BF823" s="229">
        <f>IF(N823="snížená",J823,0)</f>
        <v>0</v>
      </c>
      <c r="BG823" s="229">
        <f>IF(N823="zákl. přenesená",J823,0)</f>
        <v>0</v>
      </c>
      <c r="BH823" s="229">
        <f>IF(N823="sníž. přenesená",J823,0)</f>
        <v>0</v>
      </c>
      <c r="BI823" s="229">
        <f>IF(N823="nulová",J823,0)</f>
        <v>0</v>
      </c>
      <c r="BJ823" s="18" t="s">
        <v>83</v>
      </c>
      <c r="BK823" s="229">
        <f>ROUND(I823*H823,2)</f>
        <v>0</v>
      </c>
      <c r="BL823" s="18" t="s">
        <v>253</v>
      </c>
      <c r="BM823" s="228" t="s">
        <v>1596</v>
      </c>
    </row>
    <row r="824" s="13" customFormat="1">
      <c r="A824" s="13"/>
      <c r="B824" s="230"/>
      <c r="C824" s="231"/>
      <c r="D824" s="232" t="s">
        <v>160</v>
      </c>
      <c r="E824" s="233" t="s">
        <v>1</v>
      </c>
      <c r="F824" s="234" t="s">
        <v>242</v>
      </c>
      <c r="G824" s="231"/>
      <c r="H824" s="233" t="s">
        <v>1</v>
      </c>
      <c r="I824" s="235"/>
      <c r="J824" s="231"/>
      <c r="K824" s="231"/>
      <c r="L824" s="236"/>
      <c r="M824" s="237"/>
      <c r="N824" s="238"/>
      <c r="O824" s="238"/>
      <c r="P824" s="238"/>
      <c r="Q824" s="238"/>
      <c r="R824" s="238"/>
      <c r="S824" s="238"/>
      <c r="T824" s="239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0" t="s">
        <v>160</v>
      </c>
      <c r="AU824" s="240" t="s">
        <v>85</v>
      </c>
      <c r="AV824" s="13" t="s">
        <v>83</v>
      </c>
      <c r="AW824" s="13" t="s">
        <v>32</v>
      </c>
      <c r="AX824" s="13" t="s">
        <v>75</v>
      </c>
      <c r="AY824" s="240" t="s">
        <v>151</v>
      </c>
    </row>
    <row r="825" s="14" customFormat="1">
      <c r="A825" s="14"/>
      <c r="B825" s="241"/>
      <c r="C825" s="242"/>
      <c r="D825" s="232" t="s">
        <v>160</v>
      </c>
      <c r="E825" s="243" t="s">
        <v>1</v>
      </c>
      <c r="F825" s="244" t="s">
        <v>1597</v>
      </c>
      <c r="G825" s="242"/>
      <c r="H825" s="245">
        <v>65.239999999999995</v>
      </c>
      <c r="I825" s="246"/>
      <c r="J825" s="242"/>
      <c r="K825" s="242"/>
      <c r="L825" s="247"/>
      <c r="M825" s="248"/>
      <c r="N825" s="249"/>
      <c r="O825" s="249"/>
      <c r="P825" s="249"/>
      <c r="Q825" s="249"/>
      <c r="R825" s="249"/>
      <c r="S825" s="249"/>
      <c r="T825" s="250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1" t="s">
        <v>160</v>
      </c>
      <c r="AU825" s="251" t="s">
        <v>85</v>
      </c>
      <c r="AV825" s="14" t="s">
        <v>85</v>
      </c>
      <c r="AW825" s="14" t="s">
        <v>32</v>
      </c>
      <c r="AX825" s="14" t="s">
        <v>75</v>
      </c>
      <c r="AY825" s="251" t="s">
        <v>151</v>
      </c>
    </row>
    <row r="826" s="14" customFormat="1">
      <c r="A826" s="14"/>
      <c r="B826" s="241"/>
      <c r="C826" s="242"/>
      <c r="D826" s="232" t="s">
        <v>160</v>
      </c>
      <c r="E826" s="243" t="s">
        <v>1</v>
      </c>
      <c r="F826" s="244" t="s">
        <v>258</v>
      </c>
      <c r="G826" s="242"/>
      <c r="H826" s="245">
        <v>-4.3879999999999999</v>
      </c>
      <c r="I826" s="246"/>
      <c r="J826" s="242"/>
      <c r="K826" s="242"/>
      <c r="L826" s="247"/>
      <c r="M826" s="248"/>
      <c r="N826" s="249"/>
      <c r="O826" s="249"/>
      <c r="P826" s="249"/>
      <c r="Q826" s="249"/>
      <c r="R826" s="249"/>
      <c r="S826" s="249"/>
      <c r="T826" s="250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1" t="s">
        <v>160</v>
      </c>
      <c r="AU826" s="251" t="s">
        <v>85</v>
      </c>
      <c r="AV826" s="14" t="s">
        <v>85</v>
      </c>
      <c r="AW826" s="14" t="s">
        <v>32</v>
      </c>
      <c r="AX826" s="14" t="s">
        <v>75</v>
      </c>
      <c r="AY826" s="251" t="s">
        <v>151</v>
      </c>
    </row>
    <row r="827" s="14" customFormat="1">
      <c r="A827" s="14"/>
      <c r="B827" s="241"/>
      <c r="C827" s="242"/>
      <c r="D827" s="232" t="s">
        <v>160</v>
      </c>
      <c r="E827" s="243" t="s">
        <v>1</v>
      </c>
      <c r="F827" s="244" t="s">
        <v>259</v>
      </c>
      <c r="G827" s="242"/>
      <c r="H827" s="245">
        <v>-3.1920000000000002</v>
      </c>
      <c r="I827" s="246"/>
      <c r="J827" s="242"/>
      <c r="K827" s="242"/>
      <c r="L827" s="247"/>
      <c r="M827" s="248"/>
      <c r="N827" s="249"/>
      <c r="O827" s="249"/>
      <c r="P827" s="249"/>
      <c r="Q827" s="249"/>
      <c r="R827" s="249"/>
      <c r="S827" s="249"/>
      <c r="T827" s="250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1" t="s">
        <v>160</v>
      </c>
      <c r="AU827" s="251" t="s">
        <v>85</v>
      </c>
      <c r="AV827" s="14" t="s">
        <v>85</v>
      </c>
      <c r="AW827" s="14" t="s">
        <v>32</v>
      </c>
      <c r="AX827" s="14" t="s">
        <v>75</v>
      </c>
      <c r="AY827" s="251" t="s">
        <v>151</v>
      </c>
    </row>
    <row r="828" s="14" customFormat="1">
      <c r="A828" s="14"/>
      <c r="B828" s="241"/>
      <c r="C828" s="242"/>
      <c r="D828" s="232" t="s">
        <v>160</v>
      </c>
      <c r="E828" s="243" t="s">
        <v>1</v>
      </c>
      <c r="F828" s="244" t="s">
        <v>1598</v>
      </c>
      <c r="G828" s="242"/>
      <c r="H828" s="245">
        <v>-5.516</v>
      </c>
      <c r="I828" s="246"/>
      <c r="J828" s="242"/>
      <c r="K828" s="242"/>
      <c r="L828" s="247"/>
      <c r="M828" s="248"/>
      <c r="N828" s="249"/>
      <c r="O828" s="249"/>
      <c r="P828" s="249"/>
      <c r="Q828" s="249"/>
      <c r="R828" s="249"/>
      <c r="S828" s="249"/>
      <c r="T828" s="25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1" t="s">
        <v>160</v>
      </c>
      <c r="AU828" s="251" t="s">
        <v>85</v>
      </c>
      <c r="AV828" s="14" t="s">
        <v>85</v>
      </c>
      <c r="AW828" s="14" t="s">
        <v>32</v>
      </c>
      <c r="AX828" s="14" t="s">
        <v>75</v>
      </c>
      <c r="AY828" s="251" t="s">
        <v>151</v>
      </c>
    </row>
    <row r="829" s="14" customFormat="1">
      <c r="A829" s="14"/>
      <c r="B829" s="241"/>
      <c r="C829" s="242"/>
      <c r="D829" s="232" t="s">
        <v>160</v>
      </c>
      <c r="E829" s="243" t="s">
        <v>1</v>
      </c>
      <c r="F829" s="244" t="s">
        <v>260</v>
      </c>
      <c r="G829" s="242"/>
      <c r="H829" s="245">
        <v>-3.6000000000000001</v>
      </c>
      <c r="I829" s="246"/>
      <c r="J829" s="242"/>
      <c r="K829" s="242"/>
      <c r="L829" s="247"/>
      <c r="M829" s="248"/>
      <c r="N829" s="249"/>
      <c r="O829" s="249"/>
      <c r="P829" s="249"/>
      <c r="Q829" s="249"/>
      <c r="R829" s="249"/>
      <c r="S829" s="249"/>
      <c r="T829" s="250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1" t="s">
        <v>160</v>
      </c>
      <c r="AU829" s="251" t="s">
        <v>85</v>
      </c>
      <c r="AV829" s="14" t="s">
        <v>85</v>
      </c>
      <c r="AW829" s="14" t="s">
        <v>32</v>
      </c>
      <c r="AX829" s="14" t="s">
        <v>75</v>
      </c>
      <c r="AY829" s="251" t="s">
        <v>151</v>
      </c>
    </row>
    <row r="830" s="13" customFormat="1">
      <c r="A830" s="13"/>
      <c r="B830" s="230"/>
      <c r="C830" s="231"/>
      <c r="D830" s="232" t="s">
        <v>160</v>
      </c>
      <c r="E830" s="233" t="s">
        <v>1</v>
      </c>
      <c r="F830" s="234" t="s">
        <v>244</v>
      </c>
      <c r="G830" s="231"/>
      <c r="H830" s="233" t="s">
        <v>1</v>
      </c>
      <c r="I830" s="235"/>
      <c r="J830" s="231"/>
      <c r="K830" s="231"/>
      <c r="L830" s="236"/>
      <c r="M830" s="237"/>
      <c r="N830" s="238"/>
      <c r="O830" s="238"/>
      <c r="P830" s="238"/>
      <c r="Q830" s="238"/>
      <c r="R830" s="238"/>
      <c r="S830" s="238"/>
      <c r="T830" s="239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0" t="s">
        <v>160</v>
      </c>
      <c r="AU830" s="240" t="s">
        <v>85</v>
      </c>
      <c r="AV830" s="13" t="s">
        <v>83</v>
      </c>
      <c r="AW830" s="13" t="s">
        <v>32</v>
      </c>
      <c r="AX830" s="13" t="s">
        <v>75</v>
      </c>
      <c r="AY830" s="240" t="s">
        <v>151</v>
      </c>
    </row>
    <row r="831" s="14" customFormat="1">
      <c r="A831" s="14"/>
      <c r="B831" s="241"/>
      <c r="C831" s="242"/>
      <c r="D831" s="232" t="s">
        <v>160</v>
      </c>
      <c r="E831" s="243" t="s">
        <v>1</v>
      </c>
      <c r="F831" s="244" t="s">
        <v>1599</v>
      </c>
      <c r="G831" s="242"/>
      <c r="H831" s="245">
        <v>80.415999999999997</v>
      </c>
      <c r="I831" s="246"/>
      <c r="J831" s="242"/>
      <c r="K831" s="242"/>
      <c r="L831" s="247"/>
      <c r="M831" s="248"/>
      <c r="N831" s="249"/>
      <c r="O831" s="249"/>
      <c r="P831" s="249"/>
      <c r="Q831" s="249"/>
      <c r="R831" s="249"/>
      <c r="S831" s="249"/>
      <c r="T831" s="250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1" t="s">
        <v>160</v>
      </c>
      <c r="AU831" s="251" t="s">
        <v>85</v>
      </c>
      <c r="AV831" s="14" t="s">
        <v>85</v>
      </c>
      <c r="AW831" s="14" t="s">
        <v>32</v>
      </c>
      <c r="AX831" s="14" t="s">
        <v>75</v>
      </c>
      <c r="AY831" s="251" t="s">
        <v>151</v>
      </c>
    </row>
    <row r="832" s="14" customFormat="1">
      <c r="A832" s="14"/>
      <c r="B832" s="241"/>
      <c r="C832" s="242"/>
      <c r="D832" s="232" t="s">
        <v>160</v>
      </c>
      <c r="E832" s="243" t="s">
        <v>1</v>
      </c>
      <c r="F832" s="244" t="s">
        <v>258</v>
      </c>
      <c r="G832" s="242"/>
      <c r="H832" s="245">
        <v>-4.3879999999999999</v>
      </c>
      <c r="I832" s="246"/>
      <c r="J832" s="242"/>
      <c r="K832" s="242"/>
      <c r="L832" s="247"/>
      <c r="M832" s="248"/>
      <c r="N832" s="249"/>
      <c r="O832" s="249"/>
      <c r="P832" s="249"/>
      <c r="Q832" s="249"/>
      <c r="R832" s="249"/>
      <c r="S832" s="249"/>
      <c r="T832" s="25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1" t="s">
        <v>160</v>
      </c>
      <c r="AU832" s="251" t="s">
        <v>85</v>
      </c>
      <c r="AV832" s="14" t="s">
        <v>85</v>
      </c>
      <c r="AW832" s="14" t="s">
        <v>32</v>
      </c>
      <c r="AX832" s="14" t="s">
        <v>75</v>
      </c>
      <c r="AY832" s="251" t="s">
        <v>151</v>
      </c>
    </row>
    <row r="833" s="14" customFormat="1">
      <c r="A833" s="14"/>
      <c r="B833" s="241"/>
      <c r="C833" s="242"/>
      <c r="D833" s="232" t="s">
        <v>160</v>
      </c>
      <c r="E833" s="243" t="s">
        <v>1</v>
      </c>
      <c r="F833" s="244" t="s">
        <v>264</v>
      </c>
      <c r="G833" s="242"/>
      <c r="H833" s="245">
        <v>-3.7690000000000001</v>
      </c>
      <c r="I833" s="246"/>
      <c r="J833" s="242"/>
      <c r="K833" s="242"/>
      <c r="L833" s="247"/>
      <c r="M833" s="248"/>
      <c r="N833" s="249"/>
      <c r="O833" s="249"/>
      <c r="P833" s="249"/>
      <c r="Q833" s="249"/>
      <c r="R833" s="249"/>
      <c r="S833" s="249"/>
      <c r="T833" s="250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1" t="s">
        <v>160</v>
      </c>
      <c r="AU833" s="251" t="s">
        <v>85</v>
      </c>
      <c r="AV833" s="14" t="s">
        <v>85</v>
      </c>
      <c r="AW833" s="14" t="s">
        <v>32</v>
      </c>
      <c r="AX833" s="14" t="s">
        <v>75</v>
      </c>
      <c r="AY833" s="251" t="s">
        <v>151</v>
      </c>
    </row>
    <row r="834" s="14" customFormat="1">
      <c r="A834" s="14"/>
      <c r="B834" s="241"/>
      <c r="C834" s="242"/>
      <c r="D834" s="232" t="s">
        <v>160</v>
      </c>
      <c r="E834" s="243" t="s">
        <v>1</v>
      </c>
      <c r="F834" s="244" t="s">
        <v>1600</v>
      </c>
      <c r="G834" s="242"/>
      <c r="H834" s="245">
        <v>-14.699999999999999</v>
      </c>
      <c r="I834" s="246"/>
      <c r="J834" s="242"/>
      <c r="K834" s="242"/>
      <c r="L834" s="247"/>
      <c r="M834" s="248"/>
      <c r="N834" s="249"/>
      <c r="O834" s="249"/>
      <c r="P834" s="249"/>
      <c r="Q834" s="249"/>
      <c r="R834" s="249"/>
      <c r="S834" s="249"/>
      <c r="T834" s="250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1" t="s">
        <v>160</v>
      </c>
      <c r="AU834" s="251" t="s">
        <v>85</v>
      </c>
      <c r="AV834" s="14" t="s">
        <v>85</v>
      </c>
      <c r="AW834" s="14" t="s">
        <v>32</v>
      </c>
      <c r="AX834" s="14" t="s">
        <v>75</v>
      </c>
      <c r="AY834" s="251" t="s">
        <v>151</v>
      </c>
    </row>
    <row r="835" s="13" customFormat="1">
      <c r="A835" s="13"/>
      <c r="B835" s="230"/>
      <c r="C835" s="231"/>
      <c r="D835" s="232" t="s">
        <v>160</v>
      </c>
      <c r="E835" s="233" t="s">
        <v>1</v>
      </c>
      <c r="F835" s="234" t="s">
        <v>266</v>
      </c>
      <c r="G835" s="231"/>
      <c r="H835" s="233" t="s">
        <v>1</v>
      </c>
      <c r="I835" s="235"/>
      <c r="J835" s="231"/>
      <c r="K835" s="231"/>
      <c r="L835" s="236"/>
      <c r="M835" s="237"/>
      <c r="N835" s="238"/>
      <c r="O835" s="238"/>
      <c r="P835" s="238"/>
      <c r="Q835" s="238"/>
      <c r="R835" s="238"/>
      <c r="S835" s="238"/>
      <c r="T835" s="239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0" t="s">
        <v>160</v>
      </c>
      <c r="AU835" s="240" t="s">
        <v>85</v>
      </c>
      <c r="AV835" s="13" t="s">
        <v>83</v>
      </c>
      <c r="AW835" s="13" t="s">
        <v>32</v>
      </c>
      <c r="AX835" s="13" t="s">
        <v>75</v>
      </c>
      <c r="AY835" s="240" t="s">
        <v>151</v>
      </c>
    </row>
    <row r="836" s="14" customFormat="1">
      <c r="A836" s="14"/>
      <c r="B836" s="241"/>
      <c r="C836" s="242"/>
      <c r="D836" s="232" t="s">
        <v>160</v>
      </c>
      <c r="E836" s="243" t="s">
        <v>1</v>
      </c>
      <c r="F836" s="244" t="s">
        <v>1601</v>
      </c>
      <c r="G836" s="242"/>
      <c r="H836" s="245">
        <v>56.896000000000001</v>
      </c>
      <c r="I836" s="246"/>
      <c r="J836" s="242"/>
      <c r="K836" s="242"/>
      <c r="L836" s="247"/>
      <c r="M836" s="248"/>
      <c r="N836" s="249"/>
      <c r="O836" s="249"/>
      <c r="P836" s="249"/>
      <c r="Q836" s="249"/>
      <c r="R836" s="249"/>
      <c r="S836" s="249"/>
      <c r="T836" s="250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1" t="s">
        <v>160</v>
      </c>
      <c r="AU836" s="251" t="s">
        <v>85</v>
      </c>
      <c r="AV836" s="14" t="s">
        <v>85</v>
      </c>
      <c r="AW836" s="14" t="s">
        <v>32</v>
      </c>
      <c r="AX836" s="14" t="s">
        <v>75</v>
      </c>
      <c r="AY836" s="251" t="s">
        <v>151</v>
      </c>
    </row>
    <row r="837" s="14" customFormat="1">
      <c r="A837" s="14"/>
      <c r="B837" s="241"/>
      <c r="C837" s="242"/>
      <c r="D837" s="232" t="s">
        <v>160</v>
      </c>
      <c r="E837" s="243" t="s">
        <v>1</v>
      </c>
      <c r="F837" s="244" t="s">
        <v>264</v>
      </c>
      <c r="G837" s="242"/>
      <c r="H837" s="245">
        <v>-3.7690000000000001</v>
      </c>
      <c r="I837" s="246"/>
      <c r="J837" s="242"/>
      <c r="K837" s="242"/>
      <c r="L837" s="247"/>
      <c r="M837" s="248"/>
      <c r="N837" s="249"/>
      <c r="O837" s="249"/>
      <c r="P837" s="249"/>
      <c r="Q837" s="249"/>
      <c r="R837" s="249"/>
      <c r="S837" s="249"/>
      <c r="T837" s="250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1" t="s">
        <v>160</v>
      </c>
      <c r="AU837" s="251" t="s">
        <v>85</v>
      </c>
      <c r="AV837" s="14" t="s">
        <v>85</v>
      </c>
      <c r="AW837" s="14" t="s">
        <v>32</v>
      </c>
      <c r="AX837" s="14" t="s">
        <v>75</v>
      </c>
      <c r="AY837" s="251" t="s">
        <v>151</v>
      </c>
    </row>
    <row r="838" s="14" customFormat="1">
      <c r="A838" s="14"/>
      <c r="B838" s="241"/>
      <c r="C838" s="242"/>
      <c r="D838" s="232" t="s">
        <v>160</v>
      </c>
      <c r="E838" s="243" t="s">
        <v>1</v>
      </c>
      <c r="F838" s="244" t="s">
        <v>268</v>
      </c>
      <c r="G838" s="242"/>
      <c r="H838" s="245">
        <v>-4.9000000000000004</v>
      </c>
      <c r="I838" s="246"/>
      <c r="J838" s="242"/>
      <c r="K838" s="242"/>
      <c r="L838" s="247"/>
      <c r="M838" s="248"/>
      <c r="N838" s="249"/>
      <c r="O838" s="249"/>
      <c r="P838" s="249"/>
      <c r="Q838" s="249"/>
      <c r="R838" s="249"/>
      <c r="S838" s="249"/>
      <c r="T838" s="250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1" t="s">
        <v>160</v>
      </c>
      <c r="AU838" s="251" t="s">
        <v>85</v>
      </c>
      <c r="AV838" s="14" t="s">
        <v>85</v>
      </c>
      <c r="AW838" s="14" t="s">
        <v>32</v>
      </c>
      <c r="AX838" s="14" t="s">
        <v>75</v>
      </c>
      <c r="AY838" s="251" t="s">
        <v>151</v>
      </c>
    </row>
    <row r="839" s="15" customFormat="1">
      <c r="A839" s="15"/>
      <c r="B839" s="252"/>
      <c r="C839" s="253"/>
      <c r="D839" s="232" t="s">
        <v>160</v>
      </c>
      <c r="E839" s="254" t="s">
        <v>1</v>
      </c>
      <c r="F839" s="255" t="s">
        <v>174</v>
      </c>
      <c r="G839" s="253"/>
      <c r="H839" s="256">
        <v>154.33000000000001</v>
      </c>
      <c r="I839" s="257"/>
      <c r="J839" s="253"/>
      <c r="K839" s="253"/>
      <c r="L839" s="258"/>
      <c r="M839" s="259"/>
      <c r="N839" s="260"/>
      <c r="O839" s="260"/>
      <c r="P839" s="260"/>
      <c r="Q839" s="260"/>
      <c r="R839" s="260"/>
      <c r="S839" s="260"/>
      <c r="T839" s="261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62" t="s">
        <v>160</v>
      </c>
      <c r="AU839" s="262" t="s">
        <v>85</v>
      </c>
      <c r="AV839" s="15" t="s">
        <v>158</v>
      </c>
      <c r="AW839" s="15" t="s">
        <v>32</v>
      </c>
      <c r="AX839" s="15" t="s">
        <v>83</v>
      </c>
      <c r="AY839" s="262" t="s">
        <v>151</v>
      </c>
    </row>
    <row r="840" s="2" customFormat="1" ht="16.5" customHeight="1">
      <c r="A840" s="39"/>
      <c r="B840" s="40"/>
      <c r="C840" s="263" t="s">
        <v>1602</v>
      </c>
      <c r="D840" s="263" t="s">
        <v>362</v>
      </c>
      <c r="E840" s="264" t="s">
        <v>1603</v>
      </c>
      <c r="F840" s="265" t="s">
        <v>1604</v>
      </c>
      <c r="G840" s="266" t="s">
        <v>191</v>
      </c>
      <c r="H840" s="267">
        <v>162.047</v>
      </c>
      <c r="I840" s="268"/>
      <c r="J840" s="269">
        <f>ROUND(I840*H840,2)</f>
        <v>0</v>
      </c>
      <c r="K840" s="270"/>
      <c r="L840" s="271"/>
      <c r="M840" s="272" t="s">
        <v>1</v>
      </c>
      <c r="N840" s="273" t="s">
        <v>40</v>
      </c>
      <c r="O840" s="92"/>
      <c r="P840" s="226">
        <f>O840*H840</f>
        <v>0</v>
      </c>
      <c r="Q840" s="226">
        <v>0.00019000000000000001</v>
      </c>
      <c r="R840" s="226">
        <f>Q840*H840</f>
        <v>0.030788930000000003</v>
      </c>
      <c r="S840" s="226">
        <v>0</v>
      </c>
      <c r="T840" s="227">
        <f>S840*H840</f>
        <v>0</v>
      </c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R840" s="228" t="s">
        <v>370</v>
      </c>
      <c r="AT840" s="228" t="s">
        <v>362</v>
      </c>
      <c r="AU840" s="228" t="s">
        <v>85</v>
      </c>
      <c r="AY840" s="18" t="s">
        <v>151</v>
      </c>
      <c r="BE840" s="229">
        <f>IF(N840="základní",J840,0)</f>
        <v>0</v>
      </c>
      <c r="BF840" s="229">
        <f>IF(N840="snížená",J840,0)</f>
        <v>0</v>
      </c>
      <c r="BG840" s="229">
        <f>IF(N840="zákl. přenesená",J840,0)</f>
        <v>0</v>
      </c>
      <c r="BH840" s="229">
        <f>IF(N840="sníž. přenesená",J840,0)</f>
        <v>0</v>
      </c>
      <c r="BI840" s="229">
        <f>IF(N840="nulová",J840,0)</f>
        <v>0</v>
      </c>
      <c r="BJ840" s="18" t="s">
        <v>83</v>
      </c>
      <c r="BK840" s="229">
        <f>ROUND(I840*H840,2)</f>
        <v>0</v>
      </c>
      <c r="BL840" s="18" t="s">
        <v>253</v>
      </c>
      <c r="BM840" s="228" t="s">
        <v>1605</v>
      </c>
    </row>
    <row r="841" s="14" customFormat="1">
      <c r="A841" s="14"/>
      <c r="B841" s="241"/>
      <c r="C841" s="242"/>
      <c r="D841" s="232" t="s">
        <v>160</v>
      </c>
      <c r="E841" s="242"/>
      <c r="F841" s="244" t="s">
        <v>1606</v>
      </c>
      <c r="G841" s="242"/>
      <c r="H841" s="245">
        <v>162.047</v>
      </c>
      <c r="I841" s="246"/>
      <c r="J841" s="242"/>
      <c r="K841" s="242"/>
      <c r="L841" s="247"/>
      <c r="M841" s="248"/>
      <c r="N841" s="249"/>
      <c r="O841" s="249"/>
      <c r="P841" s="249"/>
      <c r="Q841" s="249"/>
      <c r="R841" s="249"/>
      <c r="S841" s="249"/>
      <c r="T841" s="250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1" t="s">
        <v>160</v>
      </c>
      <c r="AU841" s="251" t="s">
        <v>85</v>
      </c>
      <c r="AV841" s="14" t="s">
        <v>85</v>
      </c>
      <c r="AW841" s="14" t="s">
        <v>4</v>
      </c>
      <c r="AX841" s="14" t="s">
        <v>83</v>
      </c>
      <c r="AY841" s="251" t="s">
        <v>151</v>
      </c>
    </row>
    <row r="842" s="12" customFormat="1" ht="25.92" customHeight="1">
      <c r="A842" s="12"/>
      <c r="B842" s="200"/>
      <c r="C842" s="201"/>
      <c r="D842" s="202" t="s">
        <v>74</v>
      </c>
      <c r="E842" s="203" t="s">
        <v>1607</v>
      </c>
      <c r="F842" s="203" t="s">
        <v>1608</v>
      </c>
      <c r="G842" s="201"/>
      <c r="H842" s="201"/>
      <c r="I842" s="204"/>
      <c r="J842" s="205">
        <f>BK842</f>
        <v>0</v>
      </c>
      <c r="K842" s="201"/>
      <c r="L842" s="206"/>
      <c r="M842" s="207"/>
      <c r="N842" s="208"/>
      <c r="O842" s="208"/>
      <c r="P842" s="209">
        <f>SUM(P843:P851)</f>
        <v>0</v>
      </c>
      <c r="Q842" s="208"/>
      <c r="R842" s="209">
        <f>SUM(R843:R851)</f>
        <v>0</v>
      </c>
      <c r="S842" s="208"/>
      <c r="T842" s="210">
        <f>SUM(T843:T851)</f>
        <v>0</v>
      </c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R842" s="211" t="s">
        <v>158</v>
      </c>
      <c r="AT842" s="212" t="s">
        <v>74</v>
      </c>
      <c r="AU842" s="212" t="s">
        <v>75</v>
      </c>
      <c r="AY842" s="211" t="s">
        <v>151</v>
      </c>
      <c r="BK842" s="213">
        <f>SUM(BK843:BK851)</f>
        <v>0</v>
      </c>
    </row>
    <row r="843" s="2" customFormat="1" ht="16.5" customHeight="1">
      <c r="A843" s="39"/>
      <c r="B843" s="40"/>
      <c r="C843" s="216" t="s">
        <v>1609</v>
      </c>
      <c r="D843" s="216" t="s">
        <v>154</v>
      </c>
      <c r="E843" s="217" t="s">
        <v>1610</v>
      </c>
      <c r="F843" s="218" t="s">
        <v>1611</v>
      </c>
      <c r="G843" s="219" t="s">
        <v>1612</v>
      </c>
      <c r="H843" s="220">
        <v>40</v>
      </c>
      <c r="I843" s="221"/>
      <c r="J843" s="222">
        <f>ROUND(I843*H843,2)</f>
        <v>0</v>
      </c>
      <c r="K843" s="223"/>
      <c r="L843" s="45"/>
      <c r="M843" s="224" t="s">
        <v>1</v>
      </c>
      <c r="N843" s="225" t="s">
        <v>40</v>
      </c>
      <c r="O843" s="92"/>
      <c r="P843" s="226">
        <f>O843*H843</f>
        <v>0</v>
      </c>
      <c r="Q843" s="226">
        <v>0</v>
      </c>
      <c r="R843" s="226">
        <f>Q843*H843</f>
        <v>0</v>
      </c>
      <c r="S843" s="226">
        <v>0</v>
      </c>
      <c r="T843" s="227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28" t="s">
        <v>1613</v>
      </c>
      <c r="AT843" s="228" t="s">
        <v>154</v>
      </c>
      <c r="AU843" s="228" t="s">
        <v>83</v>
      </c>
      <c r="AY843" s="18" t="s">
        <v>151</v>
      </c>
      <c r="BE843" s="229">
        <f>IF(N843="základní",J843,0)</f>
        <v>0</v>
      </c>
      <c r="BF843" s="229">
        <f>IF(N843="snížená",J843,0)</f>
        <v>0</v>
      </c>
      <c r="BG843" s="229">
        <f>IF(N843="zákl. přenesená",J843,0)</f>
        <v>0</v>
      </c>
      <c r="BH843" s="229">
        <f>IF(N843="sníž. přenesená",J843,0)</f>
        <v>0</v>
      </c>
      <c r="BI843" s="229">
        <f>IF(N843="nulová",J843,0)</f>
        <v>0</v>
      </c>
      <c r="BJ843" s="18" t="s">
        <v>83</v>
      </c>
      <c r="BK843" s="229">
        <f>ROUND(I843*H843,2)</f>
        <v>0</v>
      </c>
      <c r="BL843" s="18" t="s">
        <v>1613</v>
      </c>
      <c r="BM843" s="228" t="s">
        <v>1614</v>
      </c>
    </row>
    <row r="844" s="13" customFormat="1">
      <c r="A844" s="13"/>
      <c r="B844" s="230"/>
      <c r="C844" s="231"/>
      <c r="D844" s="232" t="s">
        <v>160</v>
      </c>
      <c r="E844" s="233" t="s">
        <v>1</v>
      </c>
      <c r="F844" s="234" t="s">
        <v>1615</v>
      </c>
      <c r="G844" s="231"/>
      <c r="H844" s="233" t="s">
        <v>1</v>
      </c>
      <c r="I844" s="235"/>
      <c r="J844" s="231"/>
      <c r="K844" s="231"/>
      <c r="L844" s="236"/>
      <c r="M844" s="237"/>
      <c r="N844" s="238"/>
      <c r="O844" s="238"/>
      <c r="P844" s="238"/>
      <c r="Q844" s="238"/>
      <c r="R844" s="238"/>
      <c r="S844" s="238"/>
      <c r="T844" s="239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0" t="s">
        <v>160</v>
      </c>
      <c r="AU844" s="240" t="s">
        <v>83</v>
      </c>
      <c r="AV844" s="13" t="s">
        <v>83</v>
      </c>
      <c r="AW844" s="13" t="s">
        <v>32</v>
      </c>
      <c r="AX844" s="13" t="s">
        <v>75</v>
      </c>
      <c r="AY844" s="240" t="s">
        <v>151</v>
      </c>
    </row>
    <row r="845" s="13" customFormat="1">
      <c r="A845" s="13"/>
      <c r="B845" s="230"/>
      <c r="C845" s="231"/>
      <c r="D845" s="232" t="s">
        <v>160</v>
      </c>
      <c r="E845" s="233" t="s">
        <v>1</v>
      </c>
      <c r="F845" s="234" t="s">
        <v>1616</v>
      </c>
      <c r="G845" s="231"/>
      <c r="H845" s="233" t="s">
        <v>1</v>
      </c>
      <c r="I845" s="235"/>
      <c r="J845" s="231"/>
      <c r="K845" s="231"/>
      <c r="L845" s="236"/>
      <c r="M845" s="237"/>
      <c r="N845" s="238"/>
      <c r="O845" s="238"/>
      <c r="P845" s="238"/>
      <c r="Q845" s="238"/>
      <c r="R845" s="238"/>
      <c r="S845" s="238"/>
      <c r="T845" s="239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0" t="s">
        <v>160</v>
      </c>
      <c r="AU845" s="240" t="s">
        <v>83</v>
      </c>
      <c r="AV845" s="13" t="s">
        <v>83</v>
      </c>
      <c r="AW845" s="13" t="s">
        <v>32</v>
      </c>
      <c r="AX845" s="13" t="s">
        <v>75</v>
      </c>
      <c r="AY845" s="240" t="s">
        <v>151</v>
      </c>
    </row>
    <row r="846" s="14" customFormat="1">
      <c r="A846" s="14"/>
      <c r="B846" s="241"/>
      <c r="C846" s="242"/>
      <c r="D846" s="232" t="s">
        <v>160</v>
      </c>
      <c r="E846" s="243" t="s">
        <v>1</v>
      </c>
      <c r="F846" s="244" t="s">
        <v>418</v>
      </c>
      <c r="G846" s="242"/>
      <c r="H846" s="245">
        <v>40</v>
      </c>
      <c r="I846" s="246"/>
      <c r="J846" s="242"/>
      <c r="K846" s="242"/>
      <c r="L846" s="247"/>
      <c r="M846" s="248"/>
      <c r="N846" s="249"/>
      <c r="O846" s="249"/>
      <c r="P846" s="249"/>
      <c r="Q846" s="249"/>
      <c r="R846" s="249"/>
      <c r="S846" s="249"/>
      <c r="T846" s="250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1" t="s">
        <v>160</v>
      </c>
      <c r="AU846" s="251" t="s">
        <v>83</v>
      </c>
      <c r="AV846" s="14" t="s">
        <v>85</v>
      </c>
      <c r="AW846" s="14" t="s">
        <v>32</v>
      </c>
      <c r="AX846" s="14" t="s">
        <v>83</v>
      </c>
      <c r="AY846" s="251" t="s">
        <v>151</v>
      </c>
    </row>
    <row r="847" s="2" customFormat="1" ht="16.5" customHeight="1">
      <c r="A847" s="39"/>
      <c r="B847" s="40"/>
      <c r="C847" s="263" t="s">
        <v>1617</v>
      </c>
      <c r="D847" s="263" t="s">
        <v>362</v>
      </c>
      <c r="E847" s="264" t="s">
        <v>1618</v>
      </c>
      <c r="F847" s="265" t="s">
        <v>1619</v>
      </c>
      <c r="G847" s="266" t="s">
        <v>1620</v>
      </c>
      <c r="H847" s="267">
        <v>1</v>
      </c>
      <c r="I847" s="268"/>
      <c r="J847" s="269">
        <f>ROUND(I847*H847,2)</f>
        <v>0</v>
      </c>
      <c r="K847" s="270"/>
      <c r="L847" s="271"/>
      <c r="M847" s="272" t="s">
        <v>1</v>
      </c>
      <c r="N847" s="273" t="s">
        <v>40</v>
      </c>
      <c r="O847" s="92"/>
      <c r="P847" s="226">
        <f>O847*H847</f>
        <v>0</v>
      </c>
      <c r="Q847" s="226">
        <v>0</v>
      </c>
      <c r="R847" s="226">
        <f>Q847*H847</f>
        <v>0</v>
      </c>
      <c r="S847" s="226">
        <v>0</v>
      </c>
      <c r="T847" s="227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28" t="s">
        <v>1613</v>
      </c>
      <c r="AT847" s="228" t="s">
        <v>362</v>
      </c>
      <c r="AU847" s="228" t="s">
        <v>83</v>
      </c>
      <c r="AY847" s="18" t="s">
        <v>151</v>
      </c>
      <c r="BE847" s="229">
        <f>IF(N847="základní",J847,0)</f>
        <v>0</v>
      </c>
      <c r="BF847" s="229">
        <f>IF(N847="snížená",J847,0)</f>
        <v>0</v>
      </c>
      <c r="BG847" s="229">
        <f>IF(N847="zákl. přenesená",J847,0)</f>
        <v>0</v>
      </c>
      <c r="BH847" s="229">
        <f>IF(N847="sníž. přenesená",J847,0)</f>
        <v>0</v>
      </c>
      <c r="BI847" s="229">
        <f>IF(N847="nulová",J847,0)</f>
        <v>0</v>
      </c>
      <c r="BJ847" s="18" t="s">
        <v>83</v>
      </c>
      <c r="BK847" s="229">
        <f>ROUND(I847*H847,2)</f>
        <v>0</v>
      </c>
      <c r="BL847" s="18" t="s">
        <v>1613</v>
      </c>
      <c r="BM847" s="228" t="s">
        <v>1621</v>
      </c>
    </row>
    <row r="848" s="2" customFormat="1" ht="16.5" customHeight="1">
      <c r="A848" s="39"/>
      <c r="B848" s="40"/>
      <c r="C848" s="216" t="s">
        <v>1622</v>
      </c>
      <c r="D848" s="216" t="s">
        <v>154</v>
      </c>
      <c r="E848" s="217" t="s">
        <v>1623</v>
      </c>
      <c r="F848" s="218" t="s">
        <v>1624</v>
      </c>
      <c r="G848" s="219" t="s">
        <v>1612</v>
      </c>
      <c r="H848" s="220">
        <v>8</v>
      </c>
      <c r="I848" s="221"/>
      <c r="J848" s="222">
        <f>ROUND(I848*H848,2)</f>
        <v>0</v>
      </c>
      <c r="K848" s="223"/>
      <c r="L848" s="45"/>
      <c r="M848" s="224" t="s">
        <v>1</v>
      </c>
      <c r="N848" s="225" t="s">
        <v>40</v>
      </c>
      <c r="O848" s="92"/>
      <c r="P848" s="226">
        <f>O848*H848</f>
        <v>0</v>
      </c>
      <c r="Q848" s="226">
        <v>0</v>
      </c>
      <c r="R848" s="226">
        <f>Q848*H848</f>
        <v>0</v>
      </c>
      <c r="S848" s="226">
        <v>0</v>
      </c>
      <c r="T848" s="227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28" t="s">
        <v>158</v>
      </c>
      <c r="AT848" s="228" t="s">
        <v>154</v>
      </c>
      <c r="AU848" s="228" t="s">
        <v>83</v>
      </c>
      <c r="AY848" s="18" t="s">
        <v>151</v>
      </c>
      <c r="BE848" s="229">
        <f>IF(N848="základní",J848,0)</f>
        <v>0</v>
      </c>
      <c r="BF848" s="229">
        <f>IF(N848="snížená",J848,0)</f>
        <v>0</v>
      </c>
      <c r="BG848" s="229">
        <f>IF(N848="zákl. přenesená",J848,0)</f>
        <v>0</v>
      </c>
      <c r="BH848" s="229">
        <f>IF(N848="sníž. přenesená",J848,0)</f>
        <v>0</v>
      </c>
      <c r="BI848" s="229">
        <f>IF(N848="nulová",J848,0)</f>
        <v>0</v>
      </c>
      <c r="BJ848" s="18" t="s">
        <v>83</v>
      </c>
      <c r="BK848" s="229">
        <f>ROUND(I848*H848,2)</f>
        <v>0</v>
      </c>
      <c r="BL848" s="18" t="s">
        <v>158</v>
      </c>
      <c r="BM848" s="228" t="s">
        <v>1625</v>
      </c>
    </row>
    <row r="849" s="13" customFormat="1">
      <c r="A849" s="13"/>
      <c r="B849" s="230"/>
      <c r="C849" s="231"/>
      <c r="D849" s="232" t="s">
        <v>160</v>
      </c>
      <c r="E849" s="233" t="s">
        <v>1</v>
      </c>
      <c r="F849" s="234" t="s">
        <v>1626</v>
      </c>
      <c r="G849" s="231"/>
      <c r="H849" s="233" t="s">
        <v>1</v>
      </c>
      <c r="I849" s="235"/>
      <c r="J849" s="231"/>
      <c r="K849" s="231"/>
      <c r="L849" s="236"/>
      <c r="M849" s="237"/>
      <c r="N849" s="238"/>
      <c r="O849" s="238"/>
      <c r="P849" s="238"/>
      <c r="Q849" s="238"/>
      <c r="R849" s="238"/>
      <c r="S849" s="238"/>
      <c r="T849" s="239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0" t="s">
        <v>160</v>
      </c>
      <c r="AU849" s="240" t="s">
        <v>83</v>
      </c>
      <c r="AV849" s="13" t="s">
        <v>83</v>
      </c>
      <c r="AW849" s="13" t="s">
        <v>32</v>
      </c>
      <c r="AX849" s="13" t="s">
        <v>75</v>
      </c>
      <c r="AY849" s="240" t="s">
        <v>151</v>
      </c>
    </row>
    <row r="850" s="14" customFormat="1">
      <c r="A850" s="14"/>
      <c r="B850" s="241"/>
      <c r="C850" s="242"/>
      <c r="D850" s="232" t="s">
        <v>160</v>
      </c>
      <c r="E850" s="243" t="s">
        <v>1</v>
      </c>
      <c r="F850" s="244" t="s">
        <v>200</v>
      </c>
      <c r="G850" s="242"/>
      <c r="H850" s="245">
        <v>8</v>
      </c>
      <c r="I850" s="246"/>
      <c r="J850" s="242"/>
      <c r="K850" s="242"/>
      <c r="L850" s="247"/>
      <c r="M850" s="248"/>
      <c r="N850" s="249"/>
      <c r="O850" s="249"/>
      <c r="P850" s="249"/>
      <c r="Q850" s="249"/>
      <c r="R850" s="249"/>
      <c r="S850" s="249"/>
      <c r="T850" s="250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1" t="s">
        <v>160</v>
      </c>
      <c r="AU850" s="251" t="s">
        <v>83</v>
      </c>
      <c r="AV850" s="14" t="s">
        <v>85</v>
      </c>
      <c r="AW850" s="14" t="s">
        <v>32</v>
      </c>
      <c r="AX850" s="14" t="s">
        <v>83</v>
      </c>
      <c r="AY850" s="251" t="s">
        <v>151</v>
      </c>
    </row>
    <row r="851" s="2" customFormat="1" ht="16.5" customHeight="1">
      <c r="A851" s="39"/>
      <c r="B851" s="40"/>
      <c r="C851" s="263" t="s">
        <v>1627</v>
      </c>
      <c r="D851" s="263" t="s">
        <v>362</v>
      </c>
      <c r="E851" s="264" t="s">
        <v>1628</v>
      </c>
      <c r="F851" s="265" t="s">
        <v>1619</v>
      </c>
      <c r="G851" s="266" t="s">
        <v>1620</v>
      </c>
      <c r="H851" s="267">
        <v>1</v>
      </c>
      <c r="I851" s="268"/>
      <c r="J851" s="269">
        <f>ROUND(I851*H851,2)</f>
        <v>0</v>
      </c>
      <c r="K851" s="270"/>
      <c r="L851" s="271"/>
      <c r="M851" s="272" t="s">
        <v>1</v>
      </c>
      <c r="N851" s="273" t="s">
        <v>40</v>
      </c>
      <c r="O851" s="92"/>
      <c r="P851" s="226">
        <f>O851*H851</f>
        <v>0</v>
      </c>
      <c r="Q851" s="226">
        <v>0</v>
      </c>
      <c r="R851" s="226">
        <f>Q851*H851</f>
        <v>0</v>
      </c>
      <c r="S851" s="226">
        <v>0</v>
      </c>
      <c r="T851" s="227">
        <f>S851*H851</f>
        <v>0</v>
      </c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R851" s="228" t="s">
        <v>1613</v>
      </c>
      <c r="AT851" s="228" t="s">
        <v>362</v>
      </c>
      <c r="AU851" s="228" t="s">
        <v>83</v>
      </c>
      <c r="AY851" s="18" t="s">
        <v>151</v>
      </c>
      <c r="BE851" s="229">
        <f>IF(N851="základní",J851,0)</f>
        <v>0</v>
      </c>
      <c r="BF851" s="229">
        <f>IF(N851="snížená",J851,0)</f>
        <v>0</v>
      </c>
      <c r="BG851" s="229">
        <f>IF(N851="zákl. přenesená",J851,0)</f>
        <v>0</v>
      </c>
      <c r="BH851" s="229">
        <f>IF(N851="sníž. přenesená",J851,0)</f>
        <v>0</v>
      </c>
      <c r="BI851" s="229">
        <f>IF(N851="nulová",J851,0)</f>
        <v>0</v>
      </c>
      <c r="BJ851" s="18" t="s">
        <v>83</v>
      </c>
      <c r="BK851" s="229">
        <f>ROUND(I851*H851,2)</f>
        <v>0</v>
      </c>
      <c r="BL851" s="18" t="s">
        <v>1613</v>
      </c>
      <c r="BM851" s="228" t="s">
        <v>1629</v>
      </c>
    </row>
    <row r="852" s="12" customFormat="1" ht="25.92" customHeight="1">
      <c r="A852" s="12"/>
      <c r="B852" s="200"/>
      <c r="C852" s="201"/>
      <c r="D852" s="202" t="s">
        <v>74</v>
      </c>
      <c r="E852" s="203" t="s">
        <v>1630</v>
      </c>
      <c r="F852" s="203" t="s">
        <v>1631</v>
      </c>
      <c r="G852" s="201"/>
      <c r="H852" s="201"/>
      <c r="I852" s="204"/>
      <c r="J852" s="205">
        <f>BK852</f>
        <v>0</v>
      </c>
      <c r="K852" s="201"/>
      <c r="L852" s="206"/>
      <c r="M852" s="207"/>
      <c r="N852" s="208"/>
      <c r="O852" s="208"/>
      <c r="P852" s="209">
        <f>P853+P855+P857+P861+P863</f>
        <v>0</v>
      </c>
      <c r="Q852" s="208"/>
      <c r="R852" s="209">
        <f>R853+R855+R857+R861+R863</f>
        <v>0</v>
      </c>
      <c r="S852" s="208"/>
      <c r="T852" s="210">
        <f>T853+T855+T857+T861+T863</f>
        <v>0</v>
      </c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R852" s="211" t="s">
        <v>183</v>
      </c>
      <c r="AT852" s="212" t="s">
        <v>74</v>
      </c>
      <c r="AU852" s="212" t="s">
        <v>75</v>
      </c>
      <c r="AY852" s="211" t="s">
        <v>151</v>
      </c>
      <c r="BK852" s="213">
        <f>BK853+BK855+BK857+BK861+BK863</f>
        <v>0</v>
      </c>
    </row>
    <row r="853" s="12" customFormat="1" ht="22.8" customHeight="1">
      <c r="A853" s="12"/>
      <c r="B853" s="200"/>
      <c r="C853" s="201"/>
      <c r="D853" s="202" t="s">
        <v>74</v>
      </c>
      <c r="E853" s="214" t="s">
        <v>1632</v>
      </c>
      <c r="F853" s="214" t="s">
        <v>1633</v>
      </c>
      <c r="G853" s="201"/>
      <c r="H853" s="201"/>
      <c r="I853" s="204"/>
      <c r="J853" s="215">
        <f>BK853</f>
        <v>0</v>
      </c>
      <c r="K853" s="201"/>
      <c r="L853" s="206"/>
      <c r="M853" s="207"/>
      <c r="N853" s="208"/>
      <c r="O853" s="208"/>
      <c r="P853" s="209">
        <f>P854</f>
        <v>0</v>
      </c>
      <c r="Q853" s="208"/>
      <c r="R853" s="209">
        <f>R854</f>
        <v>0</v>
      </c>
      <c r="S853" s="208"/>
      <c r="T853" s="210">
        <f>T854</f>
        <v>0</v>
      </c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R853" s="211" t="s">
        <v>183</v>
      </c>
      <c r="AT853" s="212" t="s">
        <v>74</v>
      </c>
      <c r="AU853" s="212" t="s">
        <v>83</v>
      </c>
      <c r="AY853" s="211" t="s">
        <v>151</v>
      </c>
      <c r="BK853" s="213">
        <f>BK854</f>
        <v>0</v>
      </c>
    </row>
    <row r="854" s="2" customFormat="1" ht="16.5" customHeight="1">
      <c r="A854" s="39"/>
      <c r="B854" s="40"/>
      <c r="C854" s="216" t="s">
        <v>1634</v>
      </c>
      <c r="D854" s="216" t="s">
        <v>154</v>
      </c>
      <c r="E854" s="217" t="s">
        <v>1635</v>
      </c>
      <c r="F854" s="218" t="s">
        <v>1636</v>
      </c>
      <c r="G854" s="219" t="s">
        <v>1121</v>
      </c>
      <c r="H854" s="220">
        <v>1</v>
      </c>
      <c r="I854" s="221"/>
      <c r="J854" s="222">
        <f>ROUND(I854*H854,2)</f>
        <v>0</v>
      </c>
      <c r="K854" s="223"/>
      <c r="L854" s="45"/>
      <c r="M854" s="224" t="s">
        <v>1</v>
      </c>
      <c r="N854" s="225" t="s">
        <v>40</v>
      </c>
      <c r="O854" s="92"/>
      <c r="P854" s="226">
        <f>O854*H854</f>
        <v>0</v>
      </c>
      <c r="Q854" s="226">
        <v>0</v>
      </c>
      <c r="R854" s="226">
        <f>Q854*H854</f>
        <v>0</v>
      </c>
      <c r="S854" s="226">
        <v>0</v>
      </c>
      <c r="T854" s="227">
        <f>S854*H854</f>
        <v>0</v>
      </c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R854" s="228" t="s">
        <v>1637</v>
      </c>
      <c r="AT854" s="228" t="s">
        <v>154</v>
      </c>
      <c r="AU854" s="228" t="s">
        <v>85</v>
      </c>
      <c r="AY854" s="18" t="s">
        <v>151</v>
      </c>
      <c r="BE854" s="229">
        <f>IF(N854="základní",J854,0)</f>
        <v>0</v>
      </c>
      <c r="BF854" s="229">
        <f>IF(N854="snížená",J854,0)</f>
        <v>0</v>
      </c>
      <c r="BG854" s="229">
        <f>IF(N854="zákl. přenesená",J854,0)</f>
        <v>0</v>
      </c>
      <c r="BH854" s="229">
        <f>IF(N854="sníž. přenesená",J854,0)</f>
        <v>0</v>
      </c>
      <c r="BI854" s="229">
        <f>IF(N854="nulová",J854,0)</f>
        <v>0</v>
      </c>
      <c r="BJ854" s="18" t="s">
        <v>83</v>
      </c>
      <c r="BK854" s="229">
        <f>ROUND(I854*H854,2)</f>
        <v>0</v>
      </c>
      <c r="BL854" s="18" t="s">
        <v>1637</v>
      </c>
      <c r="BM854" s="228" t="s">
        <v>1638</v>
      </c>
    </row>
    <row r="855" s="12" customFormat="1" ht="22.8" customHeight="1">
      <c r="A855" s="12"/>
      <c r="B855" s="200"/>
      <c r="C855" s="201"/>
      <c r="D855" s="202" t="s">
        <v>74</v>
      </c>
      <c r="E855" s="214" t="s">
        <v>1639</v>
      </c>
      <c r="F855" s="214" t="s">
        <v>1640</v>
      </c>
      <c r="G855" s="201"/>
      <c r="H855" s="201"/>
      <c r="I855" s="204"/>
      <c r="J855" s="215">
        <f>BK855</f>
        <v>0</v>
      </c>
      <c r="K855" s="201"/>
      <c r="L855" s="206"/>
      <c r="M855" s="207"/>
      <c r="N855" s="208"/>
      <c r="O855" s="208"/>
      <c r="P855" s="209">
        <f>P856</f>
        <v>0</v>
      </c>
      <c r="Q855" s="208"/>
      <c r="R855" s="209">
        <f>R856</f>
        <v>0</v>
      </c>
      <c r="S855" s="208"/>
      <c r="T855" s="210">
        <f>T856</f>
        <v>0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11" t="s">
        <v>183</v>
      </c>
      <c r="AT855" s="212" t="s">
        <v>74</v>
      </c>
      <c r="AU855" s="212" t="s">
        <v>83</v>
      </c>
      <c r="AY855" s="211" t="s">
        <v>151</v>
      </c>
      <c r="BK855" s="213">
        <f>BK856</f>
        <v>0</v>
      </c>
    </row>
    <row r="856" s="2" customFormat="1" ht="16.5" customHeight="1">
      <c r="A856" s="39"/>
      <c r="B856" s="40"/>
      <c r="C856" s="216" t="s">
        <v>1641</v>
      </c>
      <c r="D856" s="216" t="s">
        <v>154</v>
      </c>
      <c r="E856" s="217" t="s">
        <v>1642</v>
      </c>
      <c r="F856" s="218" t="s">
        <v>1640</v>
      </c>
      <c r="G856" s="219" t="s">
        <v>1121</v>
      </c>
      <c r="H856" s="220">
        <v>1</v>
      </c>
      <c r="I856" s="221"/>
      <c r="J856" s="222">
        <f>ROUND(I856*H856,2)</f>
        <v>0</v>
      </c>
      <c r="K856" s="223"/>
      <c r="L856" s="45"/>
      <c r="M856" s="224" t="s">
        <v>1</v>
      </c>
      <c r="N856" s="225" t="s">
        <v>40</v>
      </c>
      <c r="O856" s="92"/>
      <c r="P856" s="226">
        <f>O856*H856</f>
        <v>0</v>
      </c>
      <c r="Q856" s="226">
        <v>0</v>
      </c>
      <c r="R856" s="226">
        <f>Q856*H856</f>
        <v>0</v>
      </c>
      <c r="S856" s="226">
        <v>0</v>
      </c>
      <c r="T856" s="227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28" t="s">
        <v>1637</v>
      </c>
      <c r="AT856" s="228" t="s">
        <v>154</v>
      </c>
      <c r="AU856" s="228" t="s">
        <v>85</v>
      </c>
      <c r="AY856" s="18" t="s">
        <v>151</v>
      </c>
      <c r="BE856" s="229">
        <f>IF(N856="základní",J856,0)</f>
        <v>0</v>
      </c>
      <c r="BF856" s="229">
        <f>IF(N856="snížená",J856,0)</f>
        <v>0</v>
      </c>
      <c r="BG856" s="229">
        <f>IF(N856="zákl. přenesená",J856,0)</f>
        <v>0</v>
      </c>
      <c r="BH856" s="229">
        <f>IF(N856="sníž. přenesená",J856,0)</f>
        <v>0</v>
      </c>
      <c r="BI856" s="229">
        <f>IF(N856="nulová",J856,0)</f>
        <v>0</v>
      </c>
      <c r="BJ856" s="18" t="s">
        <v>83</v>
      </c>
      <c r="BK856" s="229">
        <f>ROUND(I856*H856,2)</f>
        <v>0</v>
      </c>
      <c r="BL856" s="18" t="s">
        <v>1637</v>
      </c>
      <c r="BM856" s="228" t="s">
        <v>1643</v>
      </c>
    </row>
    <row r="857" s="12" customFormat="1" ht="22.8" customHeight="1">
      <c r="A857" s="12"/>
      <c r="B857" s="200"/>
      <c r="C857" s="201"/>
      <c r="D857" s="202" t="s">
        <v>74</v>
      </c>
      <c r="E857" s="214" t="s">
        <v>1644</v>
      </c>
      <c r="F857" s="214" t="s">
        <v>1645</v>
      </c>
      <c r="G857" s="201"/>
      <c r="H857" s="201"/>
      <c r="I857" s="204"/>
      <c r="J857" s="215">
        <f>BK857</f>
        <v>0</v>
      </c>
      <c r="K857" s="201"/>
      <c r="L857" s="206"/>
      <c r="M857" s="207"/>
      <c r="N857" s="208"/>
      <c r="O857" s="208"/>
      <c r="P857" s="209">
        <f>SUM(P858:P860)</f>
        <v>0</v>
      </c>
      <c r="Q857" s="208"/>
      <c r="R857" s="209">
        <f>SUM(R858:R860)</f>
        <v>0</v>
      </c>
      <c r="S857" s="208"/>
      <c r="T857" s="210">
        <f>SUM(T858:T860)</f>
        <v>0</v>
      </c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R857" s="211" t="s">
        <v>183</v>
      </c>
      <c r="AT857" s="212" t="s">
        <v>74</v>
      </c>
      <c r="AU857" s="212" t="s">
        <v>83</v>
      </c>
      <c r="AY857" s="211" t="s">
        <v>151</v>
      </c>
      <c r="BK857" s="213">
        <f>SUM(BK858:BK860)</f>
        <v>0</v>
      </c>
    </row>
    <row r="858" s="2" customFormat="1" ht="16.5" customHeight="1">
      <c r="A858" s="39"/>
      <c r="B858" s="40"/>
      <c r="C858" s="216" t="s">
        <v>1646</v>
      </c>
      <c r="D858" s="216" t="s">
        <v>154</v>
      </c>
      <c r="E858" s="217" t="s">
        <v>1647</v>
      </c>
      <c r="F858" s="218" t="s">
        <v>1648</v>
      </c>
      <c r="G858" s="219" t="s">
        <v>1121</v>
      </c>
      <c r="H858" s="220">
        <v>1</v>
      </c>
      <c r="I858" s="221"/>
      <c r="J858" s="222">
        <f>ROUND(I858*H858,2)</f>
        <v>0</v>
      </c>
      <c r="K858" s="223"/>
      <c r="L858" s="45"/>
      <c r="M858" s="224" t="s">
        <v>1</v>
      </c>
      <c r="N858" s="225" t="s">
        <v>40</v>
      </c>
      <c r="O858" s="92"/>
      <c r="P858" s="226">
        <f>O858*H858</f>
        <v>0</v>
      </c>
      <c r="Q858" s="226">
        <v>0</v>
      </c>
      <c r="R858" s="226">
        <f>Q858*H858</f>
        <v>0</v>
      </c>
      <c r="S858" s="226">
        <v>0</v>
      </c>
      <c r="T858" s="227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28" t="s">
        <v>1637</v>
      </c>
      <c r="AT858" s="228" t="s">
        <v>154</v>
      </c>
      <c r="AU858" s="228" t="s">
        <v>85</v>
      </c>
      <c r="AY858" s="18" t="s">
        <v>151</v>
      </c>
      <c r="BE858" s="229">
        <f>IF(N858="základní",J858,0)</f>
        <v>0</v>
      </c>
      <c r="BF858" s="229">
        <f>IF(N858="snížená",J858,0)</f>
        <v>0</v>
      </c>
      <c r="BG858" s="229">
        <f>IF(N858="zákl. přenesená",J858,0)</f>
        <v>0</v>
      </c>
      <c r="BH858" s="229">
        <f>IF(N858="sníž. přenesená",J858,0)</f>
        <v>0</v>
      </c>
      <c r="BI858" s="229">
        <f>IF(N858="nulová",J858,0)</f>
        <v>0</v>
      </c>
      <c r="BJ858" s="18" t="s">
        <v>83</v>
      </c>
      <c r="BK858" s="229">
        <f>ROUND(I858*H858,2)</f>
        <v>0</v>
      </c>
      <c r="BL858" s="18" t="s">
        <v>1637</v>
      </c>
      <c r="BM858" s="228" t="s">
        <v>1649</v>
      </c>
    </row>
    <row r="859" s="13" customFormat="1">
      <c r="A859" s="13"/>
      <c r="B859" s="230"/>
      <c r="C859" s="231"/>
      <c r="D859" s="232" t="s">
        <v>160</v>
      </c>
      <c r="E859" s="233" t="s">
        <v>1</v>
      </c>
      <c r="F859" s="234" t="s">
        <v>1650</v>
      </c>
      <c r="G859" s="231"/>
      <c r="H859" s="233" t="s">
        <v>1</v>
      </c>
      <c r="I859" s="235"/>
      <c r="J859" s="231"/>
      <c r="K859" s="231"/>
      <c r="L859" s="236"/>
      <c r="M859" s="237"/>
      <c r="N859" s="238"/>
      <c r="O859" s="238"/>
      <c r="P859" s="238"/>
      <c r="Q859" s="238"/>
      <c r="R859" s="238"/>
      <c r="S859" s="238"/>
      <c r="T859" s="239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0" t="s">
        <v>160</v>
      </c>
      <c r="AU859" s="240" t="s">
        <v>85</v>
      </c>
      <c r="AV859" s="13" t="s">
        <v>83</v>
      </c>
      <c r="AW859" s="13" t="s">
        <v>32</v>
      </c>
      <c r="AX859" s="13" t="s">
        <v>75</v>
      </c>
      <c r="AY859" s="240" t="s">
        <v>151</v>
      </c>
    </row>
    <row r="860" s="14" customFormat="1">
      <c r="A860" s="14"/>
      <c r="B860" s="241"/>
      <c r="C860" s="242"/>
      <c r="D860" s="232" t="s">
        <v>160</v>
      </c>
      <c r="E860" s="243" t="s">
        <v>1</v>
      </c>
      <c r="F860" s="244" t="s">
        <v>83</v>
      </c>
      <c r="G860" s="242"/>
      <c r="H860" s="245">
        <v>1</v>
      </c>
      <c r="I860" s="246"/>
      <c r="J860" s="242"/>
      <c r="K860" s="242"/>
      <c r="L860" s="247"/>
      <c r="M860" s="248"/>
      <c r="N860" s="249"/>
      <c r="O860" s="249"/>
      <c r="P860" s="249"/>
      <c r="Q860" s="249"/>
      <c r="R860" s="249"/>
      <c r="S860" s="249"/>
      <c r="T860" s="250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1" t="s">
        <v>160</v>
      </c>
      <c r="AU860" s="251" t="s">
        <v>85</v>
      </c>
      <c r="AV860" s="14" t="s">
        <v>85</v>
      </c>
      <c r="AW860" s="14" t="s">
        <v>32</v>
      </c>
      <c r="AX860" s="14" t="s">
        <v>83</v>
      </c>
      <c r="AY860" s="251" t="s">
        <v>151</v>
      </c>
    </row>
    <row r="861" s="12" customFormat="1" ht="22.8" customHeight="1">
      <c r="A861" s="12"/>
      <c r="B861" s="200"/>
      <c r="C861" s="201"/>
      <c r="D861" s="202" t="s">
        <v>74</v>
      </c>
      <c r="E861" s="214" t="s">
        <v>1651</v>
      </c>
      <c r="F861" s="214" t="s">
        <v>1652</v>
      </c>
      <c r="G861" s="201"/>
      <c r="H861" s="201"/>
      <c r="I861" s="204"/>
      <c r="J861" s="215">
        <f>BK861</f>
        <v>0</v>
      </c>
      <c r="K861" s="201"/>
      <c r="L861" s="206"/>
      <c r="M861" s="207"/>
      <c r="N861" s="208"/>
      <c r="O861" s="208"/>
      <c r="P861" s="209">
        <f>P862</f>
        <v>0</v>
      </c>
      <c r="Q861" s="208"/>
      <c r="R861" s="209">
        <f>R862</f>
        <v>0</v>
      </c>
      <c r="S861" s="208"/>
      <c r="T861" s="210">
        <f>T862</f>
        <v>0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211" t="s">
        <v>183</v>
      </c>
      <c r="AT861" s="212" t="s">
        <v>74</v>
      </c>
      <c r="AU861" s="212" t="s">
        <v>83</v>
      </c>
      <c r="AY861" s="211" t="s">
        <v>151</v>
      </c>
      <c r="BK861" s="213">
        <f>BK862</f>
        <v>0</v>
      </c>
    </row>
    <row r="862" s="2" customFormat="1" ht="16.5" customHeight="1">
      <c r="A862" s="39"/>
      <c r="B862" s="40"/>
      <c r="C862" s="216" t="s">
        <v>1653</v>
      </c>
      <c r="D862" s="216" t="s">
        <v>154</v>
      </c>
      <c r="E862" s="217" t="s">
        <v>1654</v>
      </c>
      <c r="F862" s="218" t="s">
        <v>1652</v>
      </c>
      <c r="G862" s="219" t="s">
        <v>1121</v>
      </c>
      <c r="H862" s="220">
        <v>1</v>
      </c>
      <c r="I862" s="221"/>
      <c r="J862" s="222">
        <f>ROUND(I862*H862,2)</f>
        <v>0</v>
      </c>
      <c r="K862" s="223"/>
      <c r="L862" s="45"/>
      <c r="M862" s="224" t="s">
        <v>1</v>
      </c>
      <c r="N862" s="225" t="s">
        <v>40</v>
      </c>
      <c r="O862" s="92"/>
      <c r="P862" s="226">
        <f>O862*H862</f>
        <v>0</v>
      </c>
      <c r="Q862" s="226">
        <v>0</v>
      </c>
      <c r="R862" s="226">
        <f>Q862*H862</f>
        <v>0</v>
      </c>
      <c r="S862" s="226">
        <v>0</v>
      </c>
      <c r="T862" s="227">
        <f>S862*H862</f>
        <v>0</v>
      </c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R862" s="228" t="s">
        <v>1637</v>
      </c>
      <c r="AT862" s="228" t="s">
        <v>154</v>
      </c>
      <c r="AU862" s="228" t="s">
        <v>85</v>
      </c>
      <c r="AY862" s="18" t="s">
        <v>151</v>
      </c>
      <c r="BE862" s="229">
        <f>IF(N862="základní",J862,0)</f>
        <v>0</v>
      </c>
      <c r="BF862" s="229">
        <f>IF(N862="snížená",J862,0)</f>
        <v>0</v>
      </c>
      <c r="BG862" s="229">
        <f>IF(N862="zákl. přenesená",J862,0)</f>
        <v>0</v>
      </c>
      <c r="BH862" s="229">
        <f>IF(N862="sníž. přenesená",J862,0)</f>
        <v>0</v>
      </c>
      <c r="BI862" s="229">
        <f>IF(N862="nulová",J862,0)</f>
        <v>0</v>
      </c>
      <c r="BJ862" s="18" t="s">
        <v>83</v>
      </c>
      <c r="BK862" s="229">
        <f>ROUND(I862*H862,2)</f>
        <v>0</v>
      </c>
      <c r="BL862" s="18" t="s">
        <v>1637</v>
      </c>
      <c r="BM862" s="228" t="s">
        <v>1655</v>
      </c>
    </row>
    <row r="863" s="12" customFormat="1" ht="22.8" customHeight="1">
      <c r="A863" s="12"/>
      <c r="B863" s="200"/>
      <c r="C863" s="201"/>
      <c r="D863" s="202" t="s">
        <v>74</v>
      </c>
      <c r="E863" s="214" t="s">
        <v>1656</v>
      </c>
      <c r="F863" s="214" t="s">
        <v>1657</v>
      </c>
      <c r="G863" s="201"/>
      <c r="H863" s="201"/>
      <c r="I863" s="204"/>
      <c r="J863" s="215">
        <f>BK863</f>
        <v>0</v>
      </c>
      <c r="K863" s="201"/>
      <c r="L863" s="206"/>
      <c r="M863" s="207"/>
      <c r="N863" s="208"/>
      <c r="O863" s="208"/>
      <c r="P863" s="209">
        <f>P864</f>
        <v>0</v>
      </c>
      <c r="Q863" s="208"/>
      <c r="R863" s="209">
        <f>R864</f>
        <v>0</v>
      </c>
      <c r="S863" s="208"/>
      <c r="T863" s="210">
        <f>T864</f>
        <v>0</v>
      </c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R863" s="211" t="s">
        <v>183</v>
      </c>
      <c r="AT863" s="212" t="s">
        <v>74</v>
      </c>
      <c r="AU863" s="212" t="s">
        <v>83</v>
      </c>
      <c r="AY863" s="211" t="s">
        <v>151</v>
      </c>
      <c r="BK863" s="213">
        <f>BK864</f>
        <v>0</v>
      </c>
    </row>
    <row r="864" s="2" customFormat="1" ht="16.5" customHeight="1">
      <c r="A864" s="39"/>
      <c r="B864" s="40"/>
      <c r="C864" s="216" t="s">
        <v>1658</v>
      </c>
      <c r="D864" s="216" t="s">
        <v>154</v>
      </c>
      <c r="E864" s="217" t="s">
        <v>1659</v>
      </c>
      <c r="F864" s="218" t="s">
        <v>1657</v>
      </c>
      <c r="G864" s="219" t="s">
        <v>1121</v>
      </c>
      <c r="H864" s="220">
        <v>1</v>
      </c>
      <c r="I864" s="221"/>
      <c r="J864" s="222">
        <f>ROUND(I864*H864,2)</f>
        <v>0</v>
      </c>
      <c r="K864" s="223"/>
      <c r="L864" s="45"/>
      <c r="M864" s="286" t="s">
        <v>1</v>
      </c>
      <c r="N864" s="287" t="s">
        <v>40</v>
      </c>
      <c r="O864" s="288"/>
      <c r="P864" s="289">
        <f>O864*H864</f>
        <v>0</v>
      </c>
      <c r="Q864" s="289">
        <v>0</v>
      </c>
      <c r="R864" s="289">
        <f>Q864*H864</f>
        <v>0</v>
      </c>
      <c r="S864" s="289">
        <v>0</v>
      </c>
      <c r="T864" s="290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28" t="s">
        <v>1637</v>
      </c>
      <c r="AT864" s="228" t="s">
        <v>154</v>
      </c>
      <c r="AU864" s="228" t="s">
        <v>85</v>
      </c>
      <c r="AY864" s="18" t="s">
        <v>151</v>
      </c>
      <c r="BE864" s="229">
        <f>IF(N864="základní",J864,0)</f>
        <v>0</v>
      </c>
      <c r="BF864" s="229">
        <f>IF(N864="snížená",J864,0)</f>
        <v>0</v>
      </c>
      <c r="BG864" s="229">
        <f>IF(N864="zákl. přenesená",J864,0)</f>
        <v>0</v>
      </c>
      <c r="BH864" s="229">
        <f>IF(N864="sníž. přenesená",J864,0)</f>
        <v>0</v>
      </c>
      <c r="BI864" s="229">
        <f>IF(N864="nulová",J864,0)</f>
        <v>0</v>
      </c>
      <c r="BJ864" s="18" t="s">
        <v>83</v>
      </c>
      <c r="BK864" s="229">
        <f>ROUND(I864*H864,2)</f>
        <v>0</v>
      </c>
      <c r="BL864" s="18" t="s">
        <v>1637</v>
      </c>
      <c r="BM864" s="228" t="s">
        <v>1660</v>
      </c>
    </row>
    <row r="865" s="2" customFormat="1" ht="6.96" customHeight="1">
      <c r="A865" s="39"/>
      <c r="B865" s="67"/>
      <c r="C865" s="68"/>
      <c r="D865" s="68"/>
      <c r="E865" s="68"/>
      <c r="F865" s="68"/>
      <c r="G865" s="68"/>
      <c r="H865" s="68"/>
      <c r="I865" s="68"/>
      <c r="J865" s="68"/>
      <c r="K865" s="68"/>
      <c r="L865" s="45"/>
      <c r="M865" s="39"/>
      <c r="O865" s="39"/>
      <c r="P865" s="39"/>
      <c r="Q865" s="39"/>
      <c r="R865" s="39"/>
      <c r="S865" s="39"/>
      <c r="T865" s="39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</row>
  </sheetData>
  <sheetProtection sheet="1" autoFilter="0" formatColumns="0" formatRows="0" objects="1" scenarios="1" spinCount="100000" saltValue="I7XVdopAoM5XN3aLWxRslCxCzKOPbBcCWo49Mkrv7Ht+skM9rcvX53IzTyIihhZT24mWaj2aNUbAz/X8yPkpJQ==" hashValue="Tq0pMyVAbcuUOq7zBpsaMkQvB71oF3+5ZUN1GrUf3enqjDEqb0l/GlpOk17OKfA5GhC6qw8pRNtX/tsA7pcYYw==" algorithmName="SHA-512" password="CC35"/>
  <autoFilter ref="C157:K864"/>
  <mergeCells count="9">
    <mergeCell ref="E7:H7"/>
    <mergeCell ref="E9:H9"/>
    <mergeCell ref="E18:H18"/>
    <mergeCell ref="E27:H27"/>
    <mergeCell ref="E85:H85"/>
    <mergeCell ref="E87:H87"/>
    <mergeCell ref="E148:H148"/>
    <mergeCell ref="E150:H15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LAPTOP-F311AD80\Jiří Lábus</dc:creator>
  <cp:lastModifiedBy>LAPTOP-F311AD80\Jiří Lábus</cp:lastModifiedBy>
  <dcterms:created xsi:type="dcterms:W3CDTF">2025-01-09T09:08:51Z</dcterms:created>
  <dcterms:modified xsi:type="dcterms:W3CDTF">2025-01-09T09:08:53Z</dcterms:modified>
</cp:coreProperties>
</file>