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V:\Akce investiční\3401 Park u DMK\5. Dokumentace\Sadové úpravy - Velich\Redukce\"/>
    </mc:Choice>
  </mc:AlternateContent>
  <xr:revisionPtr revIDLastSave="0" documentId="13_ncr:1_{E2A2B5F9-7758-4061-A944-854DC632E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výměr" sheetId="1" r:id="rId1"/>
    <sheet name="sortiment rostlin Modrý kámen" sheetId="2" r:id="rId2"/>
    <sheet name="sortiment rostlin MK park - SEZ" sheetId="3" r:id="rId3"/>
    <sheet name="souhrn exportu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3" l="1"/>
  <c r="I59" i="3"/>
  <c r="I57" i="3"/>
  <c r="I60" i="3" s="1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17" i="3"/>
  <c r="I74" i="2"/>
  <c r="I75" i="2"/>
  <c r="I76" i="2"/>
  <c r="I77" i="2"/>
  <c r="I78" i="2"/>
  <c r="I79" i="2"/>
  <c r="I80" i="2"/>
  <c r="I81" i="2"/>
  <c r="I82" i="2"/>
  <c r="I83" i="2"/>
  <c r="I84" i="2"/>
  <c r="I73" i="2"/>
  <c r="I68" i="2"/>
  <c r="I69" i="2"/>
  <c r="I67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38" i="2"/>
  <c r="D60" i="3" a="1"/>
  <c r="D60" i="3"/>
  <c r="D54" i="3" a="1"/>
  <c r="D54" i="3"/>
  <c r="D14" i="3" a="1"/>
  <c r="D14" i="3" s="1"/>
  <c r="I13" i="3" a="1"/>
  <c r="I13" i="3"/>
  <c r="I12" i="3" a="1"/>
  <c r="I12" i="3" s="1"/>
  <c r="I11" i="3" a="1"/>
  <c r="I11" i="3" s="1"/>
  <c r="I10" i="3" a="1"/>
  <c r="I10" i="3"/>
  <c r="I9" i="3" a="1"/>
  <c r="I9" i="3" s="1"/>
  <c r="D6" i="3" a="1"/>
  <c r="D6" i="3"/>
  <c r="I5" i="3" a="1"/>
  <c r="I5" i="3" s="1"/>
  <c r="I6" i="3" s="1"/>
  <c r="D85" i="2" a="1"/>
  <c r="D85" i="2"/>
  <c r="D87" i="2" s="1" a="1"/>
  <c r="D87" i="2" s="1"/>
  <c r="D70" i="2" a="1"/>
  <c r="D70" i="2"/>
  <c r="D64" i="2" a="1"/>
  <c r="D64" i="2"/>
  <c r="D35" i="2" a="1"/>
  <c r="D35" i="2"/>
  <c r="I34" i="2" a="1"/>
  <c r="I34" i="2" s="1"/>
  <c r="I33" i="2" a="1"/>
  <c r="I33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26" i="2" a="1"/>
  <c r="I26" i="2" s="1"/>
  <c r="I25" i="2" a="1"/>
  <c r="I25" i="2" s="1"/>
  <c r="I24" i="2" a="1"/>
  <c r="I24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D7" i="2" a="1"/>
  <c r="D7" i="2"/>
  <c r="I6" i="2" a="1"/>
  <c r="I6" i="2" s="1"/>
  <c r="I5" i="2" a="1"/>
  <c r="I5" i="2" s="1"/>
  <c r="I4" i="2" a="1"/>
  <c r="I4" i="2" s="1"/>
  <c r="I3" i="2" a="1"/>
  <c r="I3" i="2" s="1"/>
  <c r="G152" i="1" a="1"/>
  <c r="G152" i="1"/>
  <c r="G151" i="1" a="1"/>
  <c r="G151" i="1" s="1"/>
  <c r="G150" i="1" a="1"/>
  <c r="G150" i="1" s="1"/>
  <c r="G149" i="1" a="1"/>
  <c r="G149" i="1" s="1"/>
  <c r="G148" i="1" a="1"/>
  <c r="G148" i="1" s="1"/>
  <c r="G147" i="1" a="1"/>
  <c r="G147" i="1" s="1"/>
  <c r="G146" i="1" a="1"/>
  <c r="G146" i="1"/>
  <c r="G145" i="1" a="1"/>
  <c r="G145" i="1" s="1"/>
  <c r="G143" i="1" a="1"/>
  <c r="G143" i="1"/>
  <c r="G142" i="1" a="1"/>
  <c r="G142" i="1"/>
  <c r="G141" i="1" a="1"/>
  <c r="G141" i="1" s="1"/>
  <c r="G140" i="1" a="1"/>
  <c r="G140" i="1" s="1"/>
  <c r="G139" i="1" a="1"/>
  <c r="G139" i="1"/>
  <c r="G138" i="1" a="1"/>
  <c r="G138" i="1" s="1"/>
  <c r="G137" i="1" a="1"/>
  <c r="G137" i="1"/>
  <c r="G136" i="1" a="1"/>
  <c r="G136" i="1" s="1"/>
  <c r="G134" i="1" a="1"/>
  <c r="G134" i="1" s="1"/>
  <c r="G133" i="1" a="1"/>
  <c r="G133" i="1" s="1"/>
  <c r="G132" i="1" a="1"/>
  <c r="G132" i="1"/>
  <c r="G131" i="1" a="1"/>
  <c r="G131" i="1" s="1"/>
  <c r="G128" i="1" a="1"/>
  <c r="G128" i="1"/>
  <c r="G125" i="1" a="1"/>
  <c r="G125" i="1" s="1"/>
  <c r="E124" i="1" a="1"/>
  <c r="E124" i="1" s="1"/>
  <c r="G124" i="1" s="1" a="1"/>
  <c r="G124" i="1" s="1"/>
  <c r="E123" i="1" a="1"/>
  <c r="E123" i="1" s="1"/>
  <c r="G123" i="1" s="1" a="1"/>
  <c r="G123" i="1" s="1"/>
  <c r="G121" i="1" a="1"/>
  <c r="G121" i="1"/>
  <c r="E120" i="1" a="1"/>
  <c r="E120" i="1"/>
  <c r="G120" i="1" s="1" a="1"/>
  <c r="G120" i="1" s="1"/>
  <c r="E119" i="1" a="1"/>
  <c r="E119" i="1"/>
  <c r="G119" i="1" s="1" a="1"/>
  <c r="G119" i="1" s="1"/>
  <c r="G118" i="1" a="1"/>
  <c r="G118" i="1" s="1"/>
  <c r="E118" i="1" a="1"/>
  <c r="E118" i="1"/>
  <c r="E117" i="1" a="1"/>
  <c r="E117" i="1" s="1"/>
  <c r="G117" i="1" s="1" a="1"/>
  <c r="G117" i="1" s="1"/>
  <c r="E116" i="1" a="1"/>
  <c r="E116" i="1"/>
  <c r="G116" i="1" s="1" a="1"/>
  <c r="G116" i="1" s="1"/>
  <c r="E115" i="1" a="1"/>
  <c r="E115" i="1"/>
  <c r="E126" i="1" s="1" a="1"/>
  <c r="E126" i="1" s="1"/>
  <c r="G126" i="1" s="1" a="1"/>
  <c r="G126" i="1" s="1"/>
  <c r="G114" i="1" a="1"/>
  <c r="G114" i="1" s="1"/>
  <c r="E113" i="1" a="1"/>
  <c r="E113" i="1" s="1"/>
  <c r="G113" i="1" s="1" a="1"/>
  <c r="G113" i="1" s="1"/>
  <c r="E111" i="1" a="1"/>
  <c r="E111" i="1"/>
  <c r="G111" i="1" s="1" a="1"/>
  <c r="G111" i="1" s="1"/>
  <c r="E110" i="1" a="1"/>
  <c r="E110" i="1" s="1"/>
  <c r="G110" i="1" s="1" a="1"/>
  <c r="G110" i="1" s="1"/>
  <c r="E108" i="1" a="1"/>
  <c r="E108" i="1" s="1"/>
  <c r="G108" i="1" s="1" a="1"/>
  <c r="G108" i="1" s="1"/>
  <c r="E107" i="1" a="1"/>
  <c r="E107" i="1" s="1"/>
  <c r="G107" i="1" s="1" a="1"/>
  <c r="G107" i="1" s="1"/>
  <c r="G103" i="1" a="1"/>
  <c r="G103" i="1"/>
  <c r="G102" i="1" a="1"/>
  <c r="G102" i="1"/>
  <c r="E101" i="1" a="1"/>
  <c r="E101" i="1" s="1"/>
  <c r="G101" i="1" s="1" a="1"/>
  <c r="G101" i="1" s="1"/>
  <c r="E100" i="1" a="1"/>
  <c r="E100" i="1" s="1"/>
  <c r="G100" i="1" s="1" a="1"/>
  <c r="G100" i="1" s="1"/>
  <c r="E99" i="1" a="1"/>
  <c r="E99" i="1"/>
  <c r="E106" i="1" s="1" a="1"/>
  <c r="E106" i="1" s="1"/>
  <c r="G106" i="1" s="1" a="1"/>
  <c r="G106" i="1" s="1"/>
  <c r="E98" i="1" a="1"/>
  <c r="E98" i="1" s="1"/>
  <c r="G98" i="1" s="1" a="1"/>
  <c r="G98" i="1" s="1"/>
  <c r="E96" i="1" a="1"/>
  <c r="E96" i="1" s="1"/>
  <c r="E97" i="1" s="1" a="1"/>
  <c r="E97" i="1" s="1"/>
  <c r="G97" i="1" s="1" a="1"/>
  <c r="G97" i="1" s="1"/>
  <c r="G95" i="1" a="1"/>
  <c r="G95" i="1" s="1"/>
  <c r="G93" i="1" a="1"/>
  <c r="G93" i="1"/>
  <c r="G92" i="1" a="1"/>
  <c r="G92" i="1" s="1"/>
  <c r="G90" i="1" a="1"/>
  <c r="G90" i="1"/>
  <c r="G89" i="1" a="1"/>
  <c r="G89" i="1"/>
  <c r="G88" i="1" a="1"/>
  <c r="G88" i="1" s="1"/>
  <c r="E87" i="1" a="1"/>
  <c r="E87" i="1" s="1"/>
  <c r="G87" i="1" s="1" a="1"/>
  <c r="G87" i="1" s="1"/>
  <c r="E86" i="1" a="1"/>
  <c r="E86" i="1" s="1"/>
  <c r="G86" i="1" s="1" a="1"/>
  <c r="G86" i="1" s="1"/>
  <c r="G85" i="1" a="1"/>
  <c r="G85" i="1"/>
  <c r="G79" i="1" a="1"/>
  <c r="G79" i="1"/>
  <c r="G78" i="1" a="1"/>
  <c r="G78" i="1"/>
  <c r="G77" i="1" a="1"/>
  <c r="G77" i="1" s="1"/>
  <c r="G76" i="1" a="1"/>
  <c r="G76" i="1"/>
  <c r="G75" i="1" a="1"/>
  <c r="G75" i="1" s="1"/>
  <c r="G74" i="1" a="1"/>
  <c r="G74" i="1"/>
  <c r="G73" i="1" a="1"/>
  <c r="G73" i="1"/>
  <c r="G72" i="1" a="1"/>
  <c r="G72" i="1"/>
  <c r="E70" i="1" a="1"/>
  <c r="E70" i="1" s="1"/>
  <c r="G70" i="1" s="1" a="1"/>
  <c r="G70" i="1" s="1"/>
  <c r="G65" i="1" a="1"/>
  <c r="G65" i="1" s="1"/>
  <c r="G64" i="1" a="1"/>
  <c r="G64" i="1" s="1"/>
  <c r="E56" i="1" a="1"/>
  <c r="E56" i="1" s="1"/>
  <c r="E63" i="1" s="1" a="1"/>
  <c r="E63" i="1" s="1"/>
  <c r="G63" i="1" s="1" a="1"/>
  <c r="G63" i="1" s="1"/>
  <c r="E54" i="1" a="1"/>
  <c r="E54" i="1"/>
  <c r="G54" i="1" s="1" a="1"/>
  <c r="G54" i="1" s="1"/>
  <c r="E49" i="1" a="1"/>
  <c r="E49" i="1"/>
  <c r="E50" i="1" s="1" a="1"/>
  <c r="E50" i="1" s="1"/>
  <c r="G48" i="1" a="1"/>
  <c r="G48" i="1" s="1"/>
  <c r="E40" i="1" a="1"/>
  <c r="E40" i="1"/>
  <c r="E46" i="1" s="1" a="1"/>
  <c r="E46" i="1" s="1"/>
  <c r="G46" i="1" s="1" a="1"/>
  <c r="G46" i="1" s="1"/>
  <c r="E38" i="1" a="1"/>
  <c r="E38" i="1" s="1"/>
  <c r="G37" i="1" a="1"/>
  <c r="G37" i="1" s="1"/>
  <c r="E36" i="1" a="1"/>
  <c r="E36" i="1" s="1"/>
  <c r="G36" i="1" s="1" a="1"/>
  <c r="G36" i="1" s="1"/>
  <c r="G35" i="1" a="1"/>
  <c r="G35" i="1"/>
  <c r="E32" i="1" a="1"/>
  <c r="E32" i="1" s="1"/>
  <c r="E30" i="1" a="1"/>
  <c r="E30" i="1"/>
  <c r="E26" i="1" a="1"/>
  <c r="E26" i="1" s="1"/>
  <c r="E20" i="1" a="1"/>
  <c r="E20" i="1" s="1"/>
  <c r="E14" i="1" a="1"/>
  <c r="E14" i="1" s="1"/>
  <c r="G84" i="1" l="1"/>
  <c r="E39" i="1" a="1"/>
  <c r="E39" i="1" s="1"/>
  <c r="G39" i="1" s="1" a="1"/>
  <c r="G39" i="1" s="1"/>
  <c r="G38" i="1"/>
  <c r="G34" i="1" s="1" a="1"/>
  <c r="G34" i="1" s="1"/>
  <c r="G49" i="1" a="1"/>
  <c r="G49" i="1" s="1"/>
  <c r="I54" i="3"/>
  <c r="I85" i="2"/>
  <c r="G83" i="1" s="1"/>
  <c r="I64" i="2"/>
  <c r="G81" i="1" s="1"/>
  <c r="G130" i="1" a="1"/>
  <c r="G130" i="1" s="1"/>
  <c r="G144" i="1" a="1"/>
  <c r="G144" i="1" s="1"/>
  <c r="G115" i="1" a="1"/>
  <c r="G115" i="1" s="1"/>
  <c r="E112" i="1" a="1"/>
  <c r="E112" i="1" s="1"/>
  <c r="G112" i="1" s="1" a="1"/>
  <c r="G112" i="1" s="1"/>
  <c r="G109" i="1" s="1" a="1"/>
  <c r="G109" i="1" s="1"/>
  <c r="G135" i="1" a="1"/>
  <c r="G135" i="1" s="1"/>
  <c r="E62" i="1" a="1"/>
  <c r="E62" i="1" s="1"/>
  <c r="G62" i="1" s="1" a="1"/>
  <c r="G62" i="1" s="1"/>
  <c r="G91" i="1" a="1"/>
  <c r="G91" i="1" s="1"/>
  <c r="I70" i="2"/>
  <c r="G82" i="1" s="1"/>
  <c r="I14" i="3" a="1"/>
  <c r="I14" i="3" s="1"/>
  <c r="I35" i="2" a="1"/>
  <c r="I35" i="2" s="1"/>
  <c r="G80" i="1" s="1"/>
  <c r="I7" i="2" a="1"/>
  <c r="I7" i="2" s="1"/>
  <c r="E51" i="1" a="1"/>
  <c r="E51" i="1" s="1"/>
  <c r="G50" i="1" a="1"/>
  <c r="G50" i="1" s="1"/>
  <c r="E41" i="1" a="1"/>
  <c r="E41" i="1" s="1"/>
  <c r="E61" i="1" a="1"/>
  <c r="E61" i="1" s="1"/>
  <c r="E69" i="1" a="1"/>
  <c r="E69" i="1" s="1"/>
  <c r="G69" i="1" s="1" a="1"/>
  <c r="G69" i="1" s="1"/>
  <c r="G96" i="1" a="1"/>
  <c r="G96" i="1" s="1"/>
  <c r="G99" i="1" a="1"/>
  <c r="G99" i="1" s="1"/>
  <c r="E129" i="1" a="1"/>
  <c r="E129" i="1" s="1"/>
  <c r="G129" i="1" s="1" a="1"/>
  <c r="G129" i="1" s="1"/>
  <c r="E105" i="1" a="1"/>
  <c r="E105" i="1" s="1"/>
  <c r="G105" i="1" s="1" a="1"/>
  <c r="G105" i="1" s="1"/>
  <c r="E127" i="1" a="1"/>
  <c r="E127" i="1" s="1"/>
  <c r="G127" i="1" s="1" a="1"/>
  <c r="G127" i="1" s="1"/>
  <c r="E57" i="1" a="1"/>
  <c r="E57" i="1" s="1"/>
  <c r="E60" i="1" a="1"/>
  <c r="E60" i="1" s="1"/>
  <c r="G71" i="1" l="1" a="1"/>
  <c r="G71" i="1" s="1"/>
  <c r="I87" i="2"/>
  <c r="G94" i="1" a="1"/>
  <c r="G94" i="1" s="1"/>
  <c r="E68" i="1" a="1"/>
  <c r="E68" i="1" s="1"/>
  <c r="G68" i="1" s="1" a="1"/>
  <c r="G68" i="1" s="1"/>
  <c r="G61" i="1" a="1"/>
  <c r="G61" i="1" s="1"/>
  <c r="E42" i="1" a="1"/>
  <c r="E42" i="1" s="1"/>
  <c r="G41" i="1" a="1"/>
  <c r="G41" i="1" s="1"/>
  <c r="E67" i="1" a="1"/>
  <c r="E67" i="1" s="1"/>
  <c r="G67" i="1" s="1" a="1"/>
  <c r="G67" i="1" s="1"/>
  <c r="G60" i="1" a="1"/>
  <c r="G60" i="1" s="1"/>
  <c r="E58" i="1" a="1"/>
  <c r="E58" i="1" s="1"/>
  <c r="G57" i="1" a="1"/>
  <c r="G57" i="1" s="1"/>
  <c r="E52" i="1" a="1"/>
  <c r="E52" i="1" s="1"/>
  <c r="G52" i="1" s="1" a="1"/>
  <c r="G52" i="1" s="1"/>
  <c r="G51" i="1" a="1"/>
  <c r="G51" i="1" s="1"/>
  <c r="E43" i="1" l="1" a="1"/>
  <c r="E43" i="1" s="1"/>
  <c r="G42" i="1" a="1"/>
  <c r="G42" i="1" s="1"/>
  <c r="E59" i="1" a="1"/>
  <c r="E59" i="1" s="1"/>
  <c r="G59" i="1" s="1" a="1"/>
  <c r="G59" i="1" s="1"/>
  <c r="G58" i="1" a="1"/>
  <c r="G58" i="1" s="1"/>
  <c r="G55" i="1" l="1" a="1"/>
  <c r="G55" i="1" s="1"/>
  <c r="G43" i="1" a="1"/>
  <c r="G43" i="1" s="1"/>
  <c r="E44" i="1" a="1"/>
  <c r="E44" i="1" s="1"/>
  <c r="G44" i="1" s="1" a="1"/>
  <c r="G44" i="1" s="1"/>
  <c r="G40" i="1" l="1" a="1"/>
  <c r="G40" i="1" s="1"/>
  <c r="G155" i="1" s="1" a="1"/>
  <c r="G155" i="1" s="1"/>
  <c r="G156" i="1" s="1" a="1"/>
  <c r="G156" i="1" s="1"/>
  <c r="G157" i="1" s="1" a="1"/>
  <c r="G15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<sst xmlns="http://schemas.openxmlformats.org/spreadsheetml/2006/main" count="976" uniqueCount="509">
  <si>
    <t xml:space="preserve">VÝKAZ VÝMĚR </t>
  </si>
  <si>
    <t>DOMOV MODRÝ KÁMEN - SADOVÉ ÚPRAVY V RÁMCI PROJEKTU MELOUN PRO MNICHOVO HRADIŠTĚ</t>
  </si>
  <si>
    <t>ROZPOČET SADOVÝCH ÚPRAV - ZREDUKOVANÁ VARIANTA</t>
  </si>
  <si>
    <t>místo:</t>
  </si>
  <si>
    <t>Mnichovo Hradiště</t>
  </si>
  <si>
    <t xml:space="preserve">investor: </t>
  </si>
  <si>
    <t>město Mnichovo Hradiště</t>
  </si>
  <si>
    <t>datum:</t>
  </si>
  <si>
    <t>srpen 2025</t>
  </si>
  <si>
    <t>zařazení</t>
  </si>
  <si>
    <t>popis</t>
  </si>
  <si>
    <t>jednotky</t>
  </si>
  <si>
    <t>počet jedn.</t>
  </si>
  <si>
    <t>cena za jednotku</t>
  </si>
  <si>
    <t>cena celkem</t>
  </si>
  <si>
    <t>poznámka</t>
  </si>
  <si>
    <t>INFORMACE</t>
  </si>
  <si>
    <t>pozn. všechny objemové jednotky jsou uváděny ve slehlém stavu materiálu; veškeré míry je nutno před výrobou na místě přeměřit</t>
  </si>
  <si>
    <t>přehled upravovaných ploch</t>
  </si>
  <si>
    <t>plocha pozemku (dle vymezeného území)</t>
  </si>
  <si>
    <t>m²</t>
  </si>
  <si>
    <t>z toho stavby</t>
  </si>
  <si>
    <t>ks</t>
  </si>
  <si>
    <t>hlavní objekt</t>
  </si>
  <si>
    <t>-</t>
  </si>
  <si>
    <t>zahradní stavby (stávající altán)</t>
  </si>
  <si>
    <t>zahradnicky upravované plochy celkem</t>
  </si>
  <si>
    <t>záhonová výsadba keřů mulčovaná drcenou borkou</t>
  </si>
  <si>
    <t>záhonová výsadba trvalek mulčovaná drcenou borkou</t>
  </si>
  <si>
    <t>záhonová výsadba trvalek mulčovaná šterkem</t>
  </si>
  <si>
    <t>travnaté plochy nové</t>
  </si>
  <si>
    <t>lokální dosev po odstraněných stávajících záhonech</t>
  </si>
  <si>
    <t>travnaté plochy stávající rtekultivované</t>
  </si>
  <si>
    <t>nezpěvněné plochy celkem (mlatové plochy)</t>
  </si>
  <si>
    <t>mlatová plocha s vyvýšenými záhony</t>
  </si>
  <si>
    <t>mlatová plocha s odpočivadlem/hřištěm petangue</t>
  </si>
  <si>
    <t>zpevněné plochy celkem (betonová zámková dlažba)</t>
  </si>
  <si>
    <t>betonová dlažba zámková - prostor pro kuřáky</t>
  </si>
  <si>
    <t>přehled upravovaných ploch - park</t>
  </si>
  <si>
    <t>mlatová plocha  - cesta od školní zahrady</t>
  </si>
  <si>
    <t>betonová dlažba zámková - chodník a odpočívadla</t>
  </si>
  <si>
    <t>PŘÍPRAVNÉ ZAHRADNICKÉ PRÁCE</t>
  </si>
  <si>
    <t>příprava</t>
  </si>
  <si>
    <t>vytyčení realizovaných ploch dle projektu</t>
  </si>
  <si>
    <t>kpl</t>
  </si>
  <si>
    <t>chemické odplevelení ploch pro výsadby (neselektivní herbicid) 2x</t>
  </si>
  <si>
    <t>stržení travního drnu do 50mm s naložením na dopravní prostředek</t>
  </si>
  <si>
    <t>odvoz výkopku na skládku</t>
  </si>
  <si>
    <t xml:space="preserve">m³ </t>
  </si>
  <si>
    <t>navýšení stavu o 40% - nakypření výkopku</t>
  </si>
  <si>
    <t>skládkování výkopku</t>
  </si>
  <si>
    <t>záhony</t>
  </si>
  <si>
    <t>výsadbové plochy - keřové výsadby</t>
  </si>
  <si>
    <t>zkypření půdy rotavátorováním 2x</t>
  </si>
  <si>
    <t>doplnění výsadbového substrátu do 100mm s přesunem hmot</t>
  </si>
  <si>
    <t xml:space="preserve">promísení substrátu s ornicí </t>
  </si>
  <si>
    <t xml:space="preserve">ruční dorovnání do konečného stavu </t>
  </si>
  <si>
    <t>výsadbové plochy - materiál</t>
  </si>
  <si>
    <t>výsadbový substrát vč.dopravy</t>
  </si>
  <si>
    <t>výsadbové plochy - trvalkové výsadby</t>
  </si>
  <si>
    <t>doplnění štěrku fr8/16 do 20mm s přesunem hmot</t>
  </si>
  <si>
    <t xml:space="preserve">promísení substrátu a štěrku s ornicí </t>
  </si>
  <si>
    <t>STAVEBNÍ PRÁCE</t>
  </si>
  <si>
    <t>mlatové a dlážděné plochy</t>
  </si>
  <si>
    <t>mlatové plochy</t>
  </si>
  <si>
    <t>odtěžení terénu do 250mm s naložením výkopku</t>
  </si>
  <si>
    <t>doprava - odvoz výkopku na skládku</t>
  </si>
  <si>
    <t>zavezení podkladní vrstvy (štěrk 16/22mm) do 150 mm s rozprostřením</t>
  </si>
  <si>
    <t>zavezení podkladní vrstvy (štěrk 8/16mm) do 60 mm s rozprostřením</t>
  </si>
  <si>
    <t>hutnění podkladu</t>
  </si>
  <si>
    <t xml:space="preserve">stavba mlatového povrchu, vrstva do 40mm - zavezení, rovnání, hutnění, vlhčení </t>
  </si>
  <si>
    <t>instalace kovové obruby</t>
  </si>
  <si>
    <t>bm</t>
  </si>
  <si>
    <t>přesuny hmot</t>
  </si>
  <si>
    <t>mlatová plocha - materiál</t>
  </si>
  <si>
    <t>štěrk fr. 16/22mm vč. dopravy</t>
  </si>
  <si>
    <t>štěrk fr. 8/16mm vč. dopravy</t>
  </si>
  <si>
    <t>mlatový kryt - žulový perk světlý, okrový</t>
  </si>
  <si>
    <t>obruba z ocelové pásoviny, výška 80mm, tl. 5 mm, kotvení roxory o průměru 12mm</t>
  </si>
  <si>
    <t>ZAHRADNICKÉ PRÁCE</t>
  </si>
  <si>
    <t>výsadby</t>
  </si>
  <si>
    <t>zahradnické práce</t>
  </si>
  <si>
    <t>hloubení výsadbových jamek do 0,02m3</t>
  </si>
  <si>
    <t>hloubení výsadbových jamek do 0,05m3</t>
  </si>
  <si>
    <t>hloubení výsadbových jamek do 0,125m3</t>
  </si>
  <si>
    <t>vysazení rostlin do velikosti balu 0,2m</t>
  </si>
  <si>
    <t>vysazení rostlin do velikosti balu 0,3m</t>
  </si>
  <si>
    <t>rozmístění kompozice výsadeb</t>
  </si>
  <si>
    <t>výsadba trvalek a trav K9/K11</t>
  </si>
  <si>
    <t>výsadba cibulovin a hlíznatých rostlin</t>
  </si>
  <si>
    <t>rostlinný materiál - sumář</t>
  </si>
  <si>
    <t>keře</t>
  </si>
  <si>
    <t>cibuloviny</t>
  </si>
  <si>
    <t>dokončovací práce</t>
  </si>
  <si>
    <t>hnojení dřevin jednotlivě</t>
  </si>
  <si>
    <t>kg</t>
  </si>
  <si>
    <t>mulčování dřevin drcenou borkou vrstva 10cm</t>
  </si>
  <si>
    <t>mulčování trvalek drcenou borkou vrstva 7cm</t>
  </si>
  <si>
    <t>zálivka výsadeb</t>
  </si>
  <si>
    <t>drcená borka vč. dopravy</t>
  </si>
  <si>
    <t>hnojivo pro výsadby dřevin s dlouhodobým regulovaným uvolňování živin Plantacote 6M</t>
  </si>
  <si>
    <t>PARK</t>
  </si>
  <si>
    <t>park - příprava</t>
  </si>
  <si>
    <t>demolice betonového silničního obrubníku (vstup do parku z Nerudovy ul.)</t>
  </si>
  <si>
    <t>mlatová plocha - cestička od branky školní zahrady</t>
  </si>
  <si>
    <t>dlážděné chodníky</t>
  </si>
  <si>
    <t>dlážděná plocha - chodníky v parku</t>
  </si>
  <si>
    <t>odtěžení terénu do 250mm s přesunem hmot a naložením</t>
  </si>
  <si>
    <t>pokládka geotextýlie</t>
  </si>
  <si>
    <t>stavba zahradního obrubníku do suchého betonu (včetně dořezů v obloucích)</t>
  </si>
  <si>
    <t>zavezení podkladní vrstvy (štěrk 0/32mm) do 150mm s rozprostřením</t>
  </si>
  <si>
    <t>zavezení podkladní vrstvy (štěrk 2/5mm) do 50mm s rozprostřením</t>
  </si>
  <si>
    <t>hutnění podkladu 2x</t>
  </si>
  <si>
    <t>pokládka zámkové dlažby</t>
  </si>
  <si>
    <t>dořezy dlažby</t>
  </si>
  <si>
    <t>zasypání křemičitým pískem</t>
  </si>
  <si>
    <t>geotextýlie 300g/m2</t>
  </si>
  <si>
    <t>zahradní obrubní betonový 50/250 + 10%prořez</t>
  </si>
  <si>
    <t>suchý beton vč.dopravy</t>
  </si>
  <si>
    <t>štěrk fr. 0/32m vč. dopravy</t>
  </si>
  <si>
    <t>štěrk fr. 2/5mm vč. dopravy</t>
  </si>
  <si>
    <t xml:space="preserve">zámková dlažba pochozí + 10%prořez (beton cihla, barva okr 60x100x200) </t>
  </si>
  <si>
    <t>zámková dlažba - stejný typ jako stávající, bude vyvzorkována</t>
  </si>
  <si>
    <t>písek křemičitý</t>
  </si>
  <si>
    <t>záhony, výsadby</t>
  </si>
  <si>
    <t>hloubení výsadbových jamek do 1m3 s 50% výměnou půdy</t>
  </si>
  <si>
    <t>vysazení rostlin do velikosti balu 0,6m</t>
  </si>
  <si>
    <t>ošetření stromů - sestřižení koruny</t>
  </si>
  <si>
    <t>stromy - Abies nordmanniana 250-300</t>
  </si>
  <si>
    <t>úprava terénu trávníku k nově založeným obrubám záhonů a obrubníků cest s doplněním zeminy v průměru do 50mm</t>
  </si>
  <si>
    <t>založení trávníku výsevem - květnatá louka</t>
  </si>
  <si>
    <t>válcování</t>
  </si>
  <si>
    <t>kotvení stromu jedním kůlem</t>
  </si>
  <si>
    <t>přesuny hmot pro sadovnické účely</t>
  </si>
  <si>
    <t>zemina tříděná vč.dopravy</t>
  </si>
  <si>
    <t>osivo květnatá louka (2g/m2)</t>
  </si>
  <si>
    <t>kůl dřevěný 250/8cm</t>
  </si>
  <si>
    <t>PARKOVÝ MOBILIÁŘ</t>
  </si>
  <si>
    <t>parkový mobiliář</t>
  </si>
  <si>
    <t>instalace parkového mobiliáře</t>
  </si>
  <si>
    <t>seniorská lavička s opěrkami, ocelová konstrukce (bílý komaxit, RAL 9003), dřevěné laťování (barva kaštan)</t>
  </si>
  <si>
    <t>stolek, ocelová konstrukce, kotvený pod / na dlažbu, Ø 500 mm, v. 720, RAL 9010 bílá</t>
  </si>
  <si>
    <t>vyvýšený užitkový záhon (š. 700 mm, d. 1800 mm, v.700 mm), mat. konstrukce sibiřský modřín</t>
  </si>
  <si>
    <t>vyvýšený užitkový záhon pro vozíčkáře (š.900 mm, d.1900 mm, v.900 mm), mat. sibiřský modřín - masiv</t>
  </si>
  <si>
    <t>hmyzí domeček, bílá lazura konstrukce (š. 280 mm, v. 440 mm, h. 95 mm)</t>
  </si>
  <si>
    <t>krmítko pro ptáky, š. 30 cm x v. 18 cm x h. 20 cm, stříška pozin.plech, barva rezavo-hnedá matná, spod. část sever. borovice</t>
  </si>
  <si>
    <t>stojka pod krmítko se zápichem, 2 x 2 x 120 cm,  barva rezavo-hnedá matná</t>
  </si>
  <si>
    <t>SHRNUTÍ</t>
  </si>
  <si>
    <t xml:space="preserve">CELKOVÁ CENA bez DPH </t>
  </si>
  <si>
    <t>DPH 21%</t>
  </si>
  <si>
    <t>CELKOVÁ CENA s DPH</t>
  </si>
  <si>
    <t>LISTNATÉ STROMY</t>
  </si>
  <si>
    <t>ozn.</t>
  </si>
  <si>
    <t>taxon</t>
  </si>
  <si>
    <t>český název</t>
  </si>
  <si>
    <t>celkem ks</t>
  </si>
  <si>
    <t>velikost</t>
  </si>
  <si>
    <t>cena/ks</t>
  </si>
  <si>
    <t>AcGi</t>
  </si>
  <si>
    <t>Acer tataricum ssp. Ginnala</t>
  </si>
  <si>
    <t>javor amurský</t>
  </si>
  <si>
    <t>200-250</t>
  </si>
  <si>
    <t>ZB/K</t>
  </si>
  <si>
    <t>vícekmen</t>
  </si>
  <si>
    <t>AmLa</t>
  </si>
  <si>
    <t>Amelanchier lamarckii</t>
  </si>
  <si>
    <t>muchovník</t>
  </si>
  <si>
    <t>175-200</t>
  </si>
  <si>
    <t>MaEv</t>
  </si>
  <si>
    <t>jabloň</t>
  </si>
  <si>
    <t>PrAc</t>
  </si>
  <si>
    <t>višeň chloupkatá</t>
  </si>
  <si>
    <t>stromy celkem</t>
  </si>
  <si>
    <t>KEŘE</t>
  </si>
  <si>
    <t>SyVu</t>
  </si>
  <si>
    <t>šeřík</t>
  </si>
  <si>
    <t>100-125</t>
  </si>
  <si>
    <t>K</t>
  </si>
  <si>
    <t>mix kultivarů</t>
  </si>
  <si>
    <t>DeGr</t>
  </si>
  <si>
    <t>trojpuk</t>
  </si>
  <si>
    <t>20-30</t>
  </si>
  <si>
    <t>LoNi</t>
  </si>
  <si>
    <r>
      <rPr>
        <i/>
        <sz val="11"/>
        <color indexed="8"/>
        <rFont val="Calibri"/>
        <family val="2"/>
        <charset val="238"/>
      </rPr>
      <t>Lonicera nitida</t>
    </r>
    <r>
      <rPr>
        <sz val="11"/>
        <color indexed="8"/>
        <rFont val="Calibri"/>
        <family val="2"/>
        <charset val="238"/>
      </rPr>
      <t xml:space="preserve"> 'Maigrün'</t>
    </r>
  </si>
  <si>
    <t>zimolez</t>
  </si>
  <si>
    <t>PrLa</t>
  </si>
  <si>
    <t>bobkovišeň</t>
  </si>
  <si>
    <t>RoIm</t>
  </si>
  <si>
    <t>růže půdopokryvná</t>
  </si>
  <si>
    <t>SpBe</t>
  </si>
  <si>
    <r>
      <rPr>
        <i/>
        <sz val="11"/>
        <color indexed="8"/>
        <rFont val="Calibri"/>
        <family val="2"/>
        <charset val="238"/>
      </rPr>
      <t xml:space="preserve">Spiraea betulifolia </t>
    </r>
    <r>
      <rPr>
        <sz val="11"/>
        <color indexed="8"/>
        <rFont val="Calibri"/>
        <family val="2"/>
        <charset val="238"/>
      </rPr>
      <t>'Tor'</t>
    </r>
  </si>
  <si>
    <t>tavolník</t>
  </si>
  <si>
    <t>SpTh</t>
  </si>
  <si>
    <t>Spiraea thunberghii</t>
  </si>
  <si>
    <t>EuFoC</t>
  </si>
  <si>
    <t>brslen</t>
  </si>
  <si>
    <t>BuDa</t>
  </si>
  <si>
    <t>Buddleja davidii 'Tobudskbl' BUZZ™ SKY BLUE</t>
  </si>
  <si>
    <t>komule</t>
  </si>
  <si>
    <t>30-40</t>
  </si>
  <si>
    <t>HyA</t>
  </si>
  <si>
    <t>hortenzie</t>
  </si>
  <si>
    <t>HyBo</t>
  </si>
  <si>
    <t>HyEH</t>
  </si>
  <si>
    <t>HyPR</t>
  </si>
  <si>
    <t>HyQ</t>
  </si>
  <si>
    <t>HySD</t>
  </si>
  <si>
    <t>SyF</t>
  </si>
  <si>
    <r>
      <rPr>
        <i/>
        <sz val="11"/>
        <color indexed="8"/>
        <rFont val="Calibri"/>
        <family val="2"/>
        <charset val="238"/>
      </rPr>
      <t>Syringa meyeri '</t>
    </r>
    <r>
      <rPr>
        <sz val="11"/>
        <color indexed="8"/>
        <rFont val="Calibri"/>
        <family val="2"/>
        <charset val="238"/>
      </rPr>
      <t>Anny200817' FLOWERFESTA® PINK</t>
    </r>
  </si>
  <si>
    <t>DeSF</t>
  </si>
  <si>
    <r>
      <rPr>
        <i/>
        <sz val="11"/>
        <color indexed="8"/>
        <rFont val="Calibri"/>
        <family val="2"/>
        <charset val="238"/>
      </rPr>
      <t xml:space="preserve">Deutzia </t>
    </r>
    <r>
      <rPr>
        <sz val="11"/>
        <color indexed="8"/>
        <rFont val="Calibri"/>
        <family val="2"/>
        <charset val="238"/>
      </rPr>
      <t>'Strawberry Fields'</t>
    </r>
  </si>
  <si>
    <t>40-60</t>
  </si>
  <si>
    <t>EuAlC</t>
  </si>
  <si>
    <t>PhCo</t>
  </si>
  <si>
    <t>Philadelphus coronarius</t>
  </si>
  <si>
    <t>pustoryl</t>
  </si>
  <si>
    <t>PhMB</t>
  </si>
  <si>
    <r>
      <rPr>
        <i/>
        <sz val="11"/>
        <color indexed="8"/>
        <rFont val="Calibri"/>
        <family val="2"/>
        <charset val="238"/>
      </rPr>
      <t xml:space="preserve">Philadelphus </t>
    </r>
    <r>
      <rPr>
        <sz val="11"/>
        <color indexed="8"/>
        <rFont val="Calibri"/>
        <family val="2"/>
        <charset val="238"/>
      </rPr>
      <t>'Mont Blanc'</t>
    </r>
  </si>
  <si>
    <t>SyCh</t>
  </si>
  <si>
    <t>pámelník</t>
  </si>
  <si>
    <t>SyMK</t>
  </si>
  <si>
    <t>VaCo</t>
  </si>
  <si>
    <t xml:space="preserve">Vaccinium corymbosum </t>
  </si>
  <si>
    <t>kanadská borůvka</t>
  </si>
  <si>
    <t>PhBE</t>
  </si>
  <si>
    <r>
      <rPr>
        <i/>
        <sz val="11"/>
        <color indexed="8"/>
        <rFont val="Calibri"/>
        <family val="2"/>
        <charset val="238"/>
      </rPr>
      <t xml:space="preserve">Philadelphus </t>
    </r>
    <r>
      <rPr>
        <sz val="11"/>
        <color indexed="8"/>
        <rFont val="Calibri"/>
        <family val="2"/>
        <charset val="238"/>
      </rPr>
      <t>´Belle Etoile´</t>
    </r>
  </si>
  <si>
    <t>ViPl</t>
  </si>
  <si>
    <t>kalina</t>
  </si>
  <si>
    <t>60-100</t>
  </si>
  <si>
    <t>keře celkem</t>
  </si>
  <si>
    <t>TRVALKY</t>
  </si>
  <si>
    <t>ajre</t>
  </si>
  <si>
    <t>Ajuga reptans</t>
  </si>
  <si>
    <t>zběhovec</t>
  </si>
  <si>
    <t>K9</t>
  </si>
  <si>
    <t>almo</t>
  </si>
  <si>
    <t>Alchemilla mollis</t>
  </si>
  <si>
    <t>kontryhel</t>
  </si>
  <si>
    <t>anhu</t>
  </si>
  <si>
    <r>
      <rPr>
        <i/>
        <sz val="11"/>
        <color indexed="8"/>
        <rFont val="Calibri"/>
        <family val="2"/>
        <charset val="238"/>
      </rPr>
      <t xml:space="preserve">Anemone japonica </t>
    </r>
    <r>
      <rPr>
        <sz val="11"/>
        <color indexed="8"/>
        <rFont val="Calibri"/>
        <family val="2"/>
        <charset val="238"/>
      </rPr>
      <t>September Charm'</t>
    </r>
  </si>
  <si>
    <t>sasanka</t>
  </si>
  <si>
    <t>anja</t>
  </si>
  <si>
    <t>Anemone japonica 'Splendens'</t>
  </si>
  <si>
    <t>asam</t>
  </si>
  <si>
    <t>hvězdnice</t>
  </si>
  <si>
    <t>asdu</t>
  </si>
  <si>
    <t>asma</t>
  </si>
  <si>
    <t>Astrantia major</t>
  </si>
  <si>
    <t>jarmanka</t>
  </si>
  <si>
    <t>coma</t>
  </si>
  <si>
    <t>Convallaria majalis</t>
  </si>
  <si>
    <t>konvalinka</t>
  </si>
  <si>
    <t>cove</t>
  </si>
  <si>
    <t>krásnoočko</t>
  </si>
  <si>
    <t>ech</t>
  </si>
  <si>
    <t>třapatka</t>
  </si>
  <si>
    <t>eupo</t>
  </si>
  <si>
    <t>Euphorbia polychroma</t>
  </si>
  <si>
    <t>pryšec</t>
  </si>
  <si>
    <t>frve</t>
  </si>
  <si>
    <t>Fragaria vesca var.vesca</t>
  </si>
  <si>
    <t>jahodník</t>
  </si>
  <si>
    <t>gali</t>
  </si>
  <si>
    <t>svícník</t>
  </si>
  <si>
    <t>geca</t>
  </si>
  <si>
    <r>
      <rPr>
        <i/>
        <sz val="11"/>
        <color indexed="8"/>
        <rFont val="Calibri"/>
        <family val="2"/>
        <charset val="238"/>
      </rPr>
      <t xml:space="preserve">Geranium x cantabrigiense </t>
    </r>
    <r>
      <rPr>
        <sz val="11"/>
        <color indexed="8"/>
        <rFont val="Calibri"/>
        <family val="2"/>
        <charset val="238"/>
      </rPr>
      <t>'St. Ola'(/'Biokovo')</t>
    </r>
  </si>
  <si>
    <t>kakost</t>
  </si>
  <si>
    <t>gecaK</t>
  </si>
  <si>
    <t>gehi</t>
  </si>
  <si>
    <r>
      <rPr>
        <i/>
        <sz val="11"/>
        <color indexed="8"/>
        <rFont val="Calibri"/>
        <family val="2"/>
        <charset val="238"/>
      </rPr>
      <t>Geranium himalayense</t>
    </r>
    <r>
      <rPr>
        <sz val="11"/>
        <color indexed="8"/>
        <rFont val="Calibri"/>
        <family val="2"/>
        <charset val="238"/>
      </rPr>
      <t>'Baby Blue'</t>
    </r>
  </si>
  <si>
    <t>heni</t>
  </si>
  <si>
    <t>Helleborus niger</t>
  </si>
  <si>
    <t>čemeřice</t>
  </si>
  <si>
    <t>K2L</t>
  </si>
  <si>
    <t>heor</t>
  </si>
  <si>
    <r>
      <rPr>
        <i/>
        <sz val="11"/>
        <color indexed="8"/>
        <rFont val="Calibri"/>
        <family val="2"/>
        <charset val="238"/>
      </rPr>
      <t xml:space="preserve">Helleborus orientalis </t>
    </r>
    <r>
      <rPr>
        <sz val="11"/>
        <color indexed="8"/>
        <rFont val="Calibri"/>
        <family val="2"/>
        <charset val="238"/>
      </rPr>
      <t>(např. 'Pretty Ellen Pink', 'Pretty Ellen  Purple')</t>
    </r>
  </si>
  <si>
    <t>K11</t>
  </si>
  <si>
    <t>ho</t>
  </si>
  <si>
    <r>
      <rPr>
        <i/>
        <sz val="11"/>
        <color indexed="8"/>
        <rFont val="Calibri"/>
        <family val="2"/>
        <charset val="238"/>
      </rPr>
      <t>Hosta (</t>
    </r>
    <r>
      <rPr>
        <sz val="11"/>
        <color indexed="8"/>
        <rFont val="Calibri"/>
        <family val="2"/>
        <charset val="238"/>
      </rPr>
      <t>např.</t>
    </r>
    <r>
      <rPr>
        <i/>
        <sz val="11"/>
        <color indexed="8"/>
        <rFont val="Calibri"/>
        <family val="2"/>
        <charset val="238"/>
      </rPr>
      <t>'</t>
    </r>
    <r>
      <rPr>
        <sz val="11"/>
        <color indexed="8"/>
        <rFont val="Calibri"/>
        <family val="2"/>
        <charset val="238"/>
      </rPr>
      <t>Honeybells', 'Marmelade on Toast')</t>
    </r>
  </si>
  <si>
    <t>bohyška</t>
  </si>
  <si>
    <t>mix kultivarů, popř. jiný nepanašovaný kultivar</t>
  </si>
  <si>
    <t>laan</t>
  </si>
  <si>
    <t>Lavandula angustifolia</t>
  </si>
  <si>
    <t>levandule</t>
  </si>
  <si>
    <t>lynu</t>
  </si>
  <si>
    <t>Lysimachia nummularia</t>
  </si>
  <si>
    <t>penízkovka</t>
  </si>
  <si>
    <t>sane</t>
  </si>
  <si>
    <r>
      <rPr>
        <i/>
        <sz val="11"/>
        <color indexed="8"/>
        <rFont val="Calibri"/>
        <family val="2"/>
        <charset val="238"/>
      </rPr>
      <t xml:space="preserve">Salvia nemorosa </t>
    </r>
    <r>
      <rPr>
        <sz val="11"/>
        <color indexed="8"/>
        <rFont val="Calibri"/>
        <family val="2"/>
        <charset val="238"/>
      </rPr>
      <t>'Caradonna´</t>
    </r>
  </si>
  <si>
    <t>šalvěj</t>
  </si>
  <si>
    <t>thpr</t>
  </si>
  <si>
    <t>Thymus praecox var. Pseudolanuginosus</t>
  </si>
  <si>
    <t>tymián</t>
  </si>
  <si>
    <t>pomu</t>
  </si>
  <si>
    <t>Polygonatum multiflorum</t>
  </si>
  <si>
    <t>kokořík</t>
  </si>
  <si>
    <t>vimi</t>
  </si>
  <si>
    <t>Vinca minor</t>
  </si>
  <si>
    <t>barvínek</t>
  </si>
  <si>
    <t>wate</t>
  </si>
  <si>
    <t xml:space="preserve">Waldsteinia ternata </t>
  </si>
  <si>
    <t>mochnička</t>
  </si>
  <si>
    <t>trvalky celkem</t>
  </si>
  <si>
    <t>TRAVINY</t>
  </si>
  <si>
    <t>miKF</t>
  </si>
  <si>
    <t>Miscanthus sinensis 'Kleine Fontäne'</t>
  </si>
  <si>
    <t>ozdobnice</t>
  </si>
  <si>
    <t>miKS</t>
  </si>
  <si>
    <t>seau</t>
  </si>
  <si>
    <t>Sesleria autumnalis</t>
  </si>
  <si>
    <t>pěchava</t>
  </si>
  <si>
    <t>traviny celkem</t>
  </si>
  <si>
    <t>CIBULOVINY</t>
  </si>
  <si>
    <t>seznam</t>
  </si>
  <si>
    <t>Allium nigrum</t>
  </si>
  <si>
    <t>česnek</t>
  </si>
  <si>
    <t>Allium cristophii</t>
  </si>
  <si>
    <t>Allium cernuum</t>
  </si>
  <si>
    <t>Allium sphaerocephalon</t>
  </si>
  <si>
    <t>Crocus tomassianus</t>
  </si>
  <si>
    <t>krokus</t>
  </si>
  <si>
    <t>Galanthus elwesii</t>
  </si>
  <si>
    <t>sněženka</t>
  </si>
  <si>
    <r>
      <rPr>
        <i/>
        <sz val="11"/>
        <color indexed="8"/>
        <rFont val="Calibri"/>
        <family val="2"/>
        <charset val="238"/>
      </rPr>
      <t>Leucojum aestivum </t>
    </r>
    <r>
      <rPr>
        <sz val="11"/>
        <color indexed="8"/>
        <rFont val="Calibri"/>
        <family val="2"/>
        <charset val="238"/>
      </rPr>
      <t>'Gravetye Giant'</t>
    </r>
  </si>
  <si>
    <t>bledule</t>
  </si>
  <si>
    <t>Leucojum vernum</t>
  </si>
  <si>
    <r>
      <rPr>
        <i/>
        <sz val="11"/>
        <color indexed="8"/>
        <rFont val="Calibri"/>
        <family val="2"/>
        <charset val="238"/>
      </rPr>
      <t xml:space="preserve">Narcissus </t>
    </r>
    <r>
      <rPr>
        <sz val="11"/>
        <color indexed="8"/>
        <rFont val="Calibri"/>
        <family val="2"/>
        <charset val="238"/>
      </rPr>
      <t>sp.'Bridal Crown'/'Ice Follies'/'Pueblo'/Lobularis'</t>
    </r>
  </si>
  <si>
    <t>narcis</t>
  </si>
  <si>
    <t>Tulipa turkestanica</t>
  </si>
  <si>
    <t>botanický tulipán</t>
  </si>
  <si>
    <t>cibuloviny celkem</t>
  </si>
  <si>
    <t>ROSTLINY CELKEM</t>
  </si>
  <si>
    <t>ZB = zemní bal</t>
  </si>
  <si>
    <t>K = kontejner</t>
  </si>
  <si>
    <t>PK = prostokořenný</t>
  </si>
  <si>
    <t>SEZNAM ROSTLIN MODRÝ KÁMEN - PARK</t>
  </si>
  <si>
    <t>JEHLIČNATÉ STROMY</t>
  </si>
  <si>
    <t>AbN</t>
  </si>
  <si>
    <t>Abies nordmanniana</t>
  </si>
  <si>
    <t>jedle nordmanská</t>
  </si>
  <si>
    <t>250-300</t>
  </si>
  <si>
    <t>TaB</t>
  </si>
  <si>
    <t>Taxus baccata</t>
  </si>
  <si>
    <t>tis červený - keřová forma</t>
  </si>
  <si>
    <t>60-80</t>
  </si>
  <si>
    <t>PhC</t>
  </si>
  <si>
    <t>pustoryl věncový</t>
  </si>
  <si>
    <t>80-100</t>
  </si>
  <si>
    <t>RiA</t>
  </si>
  <si>
    <t>Ribes alpinum</t>
  </si>
  <si>
    <t>meruzalka alpská</t>
  </si>
  <si>
    <t>SpV</t>
  </si>
  <si>
    <t>Spiraea x vanhouttei</t>
  </si>
  <si>
    <t>tavolník van Houtteův</t>
  </si>
  <si>
    <t>SyV</t>
  </si>
  <si>
    <t>Syringa vulgaris 'Charles Jolly'</t>
  </si>
  <si>
    <t>šeřík obecný</t>
  </si>
  <si>
    <t>125-150</t>
  </si>
  <si>
    <t>TRVALKY A TRAVINY</t>
  </si>
  <si>
    <t>AcSWP</t>
  </si>
  <si>
    <t>Actaea simplex 'White Pearl'</t>
  </si>
  <si>
    <t>ploštičník</t>
  </si>
  <si>
    <t>AlM</t>
  </si>
  <si>
    <t>kontryhel měkký</t>
  </si>
  <si>
    <t>AnTS</t>
  </si>
  <si>
    <t>Anemone tomentosa 'Serenade'</t>
  </si>
  <si>
    <t>AqVGSG</t>
  </si>
  <si>
    <t>Aquilegia vulgaris 'Grandmother's Garden'</t>
  </si>
  <si>
    <t>orlíček obecný</t>
  </si>
  <si>
    <t>ArD</t>
  </si>
  <si>
    <t>Aruncus dioicus</t>
  </si>
  <si>
    <t>udatna</t>
  </si>
  <si>
    <t>AsaE</t>
  </si>
  <si>
    <t>Asarum europaeum</t>
  </si>
  <si>
    <t>kopytník evropský</t>
  </si>
  <si>
    <t>AsteLN</t>
  </si>
  <si>
    <t>Aster laevis 'Novemberblau'</t>
  </si>
  <si>
    <t>AstiAB</t>
  </si>
  <si>
    <t>Astilbe x arendsii 'Brautschleier'</t>
  </si>
  <si>
    <t>čechrava zahradní</t>
  </si>
  <si>
    <t>AstrMS</t>
  </si>
  <si>
    <t>Astrantia major 'Shaggy'</t>
  </si>
  <si>
    <t>jarmanka větší</t>
  </si>
  <si>
    <t>AtF</t>
  </si>
  <si>
    <t>Athyrium filix-femina</t>
  </si>
  <si>
    <t>papratka</t>
  </si>
  <si>
    <t>BrMEM</t>
  </si>
  <si>
    <t>Brunnera macrophylla 'Emerald Mist'</t>
  </si>
  <si>
    <t>pomněnkovec velkolistý</t>
  </si>
  <si>
    <t>CalAKF</t>
  </si>
  <si>
    <t>Calamagrostis x acutiflora 'Karl Foerster'</t>
  </si>
  <si>
    <t>třtina</t>
  </si>
  <si>
    <t>CalAW</t>
  </si>
  <si>
    <t>Calamagrostis x acutiflora 'Waldenbuch'</t>
  </si>
  <si>
    <t>CamLM</t>
  </si>
  <si>
    <t>Campanula latifolia macrantha</t>
  </si>
  <si>
    <t>zvonek širokolistý</t>
  </si>
  <si>
    <t>DeC</t>
  </si>
  <si>
    <t>Deschampsia caespitosa</t>
  </si>
  <si>
    <t>metlice trsnatá</t>
  </si>
  <si>
    <t>DiL</t>
  </si>
  <si>
    <t>Digitalis lutea</t>
  </si>
  <si>
    <t xml:space="preserve">náprstník </t>
  </si>
  <si>
    <t>DiMSK</t>
  </si>
  <si>
    <t>Digitalis x mertonensis 'Summer King'</t>
  </si>
  <si>
    <t>náprstník Mertonův</t>
  </si>
  <si>
    <t>DrF-M</t>
  </si>
  <si>
    <t>Dryopteris filix - mas</t>
  </si>
  <si>
    <t>kapraď samec</t>
  </si>
  <si>
    <t>EuMA</t>
  </si>
  <si>
    <t>Eupatorium maculatum 'Atropurpureum'</t>
  </si>
  <si>
    <t>sadec</t>
  </si>
  <si>
    <t>GeMR</t>
  </si>
  <si>
    <t>Geranium x magnificum 'Rosemoor'</t>
  </si>
  <si>
    <t>GeN</t>
  </si>
  <si>
    <t>Geranium nodosum</t>
  </si>
  <si>
    <t>HelN</t>
  </si>
  <si>
    <t>čemeřice černá</t>
  </si>
  <si>
    <t>HemF</t>
  </si>
  <si>
    <t>Hemerocallis flava</t>
  </si>
  <si>
    <t>denivka žlutá</t>
  </si>
  <si>
    <t>HoBD</t>
  </si>
  <si>
    <t>Hosta 'Big Daddy'</t>
  </si>
  <si>
    <t xml:space="preserve">bohyška </t>
  </si>
  <si>
    <t>LiP</t>
  </si>
  <si>
    <t>Ligularia przewalskii</t>
  </si>
  <si>
    <t>popelivka Przewalského</t>
  </si>
  <si>
    <t>LuNL</t>
  </si>
  <si>
    <t>Luzula nivea 'Lucius'</t>
  </si>
  <si>
    <t>bika sněžná</t>
  </si>
  <si>
    <t>LuS</t>
  </si>
  <si>
    <t>Luzula sylvatica</t>
  </si>
  <si>
    <t>bika lesní</t>
  </si>
  <si>
    <t>LyP</t>
  </si>
  <si>
    <t>Lysimachia punctata</t>
  </si>
  <si>
    <t>vrbina tečkovaná</t>
  </si>
  <si>
    <t>PaLMT</t>
  </si>
  <si>
    <t>Paeonia lactiflora 'Margaret Truman'</t>
  </si>
  <si>
    <t>pivoňka bělokvětá</t>
  </si>
  <si>
    <t>nebo podobné kultivary</t>
  </si>
  <si>
    <t>PaLP</t>
  </si>
  <si>
    <t>Paeonia lactiflora 'Pecher'</t>
  </si>
  <si>
    <t>PeAJMM</t>
  </si>
  <si>
    <t>Persicaria amplexicaulis 'JS Misty Morning'</t>
  </si>
  <si>
    <t>rdesno</t>
  </si>
  <si>
    <t>PeAS</t>
  </si>
  <si>
    <t>Persicaria amplexicaulis 'Speciosa'</t>
  </si>
  <si>
    <t>PoM</t>
  </si>
  <si>
    <t>kokořík mnohokvětý</t>
  </si>
  <si>
    <t>RoPS</t>
  </si>
  <si>
    <t>Rodgersia pinnata 'Superba'</t>
  </si>
  <si>
    <t>rodgezie</t>
  </si>
  <si>
    <t>SaV</t>
  </si>
  <si>
    <t>Salvia verticillata</t>
  </si>
  <si>
    <t>šalvěj přeslenitá</t>
  </si>
  <si>
    <t>TeG</t>
  </si>
  <si>
    <t>Tellima grandiflora</t>
  </si>
  <si>
    <t>milrovka</t>
  </si>
  <si>
    <t>ThDS</t>
  </si>
  <si>
    <t>Thalictrum delavayi 'Splendine'</t>
  </si>
  <si>
    <t xml:space="preserve">žluťucha </t>
  </si>
  <si>
    <t>trvalky a traviny celkem</t>
  </si>
  <si>
    <t>anne</t>
  </si>
  <si>
    <t>Anemone nemorosa</t>
  </si>
  <si>
    <t>sasanka hajní</t>
  </si>
  <si>
    <t>v záhonech, skupiny po 10-15ks.</t>
  </si>
  <si>
    <t>naFa</t>
  </si>
  <si>
    <t>Narcissus 'Falconet'</t>
  </si>
  <si>
    <t>v louce, nepravidelně roztroušené ve vyznačených zónách</t>
  </si>
  <si>
    <t>naSS</t>
  </si>
  <si>
    <t>Narcissus 'Silver Smiles'</t>
  </si>
  <si>
    <t>v záhonech, v hnízdech 5-7ks.</t>
  </si>
  <si>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</si>
  <si>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</si>
  <si>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</si>
  <si>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</si>
  <si>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výkaz výměr</t>
  </si>
  <si>
    <t>Tabulka 1</t>
  </si>
  <si>
    <r>
      <rPr>
        <u/>
        <sz val="12"/>
        <color indexed="32"/>
        <rFont val="Calibri"/>
        <family val="2"/>
        <charset val="238"/>
      </rPr>
      <t>výkaz výměr</t>
    </r>
  </si>
  <si>
    <r>
      <rPr>
        <i/>
        <strike/>
        <sz val="11"/>
        <color indexed="8"/>
        <rFont val="Calibri"/>
        <family val="2"/>
        <charset val="238"/>
      </rPr>
      <t>Malus</t>
    </r>
    <r>
      <rPr>
        <strike/>
        <sz val="11"/>
        <color indexed="8"/>
        <rFont val="Calibri"/>
        <family val="2"/>
        <charset val="238"/>
      </rPr>
      <t xml:space="preserve"> 'Evereste'</t>
    </r>
  </si>
  <si>
    <r>
      <t>Prunus</t>
    </r>
    <r>
      <rPr>
        <strike/>
        <sz val="11"/>
        <color indexed="8"/>
        <rFont val="Calibri"/>
        <family val="2"/>
        <charset val="238"/>
      </rPr>
      <t xml:space="preserve"> 'Accolade'</t>
    </r>
  </si>
  <si>
    <r>
      <t>Syringa vulgaris</t>
    </r>
    <r>
      <rPr>
        <strike/>
        <sz val="11"/>
        <color indexed="8"/>
        <rFont val="Calibri"/>
        <family val="2"/>
        <charset val="238"/>
      </rPr>
      <t xml:space="preserve"> 'Charles Joly'/ 'Michael Buchner' / 'Prince Wolkonsky'</t>
    </r>
  </si>
  <si>
    <r>
      <t>Deutzia crenata</t>
    </r>
    <r>
      <rPr>
        <strike/>
        <sz val="11"/>
        <color indexed="8"/>
        <rFont val="Calibri"/>
        <family val="2"/>
        <charset val="238"/>
      </rPr>
      <t>'Nikko'</t>
    </r>
  </si>
  <si>
    <r>
      <t xml:space="preserve">Prunus laurocerasus </t>
    </r>
    <r>
      <rPr>
        <strike/>
        <sz val="11"/>
        <color indexed="8"/>
        <rFont val="Calibri"/>
        <family val="2"/>
        <charset val="238"/>
      </rPr>
      <t>'Zabeliana'</t>
    </r>
  </si>
  <si>
    <r>
      <t>Rosa '</t>
    </r>
    <r>
      <rPr>
        <strike/>
        <sz val="11"/>
        <color indexed="8"/>
        <rFont val="Calibri"/>
        <family val="2"/>
        <charset val="238"/>
      </rPr>
      <t>Innocencia'</t>
    </r>
  </si>
  <si>
    <r>
      <t xml:space="preserve">Euonymus fortunei </t>
    </r>
    <r>
      <rPr>
        <strike/>
        <sz val="11"/>
        <color indexed="8"/>
        <rFont val="Calibri"/>
        <family val="2"/>
        <charset val="238"/>
      </rPr>
      <t>'Coloratus'</t>
    </r>
  </si>
  <si>
    <r>
      <t xml:space="preserve">Hydrangea arborescens </t>
    </r>
    <r>
      <rPr>
        <strike/>
        <sz val="11"/>
        <color indexed="8"/>
        <rFont val="Calibri"/>
        <family val="2"/>
        <charset val="238"/>
      </rPr>
      <t>'Anabelle'</t>
    </r>
  </si>
  <si>
    <r>
      <t>Hydrangea macrophylla</t>
    </r>
    <r>
      <rPr>
        <strike/>
        <sz val="11"/>
        <color indexed="8"/>
        <rFont val="Calibri"/>
        <family val="2"/>
        <charset val="238"/>
      </rPr>
      <t xml:space="preserve"> 'Bodensee'</t>
    </r>
  </si>
  <si>
    <r>
      <t xml:space="preserve">Hydrangea paniculata </t>
    </r>
    <r>
      <rPr>
        <strike/>
        <sz val="11"/>
        <color indexed="8"/>
        <rFont val="Calibri"/>
        <family val="2"/>
        <charset val="238"/>
      </rPr>
      <t>'Early Harry'</t>
    </r>
  </si>
  <si>
    <r>
      <t xml:space="preserve">Hydrangea paniculata </t>
    </r>
    <r>
      <rPr>
        <strike/>
        <sz val="11"/>
        <color indexed="8"/>
        <rFont val="Calibri"/>
        <family val="2"/>
        <charset val="238"/>
      </rPr>
      <t>'Rensun' SUNDAE FRAISE®</t>
    </r>
  </si>
  <si>
    <r>
      <t>Hydrangea quercifolia</t>
    </r>
    <r>
      <rPr>
        <strike/>
        <sz val="11"/>
        <color indexed="8"/>
        <rFont val="Calibri"/>
        <family val="2"/>
        <charset val="238"/>
      </rPr>
      <t xml:space="preserve"> 'Ice Crystal'</t>
    </r>
  </si>
  <si>
    <r>
      <t xml:space="preserve">Hydrangea paniculata </t>
    </r>
    <r>
      <rPr>
        <strike/>
        <sz val="11"/>
        <color indexed="8"/>
        <rFont val="Calibri"/>
        <family val="2"/>
        <charset val="238"/>
      </rPr>
      <t>'Silver Dollar'</t>
    </r>
  </si>
  <si>
    <r>
      <t xml:space="preserve">Euonymus alatus </t>
    </r>
    <r>
      <rPr>
        <strike/>
        <sz val="11"/>
        <color indexed="8"/>
        <rFont val="Calibri"/>
        <family val="2"/>
        <charset val="238"/>
      </rPr>
      <t>'Compactus'</t>
    </r>
  </si>
  <si>
    <r>
      <t xml:space="preserve">Symphoricarpos chenaultii </t>
    </r>
    <r>
      <rPr>
        <strike/>
        <sz val="11"/>
        <color indexed="8"/>
        <rFont val="Calibri"/>
        <family val="2"/>
        <charset val="238"/>
      </rPr>
      <t>'Hancock'</t>
    </r>
  </si>
  <si>
    <r>
      <t>Syringa</t>
    </r>
    <r>
      <rPr>
        <strike/>
        <sz val="11"/>
        <color indexed="8"/>
        <rFont val="Calibri"/>
        <family val="2"/>
        <charset val="238"/>
      </rPr>
      <t xml:space="preserve"> 'Miss Kim'</t>
    </r>
  </si>
  <si>
    <r>
      <t xml:space="preserve">Viburnum plicatum </t>
    </r>
    <r>
      <rPr>
        <strike/>
        <sz val="11"/>
        <color indexed="8"/>
        <rFont val="Calibri"/>
        <family val="2"/>
        <charset val="238"/>
      </rPr>
      <t>'Mariesii'</t>
    </r>
  </si>
  <si>
    <r>
      <rPr>
        <i/>
        <strike/>
        <sz val="11"/>
        <color indexed="8"/>
        <rFont val="Calibri"/>
        <family val="2"/>
        <charset val="238"/>
      </rPr>
      <t>Aster amellus</t>
    </r>
    <r>
      <rPr>
        <strike/>
        <sz val="11"/>
        <color indexed="8"/>
        <rFont val="Calibri"/>
        <family val="2"/>
        <charset val="238"/>
      </rPr>
      <t xml:space="preserve"> 'Silbersee</t>
    </r>
  </si>
  <si>
    <r>
      <rPr>
        <i/>
        <strike/>
        <sz val="11"/>
        <color indexed="8"/>
        <rFont val="Calibri"/>
        <family val="2"/>
        <charset val="238"/>
      </rPr>
      <t>Aster dumosus</t>
    </r>
    <r>
      <rPr>
        <strike/>
        <sz val="11"/>
        <color indexed="8"/>
        <rFont val="Calibri"/>
        <family val="2"/>
        <charset val="238"/>
      </rPr>
      <t xml:space="preserve"> 'Herbstgruß vom bresserhof'</t>
    </r>
  </si>
  <si>
    <r>
      <t>Coreopsis verticillata</t>
    </r>
    <r>
      <rPr>
        <strike/>
        <sz val="11"/>
        <color indexed="8"/>
        <rFont val="Calibri"/>
        <family val="2"/>
        <charset val="238"/>
      </rPr>
      <t xml:space="preserve"> 'Fools Gold'</t>
    </r>
  </si>
  <si>
    <r>
      <t xml:space="preserve">Echinacea tennessensis </t>
    </r>
    <r>
      <rPr>
        <strike/>
        <sz val="11"/>
        <color indexed="8"/>
        <rFont val="Calibri"/>
        <family val="2"/>
        <charset val="238"/>
      </rPr>
      <t>'Rocky Top Hybrids'</t>
    </r>
  </si>
  <si>
    <r>
      <t>Gaura lindheimeri</t>
    </r>
    <r>
      <rPr>
        <strike/>
        <sz val="11"/>
        <color indexed="8"/>
        <rFont val="Calibri"/>
        <family val="2"/>
        <charset val="238"/>
      </rPr>
      <t xml:space="preserve"> 'Siskiyou Pink'</t>
    </r>
  </si>
  <si>
    <r>
      <t xml:space="preserve">Geranium x cantabrigiense </t>
    </r>
    <r>
      <rPr>
        <strike/>
        <sz val="11"/>
        <color indexed="8"/>
        <rFont val="Calibri"/>
        <family val="2"/>
        <charset val="238"/>
      </rPr>
      <t>'Karmina'</t>
    </r>
  </si>
  <si>
    <r>
      <t xml:space="preserve">Miscanthus </t>
    </r>
    <r>
      <rPr>
        <strike/>
        <sz val="11"/>
        <color indexed="8"/>
        <rFont val="Calibri"/>
        <family val="2"/>
        <charset val="238"/>
      </rPr>
      <t>'Kleine Silberspinne'</t>
    </r>
  </si>
  <si>
    <r>
      <rPr>
        <i/>
        <strike/>
        <sz val="11"/>
        <color indexed="8"/>
        <rFont val="Calibri"/>
        <family val="2"/>
        <charset val="238"/>
      </rPr>
      <t>Allium aflatunense</t>
    </r>
    <r>
      <rPr>
        <strike/>
        <sz val="11"/>
        <color indexed="8"/>
        <rFont val="Calibri"/>
        <family val="2"/>
        <charset val="238"/>
      </rPr>
      <t xml:space="preserve"> 'Purple Sensation'</t>
    </r>
  </si>
  <si>
    <r>
      <rPr>
        <i/>
        <strike/>
        <sz val="11"/>
        <color indexed="8"/>
        <rFont val="Calibri"/>
        <family val="2"/>
        <charset val="238"/>
      </rPr>
      <t>Crocus</t>
    </r>
    <r>
      <rPr>
        <strike/>
        <sz val="11"/>
        <color indexed="8"/>
        <rFont val="Calibri"/>
        <family val="2"/>
        <charset val="238"/>
      </rPr>
      <t xml:space="preserve"> 'Cream Beauty'</t>
    </r>
  </si>
  <si>
    <t>X</t>
  </si>
  <si>
    <t>okrasné trávy K9</t>
  </si>
  <si>
    <t>trvalky K9/K11</t>
  </si>
  <si>
    <t>jehličnaté stromy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</si>
</sst>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164" formatCode="#,##0.00&quot; Kč&quot;"/>
    <numFmt numFmtId="165" formatCode="#,##0.00&quot; &quot;[$Kč-405]"/>
    <numFmt numFmtId="166" formatCode="#,##0.00\ [$Kč-405]"/>
    <numFmt numFmtId="167" formatCode="&quot; &quot;* #,##0.00&quot;    &quot;;&quot;-&quot;* #,##0.00&quot;    &quot;;&quot; &quot;* &quot;-&quot;??&quot;    &quot;"/>
  </numFmts>
  <fonts count="16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15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4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5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u/>
      <sz val="12"/>
      <color indexed="32"/>
      <name val="Calibri"/>
      <family val="2"/>
      <charset val="238"/>
    </font>
    <font>
      <sz val="11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i/>
      <strike/>
      <sz val="11"/>
      <color indexed="8"/>
      <name val="Calibri"/>
      <family val="2"/>
      <charset val="238"/>
    </font>
    <font>
      <b/>
      <strike/>
      <sz val="11"/>
      <color indexed="8"/>
      <name val="Calibri"/>
      <family val="2"/>
      <charset val="238"/>
    </font>
    <font>
      <strike/>
      <sz val="11"/>
      <color indexed="24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6"/>
      </left>
      <right style="thin">
        <color indexed="29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9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76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horizontal="left"/>
    </xf>
    <xf numFmtId="49" fontId="1" fillId="2" borderId="5" xfId="0" applyNumberFormat="1" applyFont="1" applyFill="1" applyBorder="1"/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49" fontId="0" fillId="2" borderId="4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49" fontId="2" fillId="2" borderId="5" xfId="0" applyNumberFormat="1" applyFont="1" applyFill="1" applyBorder="1"/>
    <xf numFmtId="0" fontId="0" fillId="2" borderId="5" xfId="0" applyFill="1" applyBorder="1" applyAlignment="1">
      <alignment vertical="center"/>
    </xf>
    <xf numFmtId="0" fontId="2" fillId="2" borderId="5" xfId="0" applyFont="1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49" fontId="0" fillId="2" borderId="8" xfId="0" applyNumberForma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vertical="center" wrapText="1"/>
    </xf>
    <xf numFmtId="49" fontId="0" fillId="2" borderId="12" xfId="0" applyNumberFormat="1" applyFill="1" applyBorder="1" applyAlignment="1">
      <alignment horizontal="center" wrapText="1"/>
    </xf>
    <xf numFmtId="0" fontId="0" fillId="2" borderId="13" xfId="0" applyFill="1" applyBorder="1" applyAlignment="1">
      <alignment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horizontal="center" vertical="center" wrapText="1"/>
    </xf>
    <xf numFmtId="0" fontId="0" fillId="2" borderId="19" xfId="0" applyNumberFormat="1" applyFill="1" applyBorder="1" applyAlignment="1">
      <alignment vertical="center" wrapText="1"/>
    </xf>
    <xf numFmtId="49" fontId="0" fillId="2" borderId="20" xfId="0" applyNumberFormat="1" applyFill="1" applyBorder="1" applyAlignment="1">
      <alignment vertical="center" wrapText="1"/>
    </xf>
    <xf numFmtId="49" fontId="0" fillId="2" borderId="21" xfId="0" applyNumberFormat="1" applyFill="1" applyBorder="1" applyAlignment="1">
      <alignment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0" fontId="0" fillId="2" borderId="22" xfId="0" applyNumberFormat="1" applyFill="1" applyBorder="1"/>
    <xf numFmtId="0" fontId="0" fillId="2" borderId="22" xfId="0" applyFill="1" applyBorder="1"/>
    <xf numFmtId="0" fontId="0" fillId="2" borderId="20" xfId="0" applyFill="1" applyBorder="1" applyAlignment="1">
      <alignment vertical="center" wrapText="1"/>
    </xf>
    <xf numFmtId="49" fontId="0" fillId="2" borderId="22" xfId="0" applyNumberFormat="1" applyFill="1" applyBorder="1" applyAlignment="1">
      <alignment vertical="center" wrapText="1"/>
    </xf>
    <xf numFmtId="0" fontId="0" fillId="2" borderId="22" xfId="0" applyNumberForma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0" fontId="1" fillId="3" borderId="22" xfId="0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/>
    <xf numFmtId="0" fontId="0" fillId="2" borderId="20" xfId="0" applyFill="1" applyBorder="1"/>
    <xf numFmtId="49" fontId="0" fillId="2" borderId="24" xfId="0" applyNumberFormat="1" applyFill="1" applyBorder="1" applyAlignment="1">
      <alignment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NumberForma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49" fontId="1" fillId="5" borderId="10" xfId="0" applyNumberFormat="1" applyFont="1" applyFill="1" applyBorder="1" applyAlignment="1">
      <alignment vertical="center" wrapText="1"/>
    </xf>
    <xf numFmtId="49" fontId="0" fillId="5" borderId="26" xfId="0" applyNumberForma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164" fontId="1" fillId="5" borderId="26" xfId="0" applyNumberFormat="1" applyFont="1" applyFill="1" applyBorder="1" applyAlignment="1">
      <alignment vertical="center" wrapText="1"/>
    </xf>
    <xf numFmtId="165" fontId="0" fillId="2" borderId="11" xfId="0" applyNumberFormat="1" applyFill="1" applyBorder="1" applyAlignment="1">
      <alignment horizontal="left" wrapText="1"/>
    </xf>
    <xf numFmtId="164" fontId="0" fillId="2" borderId="19" xfId="0" applyNumberFormat="1" applyFill="1" applyBorder="1" applyAlignment="1">
      <alignment vertical="center" wrapText="1"/>
    </xf>
    <xf numFmtId="165" fontId="0" fillId="2" borderId="29" xfId="0" applyNumberFormat="1" applyFill="1" applyBorder="1" applyAlignment="1">
      <alignment horizontal="left" wrapText="1"/>
    </xf>
    <xf numFmtId="49" fontId="0" fillId="2" borderId="21" xfId="0" applyNumberFormat="1" applyFill="1" applyBorder="1" applyAlignment="1">
      <alignment horizontal="left" vertical="center" wrapText="1"/>
    </xf>
    <xf numFmtId="164" fontId="0" fillId="2" borderId="22" xfId="0" applyNumberFormat="1" applyFill="1" applyBorder="1" applyAlignment="1">
      <alignment vertical="center" wrapText="1"/>
    </xf>
    <xf numFmtId="165" fontId="0" fillId="2" borderId="20" xfId="0" applyNumberFormat="1" applyFill="1" applyBorder="1" applyAlignment="1">
      <alignment horizontal="left" wrapText="1"/>
    </xf>
    <xf numFmtId="49" fontId="0" fillId="2" borderId="21" xfId="0" applyNumberFormat="1" applyFill="1" applyBorder="1" applyAlignment="1">
      <alignment vertical="center"/>
    </xf>
    <xf numFmtId="49" fontId="0" fillId="2" borderId="20" xfId="0" applyNumberFormat="1" applyFill="1" applyBorder="1" applyAlignment="1">
      <alignment horizontal="left" wrapText="1"/>
    </xf>
    <xf numFmtId="49" fontId="0" fillId="3" borderId="22" xfId="0" applyNumberFormat="1" applyFill="1" applyBorder="1" applyAlignment="1">
      <alignment vertical="center" wrapText="1"/>
    </xf>
    <xf numFmtId="166" fontId="1" fillId="3" borderId="22" xfId="0" applyNumberFormat="1" applyFont="1" applyFill="1" applyBorder="1" applyAlignment="1">
      <alignment vertical="center" wrapText="1"/>
    </xf>
    <xf numFmtId="0" fontId="0" fillId="2" borderId="22" xfId="0" applyNumberFormat="1" applyFill="1" applyBorder="1" applyAlignment="1">
      <alignment vertical="center"/>
    </xf>
    <xf numFmtId="165" fontId="3" fillId="2" borderId="20" xfId="0" applyNumberFormat="1" applyFont="1" applyFill="1" applyBorder="1" applyAlignment="1">
      <alignment horizontal="left" wrapText="1"/>
    </xf>
    <xf numFmtId="49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49" fontId="0" fillId="7" borderId="21" xfId="0" applyNumberFormat="1" applyFill="1" applyBorder="1" applyAlignment="1">
      <alignment vertical="center" wrapText="1"/>
    </xf>
    <xf numFmtId="49" fontId="0" fillId="7" borderId="22" xfId="0" applyNumberFormat="1" applyFill="1" applyBorder="1" applyAlignment="1">
      <alignment horizontal="center" vertical="center" wrapText="1"/>
    </xf>
    <xf numFmtId="0" fontId="0" fillId="7" borderId="22" xfId="0" applyNumberFormat="1" applyFill="1" applyBorder="1" applyAlignment="1">
      <alignment vertical="center"/>
    </xf>
    <xf numFmtId="164" fontId="0" fillId="7" borderId="22" xfId="0" applyNumberFormat="1" applyFill="1" applyBorder="1" applyAlignment="1">
      <alignment vertical="center" wrapText="1"/>
    </xf>
    <xf numFmtId="49" fontId="0" fillId="7" borderId="24" xfId="0" applyNumberFormat="1" applyFill="1" applyBorder="1" applyAlignment="1">
      <alignment vertical="center" wrapText="1"/>
    </xf>
    <xf numFmtId="49" fontId="0" fillId="7" borderId="25" xfId="0" applyNumberFormat="1" applyFill="1" applyBorder="1" applyAlignment="1">
      <alignment horizontal="center" vertical="center" wrapText="1"/>
    </xf>
    <xf numFmtId="0" fontId="0" fillId="7" borderId="25" xfId="0" applyNumberFormat="1" applyFill="1" applyBorder="1" applyAlignment="1">
      <alignment vertical="center"/>
    </xf>
    <xf numFmtId="164" fontId="0" fillId="7" borderId="25" xfId="0" applyNumberFormat="1" applyFill="1" applyBorder="1" applyAlignment="1">
      <alignment vertical="center" wrapText="1"/>
    </xf>
    <xf numFmtId="165" fontId="0" fillId="2" borderId="27" xfId="0" applyNumberFormat="1" applyFill="1" applyBorder="1" applyAlignment="1">
      <alignment horizontal="left" wrapText="1"/>
    </xf>
    <xf numFmtId="49" fontId="1" fillId="3" borderId="18" xfId="0" applyNumberFormat="1" applyFont="1" applyFill="1" applyBorder="1" applyAlignment="1">
      <alignment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66" fontId="1" fillId="3" borderId="19" xfId="0" applyNumberFormat="1" applyFont="1" applyFill="1" applyBorder="1" applyAlignment="1">
      <alignment vertical="center" wrapText="1"/>
    </xf>
    <xf numFmtId="165" fontId="0" fillId="2" borderId="29" xfId="0" applyNumberFormat="1" applyFill="1" applyBorder="1" applyAlignment="1">
      <alignment horizontal="left" vertical="center" wrapText="1"/>
    </xf>
    <xf numFmtId="165" fontId="0" fillId="2" borderId="20" xfId="0" applyNumberFormat="1" applyFill="1" applyBorder="1" applyAlignment="1">
      <alignment horizontal="left" vertical="center" wrapText="1"/>
    </xf>
    <xf numFmtId="165" fontId="0" fillId="2" borderId="20" xfId="0" applyNumberFormat="1" applyFill="1" applyBorder="1" applyAlignment="1">
      <alignment horizontal="center" vertical="center" wrapText="1"/>
    </xf>
    <xf numFmtId="49" fontId="0" fillId="9" borderId="21" xfId="0" applyNumberFormat="1" applyFill="1" applyBorder="1" applyAlignment="1">
      <alignment vertical="center" wrapText="1"/>
    </xf>
    <xf numFmtId="49" fontId="0" fillId="9" borderId="22" xfId="0" applyNumberFormat="1" applyFill="1" applyBorder="1" applyAlignment="1">
      <alignment horizontal="center" vertical="center" wrapText="1"/>
    </xf>
    <xf numFmtId="0" fontId="0" fillId="9" borderId="22" xfId="0" applyNumberFormat="1" applyFill="1" applyBorder="1" applyAlignment="1">
      <alignment vertical="center" wrapText="1"/>
    </xf>
    <xf numFmtId="164" fontId="0" fillId="9" borderId="22" xfId="0" applyNumberFormat="1" applyFill="1" applyBorder="1" applyAlignment="1">
      <alignment vertical="center" wrapText="1"/>
    </xf>
    <xf numFmtId="165" fontId="0" fillId="2" borderId="20" xfId="0" applyNumberFormat="1" applyFill="1" applyBorder="1" applyAlignment="1">
      <alignment horizontal="center"/>
    </xf>
    <xf numFmtId="49" fontId="0" fillId="9" borderId="24" xfId="0" applyNumberFormat="1" applyFill="1" applyBorder="1" applyAlignment="1">
      <alignment horizontal="left" vertical="center" wrapText="1"/>
    </xf>
    <xf numFmtId="49" fontId="0" fillId="9" borderId="25" xfId="0" applyNumberFormat="1" applyFill="1" applyBorder="1" applyAlignment="1">
      <alignment horizontal="center" vertical="center" wrapText="1"/>
    </xf>
    <xf numFmtId="0" fontId="0" fillId="9" borderId="25" xfId="0" applyNumberFormat="1" applyFill="1" applyBorder="1" applyAlignment="1">
      <alignment vertical="center" wrapText="1"/>
    </xf>
    <xf numFmtId="164" fontId="0" fillId="9" borderId="25" xfId="0" applyNumberFormat="1" applyFill="1" applyBorder="1" applyAlignment="1">
      <alignment vertical="center" wrapText="1"/>
    </xf>
    <xf numFmtId="49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165" fontId="0" fillId="2" borderId="20" xfId="0" applyNumberFormat="1" applyFill="1" applyBorder="1" applyAlignment="1">
      <alignment horizontal="center" wrapText="1"/>
    </xf>
    <xf numFmtId="49" fontId="0" fillId="9" borderId="24" xfId="0" applyNumberFormat="1" applyFill="1" applyBorder="1"/>
    <xf numFmtId="49" fontId="0" fillId="9" borderId="25" xfId="0" applyNumberFormat="1" applyFill="1" applyBorder="1" applyAlignment="1">
      <alignment horizontal="center"/>
    </xf>
    <xf numFmtId="0" fontId="0" fillId="9" borderId="25" xfId="0" applyNumberFormat="1" applyFill="1" applyBorder="1"/>
    <xf numFmtId="49" fontId="0" fillId="2" borderId="27" xfId="0" applyNumberFormat="1" applyFill="1" applyBorder="1" applyAlignment="1">
      <alignment horizontal="left" wrapText="1"/>
    </xf>
    <xf numFmtId="49" fontId="0" fillId="2" borderId="29" xfId="0" applyNumberFormat="1" applyFill="1" applyBorder="1" applyAlignment="1">
      <alignment horizontal="left" wrapText="1"/>
    </xf>
    <xf numFmtId="49" fontId="1" fillId="12" borderId="21" xfId="0" applyNumberFormat="1" applyFont="1" applyFill="1" applyBorder="1" applyAlignment="1">
      <alignment vertical="center" wrapText="1"/>
    </xf>
    <xf numFmtId="0" fontId="0" fillId="2" borderId="20" xfId="0" applyFill="1" applyBorder="1" applyAlignment="1">
      <alignment horizontal="left" wrapText="1"/>
    </xf>
    <xf numFmtId="49" fontId="0" fillId="9" borderId="21" xfId="0" applyNumberFormat="1" applyFill="1" applyBorder="1" applyAlignment="1">
      <alignment horizontal="left" vertical="center" wrapText="1"/>
    </xf>
    <xf numFmtId="49" fontId="0" fillId="9" borderId="21" xfId="0" applyNumberFormat="1" applyFill="1" applyBorder="1" applyAlignment="1">
      <alignment vertical="center"/>
    </xf>
    <xf numFmtId="49" fontId="0" fillId="2" borderId="20" xfId="0" applyNumberForma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vertical="center" wrapText="1"/>
    </xf>
    <xf numFmtId="164" fontId="1" fillId="3" borderId="22" xfId="0" applyNumberFormat="1" applyFont="1" applyFill="1" applyBorder="1" applyAlignment="1">
      <alignment vertical="center" wrapText="1"/>
    </xf>
    <xf numFmtId="49" fontId="0" fillId="9" borderId="24" xfId="0" applyNumberFormat="1" applyFill="1" applyBorder="1" applyAlignment="1">
      <alignment vertical="center" wrapText="1"/>
    </xf>
    <xf numFmtId="49" fontId="5" fillId="2" borderId="21" xfId="0" applyNumberFormat="1" applyFont="1" applyFill="1" applyBorder="1" applyAlignment="1">
      <alignment horizontal="left" readingOrder="1"/>
    </xf>
    <xf numFmtId="49" fontId="0" fillId="2" borderId="22" xfId="0" applyNumberFormat="1" applyFill="1" applyBorder="1" applyAlignment="1">
      <alignment horizontal="center"/>
    </xf>
    <xf numFmtId="49" fontId="0" fillId="9" borderId="22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vertical="center" wrapText="1"/>
    </xf>
    <xf numFmtId="49" fontId="0" fillId="9" borderId="21" xfId="0" applyNumberFormat="1" applyFill="1" applyBorder="1"/>
    <xf numFmtId="0" fontId="0" fillId="2" borderId="27" xfId="0" applyFill="1" applyBorder="1" applyAlignment="1">
      <alignment horizontal="left" wrapText="1"/>
    </xf>
    <xf numFmtId="0" fontId="4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164" fontId="0" fillId="2" borderId="33" xfId="0" applyNumberFormat="1" applyFill="1" applyBorder="1" applyAlignment="1">
      <alignment vertical="center" wrapText="1"/>
    </xf>
    <xf numFmtId="0" fontId="0" fillId="2" borderId="34" xfId="0" applyFill="1" applyBorder="1" applyAlignment="1">
      <alignment horizontal="left" wrapText="1"/>
    </xf>
    <xf numFmtId="0" fontId="4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6" xfId="0" applyFill="1" applyBorder="1" applyAlignment="1">
      <alignment vertical="center" wrapText="1"/>
    </xf>
    <xf numFmtId="164" fontId="0" fillId="2" borderId="36" xfId="0" applyNumberFormat="1" applyFill="1" applyBorder="1" applyAlignment="1">
      <alignment vertical="center" wrapText="1"/>
    </xf>
    <xf numFmtId="0" fontId="0" fillId="2" borderId="37" xfId="0" applyFill="1" applyBorder="1" applyAlignment="1">
      <alignment horizontal="left" wrapText="1"/>
    </xf>
    <xf numFmtId="0" fontId="1" fillId="2" borderId="21" xfId="0" applyFont="1" applyFill="1" applyBorder="1" applyAlignment="1">
      <alignment wrapText="1"/>
    </xf>
    <xf numFmtId="49" fontId="1" fillId="2" borderId="22" xfId="0" applyNumberFormat="1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right" vertical="center" wrapText="1"/>
    </xf>
    <xf numFmtId="165" fontId="1" fillId="2" borderId="20" xfId="0" applyNumberFormat="1" applyFont="1" applyFill="1" applyBorder="1" applyAlignment="1">
      <alignment horizontal="left" wrapText="1"/>
    </xf>
    <xf numFmtId="0" fontId="0" fillId="2" borderId="22" xfId="0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164" fontId="0" fillId="2" borderId="22" xfId="0" applyNumberForma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wrapText="1"/>
    </xf>
    <xf numFmtId="49" fontId="1" fillId="2" borderId="25" xfId="0" applyNumberFormat="1" applyFont="1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 wrapText="1"/>
    </xf>
    <xf numFmtId="164" fontId="1" fillId="2" borderId="25" xfId="0" applyNumberFormat="1" applyFont="1" applyFill="1" applyBorder="1" applyAlignment="1">
      <alignment vertical="center" wrapText="1"/>
    </xf>
    <xf numFmtId="164" fontId="1" fillId="2" borderId="25" xfId="0" applyNumberFormat="1" applyFont="1" applyFill="1" applyBorder="1" applyAlignment="1">
      <alignment horizontal="right" vertical="center" wrapText="1"/>
    </xf>
    <xf numFmtId="49" fontId="1" fillId="16" borderId="22" xfId="0" applyNumberFormat="1" applyFont="1" applyFill="1" applyBorder="1" applyAlignment="1">
      <alignment horizontal="left" vertical="center" wrapText="1"/>
    </xf>
    <xf numFmtId="0" fontId="1" fillId="16" borderId="22" xfId="0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vertical="center"/>
    </xf>
    <xf numFmtId="49" fontId="6" fillId="2" borderId="22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49" fontId="0" fillId="2" borderId="22" xfId="0" applyNumberFormat="1" applyFill="1" applyBorder="1" applyAlignment="1">
      <alignment horizontal="left" vertical="center"/>
    </xf>
    <xf numFmtId="49" fontId="0" fillId="2" borderId="22" xfId="0" applyNumberFormat="1" applyFill="1" applyBorder="1"/>
    <xf numFmtId="0" fontId="0" fillId="2" borderId="38" xfId="0" applyNumberFormat="1" applyFill="1" applyBorder="1"/>
    <xf numFmtId="49" fontId="1" fillId="17" borderId="22" xfId="0" applyNumberFormat="1" applyFont="1" applyFill="1" applyBorder="1" applyAlignment="1">
      <alignment horizontal="left"/>
    </xf>
    <xf numFmtId="0" fontId="1" fillId="17" borderId="22" xfId="0" applyFont="1" applyFill="1" applyBorder="1" applyAlignment="1">
      <alignment horizontal="left"/>
    </xf>
    <xf numFmtId="0" fontId="1" fillId="17" borderId="22" xfId="0" applyFont="1" applyFill="1" applyBorder="1"/>
    <xf numFmtId="0" fontId="1" fillId="17" borderId="22" xfId="0" applyNumberFormat="1" applyFont="1" applyFill="1" applyBorder="1" applyAlignment="1">
      <alignment horizontal="center" vertical="center"/>
    </xf>
    <xf numFmtId="0" fontId="1" fillId="17" borderId="22" xfId="0" applyFont="1" applyFill="1" applyBorder="1" applyAlignment="1">
      <alignment horizontal="center"/>
    </xf>
    <xf numFmtId="167" fontId="1" fillId="17" borderId="22" xfId="0" applyNumberFormat="1" applyFont="1" applyFill="1" applyBorder="1"/>
    <xf numFmtId="0" fontId="1" fillId="2" borderId="2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1" fontId="0" fillId="2" borderId="22" xfId="0" applyNumberFormat="1" applyFill="1" applyBorder="1" applyAlignment="1">
      <alignment vertical="center"/>
    </xf>
    <xf numFmtId="49" fontId="2" fillId="2" borderId="22" xfId="0" applyNumberFormat="1" applyFont="1" applyFill="1" applyBorder="1"/>
    <xf numFmtId="1" fontId="1" fillId="17" borderId="22" xfId="0" applyNumberFormat="1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0" fillId="2" borderId="39" xfId="0" applyFill="1" applyBorder="1" applyAlignment="1">
      <alignment horizontal="left" vertical="center"/>
    </xf>
    <xf numFmtId="0" fontId="0" fillId="2" borderId="43" xfId="0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0" fillId="2" borderId="43" xfId="0" applyFill="1" applyBorder="1" applyAlignment="1">
      <alignment horizontal="left" vertical="center"/>
    </xf>
    <xf numFmtId="49" fontId="0" fillId="2" borderId="45" xfId="0" applyNumberForma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0" fillId="2" borderId="45" xfId="0" applyFill="1" applyBorder="1" applyAlignment="1">
      <alignment horizontal="left" vertical="center"/>
    </xf>
    <xf numFmtId="0" fontId="0" fillId="2" borderId="45" xfId="0" applyFill="1" applyBorder="1" applyAlignment="1">
      <alignment vertical="center"/>
    </xf>
    <xf numFmtId="49" fontId="1" fillId="16" borderId="22" xfId="0" applyNumberFormat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49" fontId="1" fillId="18" borderId="46" xfId="0" applyNumberFormat="1" applyFont="1" applyFill="1" applyBorder="1"/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NumberFormat="1" applyBorder="1"/>
    <xf numFmtId="0" fontId="1" fillId="16" borderId="2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9" fillId="0" borderId="5" xfId="0" applyNumberFormat="1" applyFont="1" applyBorder="1" applyAlignment="1">
      <alignment horizontal="left"/>
    </xf>
    <xf numFmtId="49" fontId="8" fillId="19" borderId="5" xfId="0" applyNumberFormat="1" applyFont="1" applyFill="1" applyBorder="1" applyAlignment="1">
      <alignment horizontal="left"/>
    </xf>
    <xf numFmtId="0" fontId="8" fillId="19" borderId="5" xfId="0" applyFont="1" applyFill="1" applyBorder="1" applyAlignment="1">
      <alignment horizontal="left"/>
    </xf>
    <xf numFmtId="0" fontId="0" fillId="0" borderId="47" xfId="0" applyBorder="1"/>
    <xf numFmtId="0" fontId="8" fillId="20" borderId="48" xfId="0" applyFont="1" applyFill="1" applyBorder="1" applyAlignment="1">
      <alignment horizontal="left"/>
    </xf>
    <xf numFmtId="49" fontId="8" fillId="20" borderId="48" xfId="0" applyNumberFormat="1" applyFont="1" applyFill="1" applyBorder="1" applyAlignment="1">
      <alignment horizontal="left"/>
    </xf>
    <xf numFmtId="49" fontId="10" fillId="20" borderId="48" xfId="0" applyNumberFormat="1" applyFont="1" applyFill="1" applyBorder="1" applyAlignment="1">
      <alignment horizontal="left"/>
    </xf>
    <xf numFmtId="0" fontId="0" fillId="0" borderId="49" xfId="0" applyBorder="1"/>
    <xf numFmtId="1" fontId="11" fillId="2" borderId="22" xfId="0" applyNumberFormat="1" applyFont="1" applyFill="1" applyBorder="1"/>
    <xf numFmtId="0" fontId="11" fillId="2" borderId="22" xfId="0" applyFont="1" applyFill="1" applyBorder="1"/>
    <xf numFmtId="49" fontId="12" fillId="2" borderId="22" xfId="0" applyNumberFormat="1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horizontal="left" vertical="center"/>
    </xf>
    <xf numFmtId="0" fontId="12" fillId="2" borderId="22" xfId="0" applyNumberFormat="1" applyFont="1" applyFill="1" applyBorder="1"/>
    <xf numFmtId="49" fontId="12" fillId="2" borderId="22" xfId="0" applyNumberFormat="1" applyFont="1" applyFill="1" applyBorder="1"/>
    <xf numFmtId="0" fontId="12" fillId="2" borderId="38" xfId="0" applyNumberFormat="1" applyFont="1" applyFill="1" applyBorder="1"/>
    <xf numFmtId="0" fontId="12" fillId="2" borderId="39" xfId="0" applyNumberFormat="1" applyFont="1" applyFill="1" applyBorder="1"/>
    <xf numFmtId="0" fontId="12" fillId="2" borderId="22" xfId="0" applyNumberFormat="1" applyFont="1" applyFill="1" applyBorder="1" applyAlignment="1">
      <alignment vertical="center"/>
    </xf>
    <xf numFmtId="0" fontId="12" fillId="2" borderId="22" xfId="0" applyFont="1" applyFill="1" applyBorder="1"/>
    <xf numFmtId="0" fontId="14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49" fontId="12" fillId="2" borderId="22" xfId="0" applyNumberFormat="1" applyFont="1" applyFill="1" applyBorder="1" applyAlignment="1">
      <alignment horizontal="left" vertical="center" wrapText="1"/>
    </xf>
    <xf numFmtId="1" fontId="12" fillId="2" borderId="22" xfId="0" applyNumberFormat="1" applyFont="1" applyFill="1" applyBorder="1" applyAlignment="1">
      <alignment vertical="center"/>
    </xf>
    <xf numFmtId="1" fontId="12" fillId="2" borderId="22" xfId="0" applyNumberFormat="1" applyFont="1" applyFill="1" applyBorder="1"/>
    <xf numFmtId="0" fontId="12" fillId="2" borderId="40" xfId="0" applyFont="1" applyFill="1" applyBorder="1"/>
    <xf numFmtId="1" fontId="12" fillId="2" borderId="42" xfId="0" applyNumberFormat="1" applyFont="1" applyFill="1" applyBorder="1"/>
    <xf numFmtId="0" fontId="12" fillId="2" borderId="51" xfId="0" applyFont="1" applyFill="1" applyBorder="1"/>
    <xf numFmtId="0" fontId="0" fillId="2" borderId="52" xfId="0" applyFill="1" applyBorder="1" applyAlignment="1">
      <alignment vertical="center"/>
    </xf>
    <xf numFmtId="0" fontId="12" fillId="2" borderId="50" xfId="0" applyFont="1" applyFill="1" applyBorder="1"/>
    <xf numFmtId="49" fontId="13" fillId="2" borderId="22" xfId="0" applyNumberFormat="1" applyFont="1" applyFill="1" applyBorder="1"/>
    <xf numFmtId="49" fontId="2" fillId="0" borderId="53" xfId="0" applyNumberFormat="1" applyFont="1" applyBorder="1"/>
    <xf numFmtId="0" fontId="2" fillId="0" borderId="42" xfId="0" applyNumberFormat="1" applyFont="1" applyBorder="1" applyAlignment="1">
      <alignment horizontal="center"/>
    </xf>
    <xf numFmtId="49" fontId="1" fillId="2" borderId="51" xfId="0" applyNumberFormat="1" applyFont="1" applyFill="1" applyBorder="1" applyAlignment="1">
      <alignment vertical="center"/>
    </xf>
    <xf numFmtId="0" fontId="1" fillId="17" borderId="52" xfId="0" applyFont="1" applyFill="1" applyBorder="1"/>
    <xf numFmtId="49" fontId="2" fillId="0" borderId="50" xfId="0" applyNumberFormat="1" applyFont="1" applyBorder="1"/>
    <xf numFmtId="49" fontId="6" fillId="2" borderId="51" xfId="0" applyNumberFormat="1" applyFont="1" applyFill="1" applyBorder="1" applyAlignment="1">
      <alignment vertical="center"/>
    </xf>
    <xf numFmtId="49" fontId="1" fillId="2" borderId="51" xfId="0" applyNumberFormat="1" applyFont="1" applyFill="1" applyBorder="1" applyAlignment="1">
      <alignment horizontal="center" vertical="center"/>
    </xf>
    <xf numFmtId="49" fontId="1" fillId="17" borderId="52" xfId="0" applyNumberFormat="1" applyFont="1" applyFill="1" applyBorder="1" applyAlignment="1">
      <alignment horizontal="left"/>
    </xf>
    <xf numFmtId="0" fontId="1" fillId="17" borderId="52" xfId="0" applyFont="1" applyFill="1" applyBorder="1" applyAlignment="1">
      <alignment horizontal="left"/>
    </xf>
    <xf numFmtId="0" fontId="1" fillId="17" borderId="52" xfId="0" applyNumberFormat="1" applyFont="1" applyFill="1" applyBorder="1" applyAlignment="1">
      <alignment horizontal="center" vertical="center"/>
    </xf>
    <xf numFmtId="0" fontId="1" fillId="17" borderId="52" xfId="0" applyFont="1" applyFill="1" applyBorder="1" applyAlignment="1">
      <alignment horizontal="center"/>
    </xf>
    <xf numFmtId="167" fontId="1" fillId="17" borderId="52" xfId="0" applyNumberFormat="1" applyFont="1" applyFill="1" applyBorder="1"/>
    <xf numFmtId="49" fontId="12" fillId="18" borderId="50" xfId="0" applyNumberFormat="1" applyFont="1" applyFill="1" applyBorder="1"/>
    <xf numFmtId="49" fontId="13" fillId="0" borderId="50" xfId="0" applyNumberFormat="1" applyFont="1" applyBorder="1"/>
    <xf numFmtId="0" fontId="13" fillId="0" borderId="50" xfId="0" applyNumberFormat="1" applyFont="1" applyBorder="1" applyAlignment="1">
      <alignment horizontal="center"/>
    </xf>
    <xf numFmtId="49" fontId="13" fillId="0" borderId="50" xfId="0" applyNumberFormat="1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0" xfId="0" applyNumberFormat="1" applyFont="1" applyBorder="1"/>
    <xf numFmtId="0" fontId="12" fillId="0" borderId="50" xfId="0" applyNumberFormat="1" applyFont="1" applyBorder="1"/>
    <xf numFmtId="49" fontId="1" fillId="16" borderId="54" xfId="0" applyNumberFormat="1" applyFont="1" applyFill="1" applyBorder="1" applyAlignment="1">
      <alignment horizontal="left" vertical="center"/>
    </xf>
    <xf numFmtId="0" fontId="1" fillId="16" borderId="55" xfId="0" applyFont="1" applyFill="1" applyBorder="1" applyAlignment="1">
      <alignment horizontal="left" vertical="center" wrapText="1"/>
    </xf>
    <xf numFmtId="0" fontId="1" fillId="16" borderId="56" xfId="0" applyFont="1" applyFill="1" applyBorder="1" applyAlignment="1">
      <alignment horizontal="left" vertical="center" wrapText="1"/>
    </xf>
    <xf numFmtId="49" fontId="1" fillId="2" borderId="50" xfId="0" applyNumberFormat="1" applyFont="1" applyFill="1" applyBorder="1" applyAlignment="1">
      <alignment vertical="center"/>
    </xf>
    <xf numFmtId="49" fontId="6" fillId="2" borderId="50" xfId="0" applyNumberFormat="1" applyFont="1" applyFill="1" applyBorder="1" applyAlignment="1">
      <alignment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3" fillId="0" borderId="50" xfId="0" applyFont="1" applyBorder="1"/>
    <xf numFmtId="49" fontId="1" fillId="17" borderId="50" xfId="0" applyNumberFormat="1" applyFont="1" applyFill="1" applyBorder="1" applyAlignment="1">
      <alignment horizontal="left"/>
    </xf>
    <xf numFmtId="0" fontId="1" fillId="17" borderId="50" xfId="0" applyFont="1" applyFill="1" applyBorder="1" applyAlignment="1">
      <alignment horizontal="left"/>
    </xf>
    <xf numFmtId="0" fontId="1" fillId="17" borderId="50" xfId="0" applyFont="1" applyFill="1" applyBorder="1"/>
    <xf numFmtId="1" fontId="1" fillId="17" borderId="50" xfId="0" applyNumberFormat="1" applyFont="1" applyFill="1" applyBorder="1" applyAlignment="1">
      <alignment horizontal="center" vertical="center"/>
    </xf>
    <xf numFmtId="0" fontId="1" fillId="17" borderId="50" xfId="0" applyFont="1" applyFill="1" applyBorder="1" applyAlignment="1">
      <alignment horizontal="center"/>
    </xf>
    <xf numFmtId="167" fontId="1" fillId="17" borderId="50" xfId="0" applyNumberFormat="1" applyFont="1" applyFill="1" applyBorder="1"/>
    <xf numFmtId="49" fontId="1" fillId="16" borderId="57" xfId="0" applyNumberFormat="1" applyFont="1" applyFill="1" applyBorder="1" applyAlignment="1">
      <alignment horizontal="left" vertical="center"/>
    </xf>
    <xf numFmtId="0" fontId="1" fillId="16" borderId="5" xfId="0" applyFont="1" applyFill="1" applyBorder="1" applyAlignment="1">
      <alignment horizontal="left" vertical="center"/>
    </xf>
    <xf numFmtId="0" fontId="1" fillId="16" borderId="5" xfId="0" applyFont="1" applyFill="1" applyBorder="1" applyAlignment="1">
      <alignment horizontal="left" vertical="center" wrapText="1"/>
    </xf>
    <xf numFmtId="0" fontId="1" fillId="16" borderId="58" xfId="0" applyFont="1" applyFill="1" applyBorder="1" applyAlignment="1">
      <alignment horizontal="left" vertical="center" wrapText="1"/>
    </xf>
    <xf numFmtId="49" fontId="0" fillId="18" borderId="50" xfId="0" applyNumberFormat="1" applyFill="1" applyBorder="1"/>
    <xf numFmtId="164" fontId="11" fillId="9" borderId="22" xfId="0" quotePrefix="1" applyNumberFormat="1" applyFont="1" applyFill="1" applyBorder="1" applyAlignment="1">
      <alignment vertical="center" wrapText="1"/>
    </xf>
    <xf numFmtId="49" fontId="11" fillId="9" borderId="21" xfId="0" applyNumberFormat="1" applyFont="1" applyFill="1" applyBorder="1" applyAlignment="1">
      <alignment vertical="center" wrapText="1"/>
    </xf>
    <xf numFmtId="49" fontId="11" fillId="9" borderId="22" xfId="0" applyNumberFormat="1" applyFont="1" applyFill="1" applyBorder="1" applyAlignment="1">
      <alignment horizontal="center" vertical="center" wrapText="1"/>
    </xf>
    <xf numFmtId="49" fontId="15" fillId="9" borderId="21" xfId="0" applyNumberFormat="1" applyFont="1" applyFill="1" applyBorder="1" applyAlignment="1">
      <alignment horizontal="left" readingOrder="1"/>
    </xf>
    <xf numFmtId="49" fontId="12" fillId="9" borderId="22" xfId="0" applyNumberFormat="1" applyFont="1" applyFill="1" applyBorder="1" applyAlignment="1">
      <alignment horizontal="center"/>
    </xf>
    <xf numFmtId="0" fontId="12" fillId="7" borderId="22" xfId="0" applyNumberFormat="1" applyFont="1" applyFill="1" applyBorder="1" applyAlignment="1">
      <alignment vertical="center" wrapText="1"/>
    </xf>
    <xf numFmtId="164" fontId="12" fillId="9" borderId="22" xfId="0" applyNumberFormat="1" applyFont="1" applyFill="1" applyBorder="1" applyAlignment="1">
      <alignment vertical="center" wrapText="1"/>
    </xf>
    <xf numFmtId="49" fontId="12" fillId="9" borderId="21" xfId="0" applyNumberFormat="1" applyFont="1" applyFill="1" applyBorder="1"/>
    <xf numFmtId="49" fontId="12" fillId="9" borderId="24" xfId="0" applyNumberFormat="1" applyFont="1" applyFill="1" applyBorder="1"/>
    <xf numFmtId="49" fontId="12" fillId="9" borderId="25" xfId="0" applyNumberFormat="1" applyFont="1" applyFill="1" applyBorder="1" applyAlignment="1">
      <alignment horizontal="center"/>
    </xf>
    <xf numFmtId="0" fontId="12" fillId="7" borderId="25" xfId="0" applyNumberFormat="1" applyFont="1" applyFill="1" applyBorder="1" applyAlignment="1">
      <alignment vertical="center" wrapText="1"/>
    </xf>
    <xf numFmtId="164" fontId="12" fillId="9" borderId="25" xfId="0" applyNumberFormat="1" applyFont="1" applyFill="1" applyBorder="1" applyAlignment="1">
      <alignment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1" fillId="2" borderId="23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0" fontId="0" fillId="2" borderId="28" xfId="0" applyFill="1" applyBorder="1"/>
    <xf numFmtId="0" fontId="0" fillId="2" borderId="30" xfId="0" applyFill="1" applyBorder="1"/>
    <xf numFmtId="49" fontId="1" fillId="2" borderId="30" xfId="0" applyNumberFormat="1" applyFont="1" applyFill="1" applyBorder="1" applyAlignment="1">
      <alignment horizontal="center" vertical="center"/>
    </xf>
    <xf numFmtId="0" fontId="0" fillId="2" borderId="31" xfId="0" applyFill="1" applyBorder="1"/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49" fontId="0" fillId="3" borderId="13" xfId="0" applyNumberFormat="1" applyFill="1" applyBorder="1" applyAlignment="1">
      <alignment horizontal="center" vertical="center" wrapText="1"/>
    </xf>
    <xf numFmtId="0" fontId="0" fillId="2" borderId="23" xfId="0" applyFill="1" applyBorder="1"/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2" xfId="0" applyFill="1" applyBorder="1"/>
    <xf numFmtId="0" fontId="0" fillId="2" borderId="25" xfId="0" applyFill="1" applyBorder="1"/>
    <xf numFmtId="0" fontId="0" fillId="2" borderId="26" xfId="0" applyFill="1" applyBorder="1"/>
    <xf numFmtId="49" fontId="4" fillId="15" borderId="17" xfId="0" applyNumberFormat="1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 wrapText="1"/>
    </xf>
    <xf numFmtId="0" fontId="4" fillId="15" borderId="23" xfId="0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0" fillId="10" borderId="13" xfId="0" applyNumberFormat="1" applyFill="1" applyBorder="1" applyAlignment="1">
      <alignment horizontal="center" vertical="center" wrapText="1"/>
    </xf>
    <xf numFmtId="49" fontId="4" fillId="10" borderId="17" xfId="0" applyNumberFormat="1" applyFont="1" applyFill="1" applyBorder="1" applyAlignment="1">
      <alignment horizontal="center" vertical="center" wrapText="1"/>
    </xf>
    <xf numFmtId="49" fontId="4" fillId="10" borderId="23" xfId="0" applyNumberFormat="1" applyFont="1" applyFill="1" applyBorder="1" applyAlignment="1">
      <alignment horizontal="center" vertical="center" wrapText="1"/>
    </xf>
    <xf numFmtId="49" fontId="0" fillId="4" borderId="12" xfId="0" applyNumberFormat="1" applyFill="1" applyBorder="1" applyAlignment="1">
      <alignment horizontal="center" vertical="center" wrapText="1"/>
    </xf>
    <xf numFmtId="0" fontId="0" fillId="2" borderId="13" xfId="0" applyFill="1" applyBorder="1"/>
    <xf numFmtId="0" fontId="0" fillId="4" borderId="17" xfId="0" applyFill="1" applyBorder="1" applyAlignment="1">
      <alignment horizontal="center" vertical="center" wrapText="1"/>
    </xf>
    <xf numFmtId="0" fontId="0" fillId="2" borderId="59" xfId="0" applyFill="1" applyBorder="1"/>
    <xf numFmtId="49" fontId="0" fillId="11" borderId="13" xfId="0" applyNumberForma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0" fillId="14" borderId="12" xfId="0" applyNumberFormat="1" applyFill="1" applyBorder="1" applyAlignment="1">
      <alignment horizontal="center" vertical="center" wrapText="1"/>
    </xf>
    <xf numFmtId="49" fontId="0" fillId="8" borderId="12" xfId="0" applyNumberFormat="1" applyFill="1" applyBorder="1" applyAlignment="1">
      <alignment horizontal="center" vertical="center" wrapText="1"/>
    </xf>
    <xf numFmtId="49" fontId="1" fillId="16" borderId="40" xfId="0" applyNumberFormat="1" applyFont="1" applyFill="1" applyBorder="1" applyAlignment="1">
      <alignment horizontal="left" vertical="center" wrapText="1"/>
    </xf>
    <xf numFmtId="0" fontId="1" fillId="16" borderId="41" xfId="0" applyFont="1" applyFill="1" applyBorder="1" applyAlignment="1">
      <alignment horizontal="left" vertical="center" wrapText="1"/>
    </xf>
    <xf numFmtId="0" fontId="1" fillId="16" borderId="42" xfId="0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49" fontId="1" fillId="17" borderId="22" xfId="0" applyNumberFormat="1" applyFont="1" applyFill="1" applyBorder="1" applyAlignment="1">
      <alignment horizontal="left"/>
    </xf>
    <xf numFmtId="0" fontId="1" fillId="17" borderId="22" xfId="0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49" fontId="1" fillId="16" borderId="22" xfId="0" applyNumberFormat="1" applyFont="1" applyFill="1" applyBorder="1" applyAlignment="1">
      <alignment horizontal="left" vertical="center" wrapText="1"/>
    </xf>
    <xf numFmtId="0" fontId="1" fillId="16" borderId="22" xfId="0" applyFont="1" applyFill="1" applyBorder="1" applyAlignment="1">
      <alignment horizontal="left" vertical="center" wrapText="1"/>
    </xf>
    <xf numFmtId="49" fontId="1" fillId="2" borderId="50" xfId="0" applyNumberFormat="1" applyFont="1" applyFill="1" applyBorder="1" applyAlignment="1">
      <alignment horizontal="center" vertical="center"/>
    </xf>
    <xf numFmtId="1" fontId="1" fillId="2" borderId="50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22" xfId="0" applyBorder="1"/>
    <xf numFmtId="0" fontId="7" fillId="0" borderId="0" xfId="0" applyFont="1" applyAlignment="1">
      <alignment horizontal="left" vertical="center"/>
    </xf>
    <xf numFmtId="49" fontId="1" fillId="2" borderId="51" xfId="0" applyNumberFormat="1" applyFont="1" applyFill="1" applyBorder="1" applyAlignment="1">
      <alignment horizontal="center" vertical="center"/>
    </xf>
    <xf numFmtId="1" fontId="1" fillId="2" borderId="51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wrapText="1"/>
    </xf>
    <xf numFmtId="0" fontId="0" fillId="0" borderId="5" xfId="0" applyBorder="1"/>
    <xf numFmtId="49" fontId="11" fillId="2" borderId="18" xfId="0" applyNumberFormat="1" applyFont="1" applyFill="1" applyBorder="1" applyAlignment="1">
      <alignment vertical="center" wrapText="1"/>
    </xf>
    <xf numFmtId="164" fontId="0" fillId="5" borderId="26" xfId="0" applyNumberFormat="1" applyFill="1" applyBorder="1" applyAlignment="1" applyProtection="1">
      <alignment vertical="center" wrapText="1"/>
      <protection locked="0"/>
    </xf>
    <xf numFmtId="164" fontId="0" fillId="6" borderId="19" xfId="0" applyNumberFormat="1" applyFill="1" applyBorder="1" applyAlignment="1" applyProtection="1">
      <alignment vertical="center" wrapText="1"/>
      <protection locked="0"/>
    </xf>
    <xf numFmtId="164" fontId="0" fillId="6" borderId="22" xfId="0" applyNumberFormat="1" applyFill="1" applyBorder="1" applyAlignment="1" applyProtection="1">
      <alignment vertical="center" wrapText="1"/>
      <protection locked="0"/>
    </xf>
    <xf numFmtId="49" fontId="0" fillId="3" borderId="22" xfId="0" applyNumberFormat="1" applyFill="1" applyBorder="1" applyAlignment="1" applyProtection="1">
      <alignment vertical="center" wrapText="1"/>
      <protection locked="0"/>
    </xf>
    <xf numFmtId="164" fontId="0" fillId="6" borderId="22" xfId="0" applyNumberFormat="1" applyFill="1" applyBorder="1" applyAlignment="1" applyProtection="1">
      <alignment vertical="center"/>
      <protection locked="0"/>
    </xf>
    <xf numFmtId="164" fontId="0" fillId="6" borderId="25" xfId="0" applyNumberFormat="1" applyFill="1" applyBorder="1" applyAlignment="1" applyProtection="1">
      <alignment vertical="center" wrapText="1"/>
      <protection locked="0"/>
    </xf>
    <xf numFmtId="49" fontId="0" fillId="3" borderId="19" xfId="0" applyNumberFormat="1" applyFill="1" applyBorder="1" applyAlignment="1" applyProtection="1">
      <alignment vertical="center" wrapText="1"/>
      <protection locked="0"/>
    </xf>
    <xf numFmtId="164" fontId="0" fillId="13" borderId="22" xfId="0" applyNumberFormat="1" applyFill="1" applyBorder="1" applyAlignment="1" applyProtection="1">
      <alignment vertical="center" wrapText="1"/>
      <protection locked="0"/>
    </xf>
    <xf numFmtId="164" fontId="1" fillId="3" borderId="22" xfId="0" applyNumberFormat="1" applyFont="1" applyFill="1" applyBorder="1" applyAlignment="1" applyProtection="1">
      <alignment vertical="center" wrapText="1"/>
      <protection locked="0"/>
    </xf>
    <xf numFmtId="164" fontId="0" fillId="13" borderId="25" xfId="0" applyNumberFormat="1" applyFill="1" applyBorder="1" applyAlignment="1" applyProtection="1">
      <alignment vertical="center" wrapText="1"/>
      <protection locked="0"/>
    </xf>
    <xf numFmtId="164" fontId="12" fillId="6" borderId="22" xfId="0" applyNumberFormat="1" applyFont="1" applyFill="1" applyBorder="1" applyAlignment="1" applyProtection="1">
      <alignment vertical="center" wrapText="1"/>
      <protection locked="0"/>
    </xf>
    <xf numFmtId="164" fontId="12" fillId="6" borderId="25" xfId="0" applyNumberFormat="1" applyFont="1" applyFill="1" applyBorder="1" applyAlignment="1" applyProtection="1">
      <alignment vertical="center" wrapText="1"/>
      <protection locked="0"/>
    </xf>
    <xf numFmtId="164" fontId="11" fillId="6" borderId="22" xfId="0" applyNumberFormat="1" applyFont="1" applyFill="1" applyBorder="1" applyAlignment="1" applyProtection="1">
      <alignment horizontal="right" vertical="center" wrapText="1"/>
    </xf>
    <xf numFmtId="0" fontId="0" fillId="2" borderId="52" xfId="0" applyFill="1" applyBorder="1" applyAlignment="1" applyProtection="1">
      <alignment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1" fillId="2" borderId="22" xfId="0" applyFont="1" applyFill="1" applyBorder="1" applyProtection="1">
      <protection locked="0"/>
    </xf>
    <xf numFmtId="0" fontId="11" fillId="2" borderId="22" xfId="0" applyFont="1" applyFill="1" applyBorder="1" applyAlignment="1" applyProtection="1">
      <alignment vertical="center"/>
      <protection locked="0"/>
    </xf>
    <xf numFmtId="0" fontId="11" fillId="2" borderId="22" xfId="0" applyNumberFormat="1" applyFont="1" applyFill="1" applyBorder="1" applyAlignment="1" applyProtection="1">
      <alignment vertical="center"/>
      <protection locked="0"/>
    </xf>
    <xf numFmtId="0" fontId="11" fillId="2" borderId="22" xfId="0" applyNumberFormat="1" applyFont="1" applyFill="1" applyBorder="1" applyAlignment="1">
      <alignment vertical="center"/>
    </xf>
    <xf numFmtId="0" fontId="0" fillId="0" borderId="22" xfId="0" applyNumberFormat="1" applyBorder="1" applyProtection="1">
      <protection locked="0"/>
    </xf>
    <xf numFmtId="0" fontId="0" fillId="2" borderId="60" xfId="0" applyFill="1" applyBorder="1"/>
    <xf numFmtId="165" fontId="0" fillId="2" borderId="61" xfId="0" applyNumberFormat="1" applyFill="1" applyBorder="1" applyAlignment="1">
      <alignment horizontal="left" wrapText="1"/>
    </xf>
    <xf numFmtId="49" fontId="0" fillId="9" borderId="62" xfId="0" applyNumberFormat="1" applyFill="1" applyBorder="1" applyAlignment="1">
      <alignment vertical="center" wrapText="1"/>
    </xf>
    <xf numFmtId="49" fontId="0" fillId="9" borderId="51" xfId="0" applyNumberFormat="1" applyFill="1" applyBorder="1" applyAlignment="1">
      <alignment horizontal="center" vertical="center" wrapText="1"/>
    </xf>
    <xf numFmtId="0" fontId="0" fillId="9" borderId="51" xfId="0" applyNumberFormat="1" applyFill="1" applyBorder="1" applyAlignment="1">
      <alignment vertical="center" wrapText="1"/>
    </xf>
    <xf numFmtId="164" fontId="11" fillId="6" borderId="51" xfId="0" applyNumberFormat="1" applyFont="1" applyFill="1" applyBorder="1" applyAlignment="1" applyProtection="1">
      <alignment horizontal="right" vertical="center" wrapText="1"/>
    </xf>
    <xf numFmtId="164" fontId="0" fillId="9" borderId="51" xfId="0" applyNumberFormat="1" applyFill="1" applyBorder="1" applyAlignment="1">
      <alignment vertical="center" wrapText="1"/>
    </xf>
    <xf numFmtId="49" fontId="0" fillId="2" borderId="63" xfId="0" applyNumberFormat="1" applyFill="1" applyBorder="1"/>
    <xf numFmtId="49" fontId="0" fillId="2" borderId="52" xfId="0" applyNumberFormat="1" applyFill="1" applyBorder="1" applyAlignment="1">
      <alignment horizontal="center" vertical="center" wrapText="1"/>
    </xf>
    <xf numFmtId="0" fontId="0" fillId="2" borderId="52" xfId="0" applyNumberFormat="1" applyFill="1" applyBorder="1" applyAlignment="1">
      <alignment vertical="center" wrapText="1"/>
    </xf>
    <xf numFmtId="164" fontId="0" fillId="6" borderId="52" xfId="0" applyNumberFormat="1" applyFill="1" applyBorder="1" applyAlignment="1" applyProtection="1">
      <alignment vertical="center" wrapText="1"/>
      <protection locked="0"/>
    </xf>
    <xf numFmtId="164" fontId="0" fillId="2" borderId="52" xfId="0" applyNumberFormat="1" applyFill="1" applyBorder="1" applyAlignment="1">
      <alignment vertical="center" wrapText="1"/>
    </xf>
    <xf numFmtId="0" fontId="0" fillId="21" borderId="50" xfId="0" applyNumberFormat="1" applyFill="1" applyBorder="1"/>
    <xf numFmtId="0" fontId="0" fillId="21" borderId="50" xfId="0" applyNumberFormat="1" applyFill="1" applyBorder="1" applyAlignment="1">
      <alignment horizontal="center"/>
    </xf>
    <xf numFmtId="0" fontId="0" fillId="22" borderId="50" xfId="0" applyNumberFormat="1" applyFill="1" applyBorder="1" applyAlignment="1">
      <alignment horizontal="right"/>
    </xf>
    <xf numFmtId="7" fontId="0" fillId="21" borderId="50" xfId="0" applyNumberFormat="1" applyFill="1" applyBorder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C2D69B"/>
      <rgbColor rgb="FFDDDDDD"/>
      <rgbColor rgb="FFCDDDAC"/>
      <rgbColor rgb="FFFF0000"/>
      <rgbColor rgb="FFFABF8F"/>
      <rgbColor rgb="FF777670"/>
      <rgbColor rgb="FFFBCAA2"/>
      <rgbColor rgb="FF748C42"/>
      <rgbColor rgb="FFFEFC78"/>
      <rgbColor rgb="FFB1B2B0"/>
      <rgbColor rgb="FFC2D69B"/>
      <rgbColor rgb="FF9F8AB9"/>
      <rgbColor rgb="FF212121"/>
      <rgbColor rgb="FF903C39"/>
      <rgbColor rgb="FFA5A5A5"/>
      <rgbColor rgb="FFD8D8D8"/>
      <rgbColor rgb="FFDBDBDB"/>
      <rgbColor rgb="FF3F3F3F"/>
      <rgbColor rgb="FF5E88B1"/>
      <rgbColor rgb="FFEEF3F4"/>
      <rgbColor rgb="FF0000F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7"/>
  <sheetViews>
    <sheetView showGridLines="0" tabSelected="1" workbookViewId="0">
      <selection activeCell="H24" sqref="H24"/>
    </sheetView>
  </sheetViews>
  <sheetFormatPr defaultColWidth="8.85546875" defaultRowHeight="15" customHeight="1" x14ac:dyDescent="0.25"/>
  <cols>
    <col min="1" max="1" width="13.42578125" style="1" customWidth="1"/>
    <col min="2" max="2" width="15.42578125" style="1" customWidth="1"/>
    <col min="3" max="3" width="108.28515625" style="1" customWidth="1"/>
    <col min="4" max="4" width="8.85546875" style="1" customWidth="1"/>
    <col min="5" max="5" width="10.42578125" style="1" customWidth="1"/>
    <col min="6" max="6" width="22.85546875" style="1" customWidth="1"/>
    <col min="7" max="7" width="15.7109375" style="1" customWidth="1"/>
    <col min="8" max="8" width="46.28515625" style="1" customWidth="1"/>
    <col min="9" max="9" width="8.85546875" style="1" customWidth="1"/>
    <col min="10" max="16384" width="8.85546875" style="1"/>
  </cols>
  <sheetData>
    <row r="1" spans="1:8" ht="15" customHeight="1" x14ac:dyDescent="0.25">
      <c r="A1" s="2" t="s">
        <v>0</v>
      </c>
      <c r="B1" s="3" t="s">
        <v>1</v>
      </c>
      <c r="C1" s="4"/>
      <c r="D1" s="5"/>
      <c r="E1" s="4"/>
      <c r="F1" s="4"/>
      <c r="G1" s="4"/>
      <c r="H1" s="6"/>
    </row>
    <row r="2" spans="1:8" ht="15" customHeight="1" x14ac:dyDescent="0.25">
      <c r="A2" s="7"/>
      <c r="B2" s="8" t="s">
        <v>2</v>
      </c>
      <c r="C2" s="9"/>
      <c r="D2" s="10"/>
      <c r="E2" s="9"/>
      <c r="F2" s="9"/>
      <c r="G2" s="9"/>
      <c r="H2" s="11"/>
    </row>
    <row r="3" spans="1:8" ht="12" customHeight="1" x14ac:dyDescent="0.25">
      <c r="A3" s="12" t="s">
        <v>3</v>
      </c>
      <c r="B3" s="289" t="s">
        <v>4</v>
      </c>
      <c r="C3" s="290"/>
      <c r="D3" s="290"/>
      <c r="E3" s="290"/>
      <c r="F3" s="290"/>
      <c r="G3" s="14"/>
      <c r="H3" s="15"/>
    </row>
    <row r="4" spans="1:8" ht="12" customHeight="1" x14ac:dyDescent="0.25">
      <c r="A4" s="12" t="s">
        <v>5</v>
      </c>
      <c r="B4" s="16" t="s">
        <v>6</v>
      </c>
      <c r="C4" s="17"/>
      <c r="D4" s="14"/>
      <c r="E4" s="17"/>
      <c r="F4" s="14"/>
      <c r="G4" s="14"/>
      <c r="H4" s="15"/>
    </row>
    <row r="5" spans="1:8" ht="12" customHeight="1" x14ac:dyDescent="0.25">
      <c r="A5" s="7"/>
      <c r="B5" s="18"/>
      <c r="C5" s="17"/>
      <c r="D5" s="14"/>
      <c r="E5" s="17"/>
      <c r="F5" s="14"/>
      <c r="G5" s="14"/>
      <c r="H5" s="15"/>
    </row>
    <row r="6" spans="1:8" ht="12" customHeight="1" x14ac:dyDescent="0.25">
      <c r="A6" s="12" t="s">
        <v>7</v>
      </c>
      <c r="B6" s="13" t="s">
        <v>8</v>
      </c>
      <c r="C6" s="17"/>
      <c r="D6" s="14"/>
      <c r="E6" s="17"/>
      <c r="F6" s="14"/>
      <c r="G6" s="14"/>
      <c r="H6" s="15"/>
    </row>
    <row r="7" spans="1:8" ht="15" customHeight="1" x14ac:dyDescent="0.25">
      <c r="A7" s="19"/>
      <c r="B7" s="20"/>
      <c r="C7" s="21"/>
      <c r="D7" s="22"/>
      <c r="E7" s="23"/>
      <c r="F7" s="23"/>
      <c r="G7" s="23"/>
      <c r="H7" s="24"/>
    </row>
    <row r="8" spans="1:8" ht="30.75" customHeight="1" x14ac:dyDescent="0.25">
      <c r="A8" s="291" t="s">
        <v>9</v>
      </c>
      <c r="B8" s="292"/>
      <c r="C8" s="25" t="s">
        <v>10</v>
      </c>
      <c r="D8" s="25" t="s">
        <v>11</v>
      </c>
      <c r="E8" s="26" t="s">
        <v>12</v>
      </c>
      <c r="F8" s="26" t="s">
        <v>13</v>
      </c>
      <c r="G8" s="26" t="s">
        <v>14</v>
      </c>
      <c r="H8" s="27" t="s">
        <v>15</v>
      </c>
    </row>
    <row r="9" spans="1:8" ht="15.75" customHeight="1" x14ac:dyDescent="0.25">
      <c r="A9" s="293" t="s">
        <v>16</v>
      </c>
      <c r="B9" s="281" t="s">
        <v>17</v>
      </c>
      <c r="C9" s="282"/>
      <c r="D9" s="282"/>
      <c r="E9" s="282"/>
      <c r="F9" s="282"/>
      <c r="G9" s="283"/>
      <c r="H9" s="28"/>
    </row>
    <row r="10" spans="1:8" ht="15.75" customHeight="1" x14ac:dyDescent="0.25">
      <c r="A10" s="279"/>
      <c r="B10" s="277" t="s">
        <v>18</v>
      </c>
      <c r="C10" s="30" t="s">
        <v>19</v>
      </c>
      <c r="D10" s="31" t="s">
        <v>20</v>
      </c>
      <c r="E10" s="32">
        <v>2981</v>
      </c>
      <c r="F10" s="296"/>
      <c r="G10" s="297"/>
      <c r="H10" s="33"/>
    </row>
    <row r="11" spans="1:8" ht="15.75" customHeight="1" x14ac:dyDescent="0.25">
      <c r="A11" s="279"/>
      <c r="B11" s="278"/>
      <c r="C11" s="34" t="s">
        <v>21</v>
      </c>
      <c r="D11" s="35" t="s">
        <v>22</v>
      </c>
      <c r="E11" s="36">
        <v>1</v>
      </c>
      <c r="F11" s="298"/>
      <c r="G11" s="298"/>
      <c r="H11" s="38"/>
    </row>
    <row r="12" spans="1:8" ht="15.75" customHeight="1" x14ac:dyDescent="0.25">
      <c r="A12" s="279"/>
      <c r="B12" s="278"/>
      <c r="C12" s="34" t="s">
        <v>23</v>
      </c>
      <c r="D12" s="35" t="s">
        <v>20</v>
      </c>
      <c r="E12" s="39" t="s">
        <v>24</v>
      </c>
      <c r="F12" s="298"/>
      <c r="G12" s="298"/>
      <c r="H12" s="38"/>
    </row>
    <row r="13" spans="1:8" ht="15.75" customHeight="1" x14ac:dyDescent="0.25">
      <c r="A13" s="279"/>
      <c r="B13" s="278"/>
      <c r="C13" s="34" t="s">
        <v>25</v>
      </c>
      <c r="D13" s="35" t="s">
        <v>20</v>
      </c>
      <c r="E13" s="40">
        <v>38.1</v>
      </c>
      <c r="F13" s="298"/>
      <c r="G13" s="298"/>
      <c r="H13" s="38"/>
    </row>
    <row r="14" spans="1:8" ht="15.75" customHeight="1" x14ac:dyDescent="0.25">
      <c r="A14" s="279"/>
      <c r="B14" s="278"/>
      <c r="C14" s="41" t="s">
        <v>26</v>
      </c>
      <c r="D14" s="42" t="s">
        <v>20</v>
      </c>
      <c r="E14" s="43" cm="1">
        <f t="array" ref="E14">SUM(E15:E19)</f>
        <v>44</v>
      </c>
      <c r="F14" s="298"/>
      <c r="G14" s="298"/>
      <c r="H14" s="33"/>
    </row>
    <row r="15" spans="1:8" ht="15.75" customHeight="1" x14ac:dyDescent="0.25">
      <c r="A15" s="279"/>
      <c r="B15" s="278"/>
      <c r="C15" s="34" t="s">
        <v>27</v>
      </c>
      <c r="D15" s="35" t="s">
        <v>20</v>
      </c>
      <c r="E15" s="40">
        <v>30</v>
      </c>
      <c r="F15" s="298"/>
      <c r="G15" s="298"/>
      <c r="H15" s="38"/>
    </row>
    <row r="16" spans="1:8" ht="15.75" customHeight="1" x14ac:dyDescent="0.25">
      <c r="A16" s="279"/>
      <c r="B16" s="279"/>
      <c r="C16" s="34" t="s">
        <v>28</v>
      </c>
      <c r="D16" s="35" t="s">
        <v>20</v>
      </c>
      <c r="E16" s="40">
        <v>14</v>
      </c>
      <c r="F16" s="298"/>
      <c r="G16" s="298"/>
      <c r="H16" s="38"/>
    </row>
    <row r="17" spans="1:8" ht="15.75" customHeight="1" x14ac:dyDescent="0.25">
      <c r="A17" s="279"/>
      <c r="B17" s="278"/>
      <c r="C17" s="34" t="s">
        <v>29</v>
      </c>
      <c r="D17" s="35" t="s">
        <v>20</v>
      </c>
      <c r="E17" s="40">
        <v>0</v>
      </c>
      <c r="F17" s="298"/>
      <c r="G17" s="298"/>
      <c r="H17" s="38"/>
    </row>
    <row r="18" spans="1:8" ht="15.75" customHeight="1" x14ac:dyDescent="0.25">
      <c r="A18" s="279"/>
      <c r="B18" s="279"/>
      <c r="C18" s="34" t="s">
        <v>30</v>
      </c>
      <c r="D18" s="35" t="s">
        <v>20</v>
      </c>
      <c r="E18" s="40">
        <v>0</v>
      </c>
      <c r="F18" s="298"/>
      <c r="G18" s="298"/>
      <c r="H18" s="44" t="s">
        <v>31</v>
      </c>
    </row>
    <row r="19" spans="1:8" ht="15.75" customHeight="1" x14ac:dyDescent="0.25">
      <c r="A19" s="279"/>
      <c r="B19" s="279"/>
      <c r="C19" s="34" t="s">
        <v>32</v>
      </c>
      <c r="D19" s="35" t="s">
        <v>20</v>
      </c>
      <c r="E19" s="40">
        <v>0</v>
      </c>
      <c r="F19" s="298"/>
      <c r="G19" s="298"/>
      <c r="H19" s="45"/>
    </row>
    <row r="20" spans="1:8" ht="15.75" customHeight="1" x14ac:dyDescent="0.25">
      <c r="A20" s="279"/>
      <c r="B20" s="278"/>
      <c r="C20" s="41" t="s">
        <v>33</v>
      </c>
      <c r="D20" s="42" t="s">
        <v>20</v>
      </c>
      <c r="E20" s="43" cm="1">
        <f t="array" ref="E20">SUM(E21:E22)</f>
        <v>31</v>
      </c>
      <c r="F20" s="298"/>
      <c r="G20" s="298"/>
      <c r="H20" s="38"/>
    </row>
    <row r="21" spans="1:8" ht="15.75" customHeight="1" x14ac:dyDescent="0.25">
      <c r="A21" s="279"/>
      <c r="B21" s="278"/>
      <c r="C21" s="34" t="s">
        <v>34</v>
      </c>
      <c r="D21" s="35" t="s">
        <v>20</v>
      </c>
      <c r="E21" s="40">
        <v>31</v>
      </c>
      <c r="F21" s="298"/>
      <c r="G21" s="298"/>
      <c r="H21" s="38"/>
    </row>
    <row r="22" spans="1:8" ht="15.75" customHeight="1" x14ac:dyDescent="0.25">
      <c r="A22" s="279"/>
      <c r="B22" s="278"/>
      <c r="C22" s="34" t="s">
        <v>35</v>
      </c>
      <c r="D22" s="35" t="s">
        <v>20</v>
      </c>
      <c r="E22" s="40">
        <v>0</v>
      </c>
      <c r="F22" s="298"/>
      <c r="G22" s="298"/>
      <c r="H22" s="38"/>
    </row>
    <row r="23" spans="1:8" ht="15.75" customHeight="1" x14ac:dyDescent="0.25">
      <c r="A23" s="279"/>
      <c r="B23" s="278"/>
      <c r="C23" s="41" t="s">
        <v>36</v>
      </c>
      <c r="D23" s="42" t="s">
        <v>20</v>
      </c>
      <c r="E23" s="43">
        <v>9</v>
      </c>
      <c r="F23" s="298"/>
      <c r="G23" s="298"/>
      <c r="H23" s="38"/>
    </row>
    <row r="24" spans="1:8" ht="15.75" customHeight="1" x14ac:dyDescent="0.25">
      <c r="A24" s="294"/>
      <c r="B24" s="280"/>
      <c r="C24" s="46" t="s">
        <v>37</v>
      </c>
      <c r="D24" s="47" t="s">
        <v>20</v>
      </c>
      <c r="E24" s="48">
        <v>0</v>
      </c>
      <c r="F24" s="299"/>
      <c r="G24" s="299"/>
      <c r="H24" s="38"/>
    </row>
    <row r="25" spans="1:8" ht="15.75" customHeight="1" x14ac:dyDescent="0.25">
      <c r="A25" s="276"/>
      <c r="B25" s="295" t="s">
        <v>38</v>
      </c>
      <c r="C25" s="30" t="s">
        <v>19</v>
      </c>
      <c r="D25" s="31" t="s">
        <v>20</v>
      </c>
      <c r="E25" s="49"/>
      <c r="F25" s="300"/>
      <c r="G25" s="300"/>
      <c r="H25" s="38"/>
    </row>
    <row r="26" spans="1:8" ht="15.75" customHeight="1" x14ac:dyDescent="0.25">
      <c r="A26" s="276"/>
      <c r="B26" s="276"/>
      <c r="C26" s="41" t="s">
        <v>26</v>
      </c>
      <c r="D26" s="42" t="s">
        <v>20</v>
      </c>
      <c r="E26" s="43" cm="1">
        <f t="array" ref="E26">SUM(E27:E29)</f>
        <v>312</v>
      </c>
      <c r="F26" s="300"/>
      <c r="G26" s="300"/>
      <c r="H26" s="38"/>
    </row>
    <row r="27" spans="1:8" ht="15.75" customHeight="1" x14ac:dyDescent="0.25">
      <c r="A27" s="276"/>
      <c r="B27" s="276"/>
      <c r="C27" s="34" t="s">
        <v>27</v>
      </c>
      <c r="D27" s="35" t="s">
        <v>20</v>
      </c>
      <c r="E27" s="40">
        <v>0</v>
      </c>
      <c r="F27" s="300"/>
      <c r="G27" s="300"/>
      <c r="H27" s="38"/>
    </row>
    <row r="28" spans="1:8" ht="15.75" customHeight="1" x14ac:dyDescent="0.25">
      <c r="A28" s="276"/>
      <c r="B28" s="276"/>
      <c r="C28" s="34" t="s">
        <v>28</v>
      </c>
      <c r="D28" s="35" t="s">
        <v>20</v>
      </c>
      <c r="E28" s="40">
        <v>0</v>
      </c>
      <c r="F28" s="300"/>
      <c r="G28" s="300"/>
      <c r="H28" s="38"/>
    </row>
    <row r="29" spans="1:8" ht="15.75" customHeight="1" x14ac:dyDescent="0.25">
      <c r="A29" s="276"/>
      <c r="B29" s="276"/>
      <c r="C29" s="34" t="s">
        <v>30</v>
      </c>
      <c r="D29" s="35" t="s">
        <v>20</v>
      </c>
      <c r="E29" s="40">
        <v>312</v>
      </c>
      <c r="F29" s="300"/>
      <c r="G29" s="300"/>
      <c r="H29" s="38"/>
    </row>
    <row r="30" spans="1:8" ht="15.75" customHeight="1" x14ac:dyDescent="0.25">
      <c r="A30" s="276"/>
      <c r="B30" s="276"/>
      <c r="C30" s="41" t="s">
        <v>33</v>
      </c>
      <c r="D30" s="42" t="s">
        <v>20</v>
      </c>
      <c r="E30" s="43" cm="1">
        <f t="array" ref="E30">SUM(E31:E31)</f>
        <v>18</v>
      </c>
      <c r="F30" s="300"/>
      <c r="G30" s="300"/>
      <c r="H30" s="38"/>
    </row>
    <row r="31" spans="1:8" ht="15.75" customHeight="1" x14ac:dyDescent="0.25">
      <c r="A31" s="276"/>
      <c r="B31" s="276"/>
      <c r="C31" s="34" t="s">
        <v>39</v>
      </c>
      <c r="D31" s="35" t="s">
        <v>20</v>
      </c>
      <c r="E31" s="40">
        <v>18</v>
      </c>
      <c r="F31" s="300"/>
      <c r="G31" s="300"/>
      <c r="H31" s="38"/>
    </row>
    <row r="32" spans="1:8" ht="15.75" customHeight="1" x14ac:dyDescent="0.25">
      <c r="A32" s="276"/>
      <c r="B32" s="276"/>
      <c r="C32" s="41" t="s">
        <v>36</v>
      </c>
      <c r="D32" s="42" t="s">
        <v>20</v>
      </c>
      <c r="E32" s="43" cm="1">
        <f t="array" ref="E32">E33</f>
        <v>415</v>
      </c>
      <c r="F32" s="300"/>
      <c r="G32" s="300"/>
      <c r="H32" s="38"/>
    </row>
    <row r="33" spans="1:8" ht="15.75" customHeight="1" x14ac:dyDescent="0.25">
      <c r="A33" s="276"/>
      <c r="B33" s="276"/>
      <c r="C33" s="46" t="s">
        <v>40</v>
      </c>
      <c r="D33" s="47" t="s">
        <v>20</v>
      </c>
      <c r="E33" s="48">
        <v>415</v>
      </c>
      <c r="F33" s="300"/>
      <c r="G33" s="300"/>
      <c r="H33" s="50"/>
    </row>
    <row r="34" spans="1:8" ht="15.75" customHeight="1" x14ac:dyDescent="0.25">
      <c r="A34" s="308" t="s">
        <v>41</v>
      </c>
      <c r="B34" s="284" t="s">
        <v>42</v>
      </c>
      <c r="C34" s="51" t="s">
        <v>42</v>
      </c>
      <c r="D34" s="52"/>
      <c r="E34" s="53"/>
      <c r="F34" s="337"/>
      <c r="G34" s="54" cm="1">
        <f t="array" ref="G34">SUM(G35:G39)</f>
        <v>0</v>
      </c>
      <c r="H34" s="55"/>
    </row>
    <row r="35" spans="1:8" ht="15.75" customHeight="1" x14ac:dyDescent="0.25">
      <c r="A35" s="309"/>
      <c r="B35" s="285"/>
      <c r="C35" s="336" t="s">
        <v>43</v>
      </c>
      <c r="D35" s="31" t="s">
        <v>44</v>
      </c>
      <c r="E35" s="32">
        <v>1</v>
      </c>
      <c r="F35" s="338">
        <v>0</v>
      </c>
      <c r="G35" s="56" cm="1">
        <f t="array" ref="G35">E35*F35</f>
        <v>0</v>
      </c>
      <c r="H35" s="57"/>
    </row>
    <row r="36" spans="1:8" ht="15.75" customHeight="1" x14ac:dyDescent="0.25">
      <c r="A36" s="279"/>
      <c r="B36" s="286"/>
      <c r="C36" s="58" t="s">
        <v>45</v>
      </c>
      <c r="D36" s="35" t="s">
        <v>20</v>
      </c>
      <c r="E36" s="40" cm="1">
        <f t="array" ref="E36">E15+E16+E17</f>
        <v>44</v>
      </c>
      <c r="F36" s="339">
        <v>0</v>
      </c>
      <c r="G36" s="59" cm="1">
        <f t="array" ref="G36">E36*F36</f>
        <v>0</v>
      </c>
      <c r="H36" s="60"/>
    </row>
    <row r="37" spans="1:8" ht="15.75" customHeight="1" x14ac:dyDescent="0.25">
      <c r="A37" s="279"/>
      <c r="B37" s="287"/>
      <c r="C37" s="34" t="s">
        <v>46</v>
      </c>
      <c r="D37" s="35" t="s">
        <v>20</v>
      </c>
      <c r="E37" s="40">
        <v>44</v>
      </c>
      <c r="F37" s="339">
        <v>0</v>
      </c>
      <c r="G37" s="59" cm="1">
        <f t="array" ref="G37">E37*F37</f>
        <v>0</v>
      </c>
      <c r="H37" s="60"/>
    </row>
    <row r="38" spans="1:8" ht="15.75" customHeight="1" x14ac:dyDescent="0.25">
      <c r="A38" s="279"/>
      <c r="B38" s="287"/>
      <c r="C38" s="61" t="s">
        <v>47</v>
      </c>
      <c r="D38" s="35" t="s">
        <v>48</v>
      </c>
      <c r="E38" s="40" cm="1">
        <f t="array" ref="E38">E37*0.05*1.4</f>
        <v>3.08</v>
      </c>
      <c r="F38" s="339">
        <v>0</v>
      </c>
      <c r="G38" s="59">
        <f>E38*F38</f>
        <v>0</v>
      </c>
      <c r="H38" s="62" t="s">
        <v>49</v>
      </c>
    </row>
    <row r="39" spans="1:8" ht="15.75" customHeight="1" x14ac:dyDescent="0.25">
      <c r="A39" s="279"/>
      <c r="B39" s="288"/>
      <c r="C39" s="34" t="s">
        <v>50</v>
      </c>
      <c r="D39" s="35" t="s">
        <v>48</v>
      </c>
      <c r="E39" s="40" cm="1">
        <f t="array" ref="E39">E38</f>
        <v>3.08</v>
      </c>
      <c r="F39" s="339">
        <v>0</v>
      </c>
      <c r="G39" s="59" cm="1">
        <f t="array" ref="G39">E39*F39</f>
        <v>0</v>
      </c>
      <c r="H39" s="62"/>
    </row>
    <row r="40" spans="1:8" ht="15.75" customHeight="1" x14ac:dyDescent="0.25">
      <c r="A40" s="279"/>
      <c r="B40" s="277" t="s">
        <v>51</v>
      </c>
      <c r="C40" s="41" t="s">
        <v>52</v>
      </c>
      <c r="D40" s="42" t="s">
        <v>20</v>
      </c>
      <c r="E40" s="43" cm="1">
        <f t="array" ref="E40">E15</f>
        <v>30</v>
      </c>
      <c r="F40" s="340" t="s">
        <v>24</v>
      </c>
      <c r="G40" s="64" cm="1">
        <f t="array" ref="G40">SUM(G41:G54)</f>
        <v>0</v>
      </c>
      <c r="H40" s="60"/>
    </row>
    <row r="41" spans="1:8" ht="15.75" customHeight="1" x14ac:dyDescent="0.25">
      <c r="A41" s="279"/>
      <c r="B41" s="279"/>
      <c r="C41" s="34" t="s">
        <v>53</v>
      </c>
      <c r="D41" s="35" t="s">
        <v>20</v>
      </c>
      <c r="E41" s="65" cm="1">
        <f t="array" ref="E41">E40</f>
        <v>30</v>
      </c>
      <c r="F41" s="339">
        <v>0</v>
      </c>
      <c r="G41" s="59" cm="1">
        <f t="array" ref="G41">E41*F41</f>
        <v>0</v>
      </c>
      <c r="H41" s="66"/>
    </row>
    <row r="42" spans="1:8" ht="15.75" customHeight="1" x14ac:dyDescent="0.25">
      <c r="A42" s="279"/>
      <c r="B42" s="279"/>
      <c r="C42" s="34" t="s">
        <v>54</v>
      </c>
      <c r="D42" s="35" t="s">
        <v>20</v>
      </c>
      <c r="E42" s="65" cm="1">
        <f t="array" ref="E42">E41</f>
        <v>30</v>
      </c>
      <c r="F42" s="339">
        <v>0</v>
      </c>
      <c r="G42" s="59" cm="1">
        <f t="array" ref="G42">E42*F42</f>
        <v>0</v>
      </c>
      <c r="H42" s="66"/>
    </row>
    <row r="43" spans="1:8" ht="15.75" customHeight="1" x14ac:dyDescent="0.25">
      <c r="A43" s="279"/>
      <c r="B43" s="279"/>
      <c r="C43" s="34" t="s">
        <v>55</v>
      </c>
      <c r="D43" s="35" t="s">
        <v>20</v>
      </c>
      <c r="E43" s="65" cm="1">
        <f t="array" ref="E43">E42</f>
        <v>30</v>
      </c>
      <c r="F43" s="339">
        <v>0</v>
      </c>
      <c r="G43" s="59" cm="1">
        <f t="array" ref="G43">E43*F43</f>
        <v>0</v>
      </c>
      <c r="H43" s="66"/>
    </row>
    <row r="44" spans="1:8" ht="15.75" customHeight="1" x14ac:dyDescent="0.25">
      <c r="A44" s="279"/>
      <c r="B44" s="279"/>
      <c r="C44" s="34" t="s">
        <v>56</v>
      </c>
      <c r="D44" s="35" t="s">
        <v>20</v>
      </c>
      <c r="E44" s="65" cm="1">
        <f t="array" ref="E44">E43</f>
        <v>30</v>
      </c>
      <c r="F44" s="339">
        <v>0</v>
      </c>
      <c r="G44" s="59" cm="1">
        <f t="array" ref="G44">E44*F44</f>
        <v>0</v>
      </c>
      <c r="H44" s="66"/>
    </row>
    <row r="45" spans="1:8" ht="15.75" customHeight="1" x14ac:dyDescent="0.25">
      <c r="A45" s="310"/>
      <c r="B45" s="304"/>
      <c r="C45" s="41" t="s">
        <v>57</v>
      </c>
      <c r="D45" s="67"/>
      <c r="E45" s="68"/>
      <c r="F45" s="340"/>
      <c r="G45" s="63" t="s">
        <v>24</v>
      </c>
      <c r="H45" s="60"/>
    </row>
    <row r="46" spans="1:8" ht="15.75" customHeight="1" x14ac:dyDescent="0.25">
      <c r="A46" s="310"/>
      <c r="B46" s="304"/>
      <c r="C46" s="69" t="s">
        <v>58</v>
      </c>
      <c r="D46" s="70" t="s">
        <v>48</v>
      </c>
      <c r="E46" s="71" cm="1">
        <f t="array" ref="E46">E40*0.1</f>
        <v>3</v>
      </c>
      <c r="F46" s="341">
        <v>0</v>
      </c>
      <c r="G46" s="72" cm="1">
        <f t="array" ref="G46">E46*F46</f>
        <v>0</v>
      </c>
      <c r="H46" s="62"/>
    </row>
    <row r="47" spans="1:8" ht="15.95" customHeight="1" x14ac:dyDescent="0.25">
      <c r="A47" s="279"/>
      <c r="B47" s="279"/>
      <c r="C47" s="41" t="s">
        <v>59</v>
      </c>
      <c r="D47" s="42" t="s">
        <v>20</v>
      </c>
      <c r="E47" s="43">
        <v>14</v>
      </c>
      <c r="F47" s="340" t="s">
        <v>24</v>
      </c>
      <c r="G47" s="63" t="s">
        <v>24</v>
      </c>
      <c r="H47" s="60"/>
    </row>
    <row r="48" spans="1:8" ht="15.95" customHeight="1" x14ac:dyDescent="0.25">
      <c r="A48" s="279"/>
      <c r="B48" s="279"/>
      <c r="C48" s="34" t="s">
        <v>53</v>
      </c>
      <c r="D48" s="35" t="s">
        <v>20</v>
      </c>
      <c r="E48" s="40">
        <v>14</v>
      </c>
      <c r="F48" s="339">
        <v>0</v>
      </c>
      <c r="G48" s="59" cm="1">
        <f t="array" ref="G48">E48*F48</f>
        <v>0</v>
      </c>
      <c r="H48" s="60"/>
    </row>
    <row r="49" spans="1:8" ht="15.95" customHeight="1" x14ac:dyDescent="0.25">
      <c r="A49" s="279"/>
      <c r="B49" s="279"/>
      <c r="C49" s="34" t="s">
        <v>54</v>
      </c>
      <c r="D49" s="35" t="s">
        <v>20</v>
      </c>
      <c r="E49" s="40" cm="1">
        <f t="array" ref="E49">E48</f>
        <v>14</v>
      </c>
      <c r="F49" s="339">
        <v>0</v>
      </c>
      <c r="G49" s="59" cm="1">
        <f t="array" ref="G49">E49*F49</f>
        <v>0</v>
      </c>
      <c r="H49" s="60"/>
    </row>
    <row r="50" spans="1:8" ht="15.95" customHeight="1" x14ac:dyDescent="0.25">
      <c r="A50" s="279"/>
      <c r="B50" s="279"/>
      <c r="C50" s="34" t="s">
        <v>60</v>
      </c>
      <c r="D50" s="35" t="s">
        <v>20</v>
      </c>
      <c r="E50" s="40" cm="1">
        <f t="array" ref="E50">E49</f>
        <v>14</v>
      </c>
      <c r="F50" s="339">
        <v>0</v>
      </c>
      <c r="G50" s="59" cm="1">
        <f t="array" ref="G50">E50*F50</f>
        <v>0</v>
      </c>
      <c r="H50" s="60"/>
    </row>
    <row r="51" spans="1:8" ht="15.95" customHeight="1" x14ac:dyDescent="0.25">
      <c r="A51" s="279"/>
      <c r="B51" s="279"/>
      <c r="C51" s="34" t="s">
        <v>61</v>
      </c>
      <c r="D51" s="35" t="s">
        <v>20</v>
      </c>
      <c r="E51" s="40" cm="1">
        <f t="array" ref="E51">E50</f>
        <v>14</v>
      </c>
      <c r="F51" s="339">
        <v>0</v>
      </c>
      <c r="G51" s="59" cm="1">
        <f t="array" ref="G51">E51*F51</f>
        <v>0</v>
      </c>
      <c r="H51" s="60"/>
    </row>
    <row r="52" spans="1:8" ht="15.95" customHeight="1" x14ac:dyDescent="0.25">
      <c r="A52" s="279"/>
      <c r="B52" s="279"/>
      <c r="C52" s="34" t="s">
        <v>56</v>
      </c>
      <c r="D52" s="35" t="s">
        <v>20</v>
      </c>
      <c r="E52" s="40" cm="1">
        <f t="array" ref="E52">E51</f>
        <v>14</v>
      </c>
      <c r="F52" s="339">
        <v>0</v>
      </c>
      <c r="G52" s="59" cm="1">
        <f t="array" ref="G52">E52*F52</f>
        <v>0</v>
      </c>
      <c r="H52" s="60"/>
    </row>
    <row r="53" spans="1:8" ht="15.95" customHeight="1" x14ac:dyDescent="0.25">
      <c r="A53" s="279"/>
      <c r="B53" s="279"/>
      <c r="C53" s="41" t="s">
        <v>57</v>
      </c>
      <c r="D53" s="67"/>
      <c r="E53" s="68"/>
      <c r="F53" s="340"/>
      <c r="G53" s="63"/>
      <c r="H53" s="60"/>
    </row>
    <row r="54" spans="1:8" ht="15.95" customHeight="1" x14ac:dyDescent="0.25">
      <c r="A54" s="294"/>
      <c r="B54" s="294"/>
      <c r="C54" s="73" t="s">
        <v>58</v>
      </c>
      <c r="D54" s="74" t="s">
        <v>48</v>
      </c>
      <c r="E54" s="75" cm="1">
        <f t="array" ref="E54">E47*0.1</f>
        <v>1.4000000000000001</v>
      </c>
      <c r="F54" s="342">
        <v>0</v>
      </c>
      <c r="G54" s="76" cm="1">
        <f t="array" ref="G54">E54*F54</f>
        <v>0</v>
      </c>
      <c r="H54" s="77"/>
    </row>
    <row r="55" spans="1:8" ht="14.45" customHeight="1" x14ac:dyDescent="0.25">
      <c r="A55" s="315" t="s">
        <v>62</v>
      </c>
      <c r="B55" s="295" t="s">
        <v>63</v>
      </c>
      <c r="C55" s="78" t="s">
        <v>64</v>
      </c>
      <c r="D55" s="79"/>
      <c r="E55" s="80"/>
      <c r="F55" s="343"/>
      <c r="G55" s="81" cm="1">
        <f t="array" ref="G55">SUM(G57:G70)</f>
        <v>0</v>
      </c>
      <c r="H55" s="82"/>
    </row>
    <row r="56" spans="1:8" ht="14.45" customHeight="1" x14ac:dyDescent="0.25">
      <c r="A56" s="309"/>
      <c r="B56" s="309"/>
      <c r="C56" s="41" t="s">
        <v>34</v>
      </c>
      <c r="D56" s="42" t="s">
        <v>20</v>
      </c>
      <c r="E56" s="43" cm="1">
        <f t="array" ref="E56">E21</f>
        <v>31</v>
      </c>
      <c r="F56" s="340" t="s">
        <v>24</v>
      </c>
      <c r="G56" s="64"/>
      <c r="H56" s="83"/>
    </row>
    <row r="57" spans="1:8" ht="14.1" customHeight="1" x14ac:dyDescent="0.25">
      <c r="A57" s="279"/>
      <c r="B57" s="279"/>
      <c r="C57" s="34" t="s">
        <v>65</v>
      </c>
      <c r="D57" s="35" t="s">
        <v>20</v>
      </c>
      <c r="E57" s="40" cm="1">
        <f t="array" ref="E57">E56</f>
        <v>31</v>
      </c>
      <c r="F57" s="339">
        <v>0</v>
      </c>
      <c r="G57" s="59" cm="1">
        <f t="array" ref="G57">E57*F57</f>
        <v>0</v>
      </c>
      <c r="H57" s="83"/>
    </row>
    <row r="58" spans="1:8" ht="14.1" customHeight="1" x14ac:dyDescent="0.25">
      <c r="A58" s="279"/>
      <c r="B58" s="279"/>
      <c r="C58" s="34" t="s">
        <v>66</v>
      </c>
      <c r="D58" s="35" t="s">
        <v>48</v>
      </c>
      <c r="E58" s="40" cm="1">
        <f t="array" ref="E58">E57*0.25*1.4</f>
        <v>10.85</v>
      </c>
      <c r="F58" s="339">
        <v>0</v>
      </c>
      <c r="G58" s="59" cm="1">
        <f t="array" ref="G58">E58*F58</f>
        <v>0</v>
      </c>
      <c r="H58" s="62" t="s">
        <v>49</v>
      </c>
    </row>
    <row r="59" spans="1:8" ht="14.1" customHeight="1" x14ac:dyDescent="0.25">
      <c r="A59" s="279"/>
      <c r="B59" s="279"/>
      <c r="C59" s="34" t="s">
        <v>50</v>
      </c>
      <c r="D59" s="35" t="s">
        <v>48</v>
      </c>
      <c r="E59" s="40" cm="1">
        <f t="array" ref="E59">E58</f>
        <v>10.85</v>
      </c>
      <c r="F59" s="339">
        <v>0</v>
      </c>
      <c r="G59" s="59" cm="1">
        <f t="array" ref="G59">E59*F59</f>
        <v>0</v>
      </c>
      <c r="H59" s="62" t="s">
        <v>49</v>
      </c>
    </row>
    <row r="60" spans="1:8" ht="14.1" customHeight="1" x14ac:dyDescent="0.25">
      <c r="A60" s="279"/>
      <c r="B60" s="279"/>
      <c r="C60" s="34" t="s">
        <v>67</v>
      </c>
      <c r="D60" s="35" t="s">
        <v>48</v>
      </c>
      <c r="E60" s="40" cm="1">
        <f t="array" ref="E60">E56*0.15</f>
        <v>4.6499999999999995</v>
      </c>
      <c r="F60" s="339">
        <v>0</v>
      </c>
      <c r="G60" s="59" cm="1">
        <f t="array" ref="G60">E60*F60</f>
        <v>0</v>
      </c>
      <c r="H60" s="84"/>
    </row>
    <row r="61" spans="1:8" ht="14.1" customHeight="1" x14ac:dyDescent="0.25">
      <c r="A61" s="279"/>
      <c r="B61" s="279"/>
      <c r="C61" s="34" t="s">
        <v>68</v>
      </c>
      <c r="D61" s="35" t="s">
        <v>48</v>
      </c>
      <c r="E61" s="40" cm="1">
        <f t="array" ref="E61">E56*0.06</f>
        <v>1.8599999999999999</v>
      </c>
      <c r="F61" s="339">
        <v>0</v>
      </c>
      <c r="G61" s="59" cm="1">
        <f t="array" ref="G61">E61*F61</f>
        <v>0</v>
      </c>
      <c r="H61" s="84"/>
    </row>
    <row r="62" spans="1:8" ht="14.1" customHeight="1" x14ac:dyDescent="0.25">
      <c r="A62" s="279"/>
      <c r="B62" s="279"/>
      <c r="C62" s="34" t="s">
        <v>69</v>
      </c>
      <c r="D62" s="35" t="s">
        <v>20</v>
      </c>
      <c r="E62" s="40" cm="1">
        <f t="array" ref="E62">E56</f>
        <v>31</v>
      </c>
      <c r="F62" s="339">
        <v>0</v>
      </c>
      <c r="G62" s="59" cm="1">
        <f t="array" ref="G62">E62*F62</f>
        <v>0</v>
      </c>
      <c r="H62" s="84"/>
    </row>
    <row r="63" spans="1:8" ht="14.1" customHeight="1" x14ac:dyDescent="0.25">
      <c r="A63" s="279"/>
      <c r="B63" s="279"/>
      <c r="C63" s="34" t="s">
        <v>70</v>
      </c>
      <c r="D63" s="35" t="s">
        <v>20</v>
      </c>
      <c r="E63" s="40" cm="1">
        <f t="array" ref="E63">E56</f>
        <v>31</v>
      </c>
      <c r="F63" s="339">
        <v>0</v>
      </c>
      <c r="G63" s="59" cm="1">
        <f t="array" ref="G63">E63*F63</f>
        <v>0</v>
      </c>
      <c r="H63" s="84"/>
    </row>
    <row r="64" spans="1:8" ht="14.1" customHeight="1" x14ac:dyDescent="0.25">
      <c r="A64" s="279"/>
      <c r="B64" s="279"/>
      <c r="C64" s="34" t="s">
        <v>71</v>
      </c>
      <c r="D64" s="35" t="s">
        <v>72</v>
      </c>
      <c r="E64" s="40">
        <v>16.5</v>
      </c>
      <c r="F64" s="339">
        <v>0</v>
      </c>
      <c r="G64" s="59" cm="1">
        <f t="array" ref="G64">E64*F64</f>
        <v>0</v>
      </c>
      <c r="H64" s="84"/>
    </row>
    <row r="65" spans="1:8" ht="14.1" customHeight="1" x14ac:dyDescent="0.25">
      <c r="A65" s="279"/>
      <c r="B65" s="279"/>
      <c r="C65" s="34" t="s">
        <v>73</v>
      </c>
      <c r="D65" s="35" t="s">
        <v>44</v>
      </c>
      <c r="E65" s="40">
        <v>1</v>
      </c>
      <c r="F65" s="339">
        <v>0</v>
      </c>
      <c r="G65" s="59" cm="1">
        <f t="array" ref="G65">E65*F65</f>
        <v>0</v>
      </c>
      <c r="H65" s="84"/>
    </row>
    <row r="66" spans="1:8" ht="14.1" customHeight="1" x14ac:dyDescent="0.25">
      <c r="A66" s="279"/>
      <c r="B66" s="279"/>
      <c r="C66" s="41" t="s">
        <v>74</v>
      </c>
      <c r="D66" s="67"/>
      <c r="E66" s="68"/>
      <c r="F66" s="340"/>
      <c r="G66" s="63"/>
      <c r="H66" s="84"/>
    </row>
    <row r="67" spans="1:8" ht="14.1" customHeight="1" x14ac:dyDescent="0.25">
      <c r="A67" s="279"/>
      <c r="B67" s="279"/>
      <c r="C67" s="85" t="s">
        <v>75</v>
      </c>
      <c r="D67" s="86" t="s">
        <v>48</v>
      </c>
      <c r="E67" s="87" cm="1">
        <f t="array" ref="E67">E60</f>
        <v>4.6499999999999995</v>
      </c>
      <c r="F67" s="339">
        <v>0</v>
      </c>
      <c r="G67" s="88" cm="1">
        <f t="array" ref="G67">E67*F67</f>
        <v>0</v>
      </c>
      <c r="H67" s="84"/>
    </row>
    <row r="68" spans="1:8" ht="14.1" customHeight="1" x14ac:dyDescent="0.25">
      <c r="A68" s="279"/>
      <c r="B68" s="279"/>
      <c r="C68" s="85" t="s">
        <v>76</v>
      </c>
      <c r="D68" s="86" t="s">
        <v>48</v>
      </c>
      <c r="E68" s="87" cm="1">
        <f t="array" ref="E68">E61</f>
        <v>1.8599999999999999</v>
      </c>
      <c r="F68" s="339">
        <v>0</v>
      </c>
      <c r="G68" s="88" cm="1">
        <f t="array" ref="G68">E68*F68</f>
        <v>0</v>
      </c>
      <c r="H68" s="84"/>
    </row>
    <row r="69" spans="1:8" ht="14.1" customHeight="1" x14ac:dyDescent="0.25">
      <c r="A69" s="279"/>
      <c r="B69" s="279"/>
      <c r="C69" s="85" t="s">
        <v>77</v>
      </c>
      <c r="D69" s="86" t="s">
        <v>48</v>
      </c>
      <c r="E69" s="87" cm="1">
        <f t="array" ref="E69">E56*0.04</f>
        <v>1.24</v>
      </c>
      <c r="F69" s="339">
        <v>0</v>
      </c>
      <c r="G69" s="88" cm="1">
        <f t="array" ref="G69">E69*F69</f>
        <v>0</v>
      </c>
      <c r="H69" s="89"/>
    </row>
    <row r="70" spans="1:8" ht="14.45" customHeight="1" x14ac:dyDescent="0.25">
      <c r="A70" s="294"/>
      <c r="B70" s="294"/>
      <c r="C70" s="90" t="s">
        <v>78</v>
      </c>
      <c r="D70" s="91" t="s">
        <v>72</v>
      </c>
      <c r="E70" s="92" cm="1">
        <f t="array" ref="E70">E64</f>
        <v>16.5</v>
      </c>
      <c r="F70" s="342">
        <v>0</v>
      </c>
      <c r="G70" s="93" cm="1">
        <f t="array" ref="G70">E70*F70</f>
        <v>0</v>
      </c>
      <c r="H70" s="89"/>
    </row>
    <row r="71" spans="1:8" ht="14.45" customHeight="1" x14ac:dyDescent="0.25">
      <c r="A71" s="305" t="s">
        <v>79</v>
      </c>
      <c r="B71" s="277" t="s">
        <v>80</v>
      </c>
      <c r="C71" s="78" t="s">
        <v>81</v>
      </c>
      <c r="D71" s="94"/>
      <c r="E71" s="95"/>
      <c r="F71" s="343"/>
      <c r="G71" s="81" cm="1">
        <f t="array" ref="G71">SUM(G72:G90)</f>
        <v>0</v>
      </c>
      <c r="H71" s="83"/>
    </row>
    <row r="72" spans="1:8" ht="14.45" customHeight="1" x14ac:dyDescent="0.25">
      <c r="A72" s="279"/>
      <c r="B72" s="279"/>
      <c r="C72" s="34" t="s">
        <v>82</v>
      </c>
      <c r="D72" s="35" t="s">
        <v>22</v>
      </c>
      <c r="E72" s="40">
        <v>36</v>
      </c>
      <c r="F72" s="339">
        <v>0</v>
      </c>
      <c r="G72" s="59" cm="1">
        <f t="array" ref="G72">E72*F72</f>
        <v>0</v>
      </c>
      <c r="H72" s="84"/>
    </row>
    <row r="73" spans="1:8" ht="15.75" customHeight="1" x14ac:dyDescent="0.25">
      <c r="A73" s="279"/>
      <c r="B73" s="279"/>
      <c r="C73" s="34" t="s">
        <v>83</v>
      </c>
      <c r="D73" s="35" t="s">
        <v>22</v>
      </c>
      <c r="E73" s="40">
        <v>30</v>
      </c>
      <c r="F73" s="339">
        <v>0</v>
      </c>
      <c r="G73" s="59" cm="1">
        <f t="array" ref="G73">E73*F73</f>
        <v>0</v>
      </c>
      <c r="H73" s="84"/>
    </row>
    <row r="74" spans="1:8" ht="15.75" customHeight="1" x14ac:dyDescent="0.25">
      <c r="A74" s="306"/>
      <c r="B74" s="304"/>
      <c r="C74" s="34" t="s">
        <v>84</v>
      </c>
      <c r="D74" s="35" t="s">
        <v>22</v>
      </c>
      <c r="E74" s="40">
        <v>6</v>
      </c>
      <c r="F74" s="339">
        <v>0</v>
      </c>
      <c r="G74" s="59" cm="1">
        <f t="array" ref="G74">E74*F74</f>
        <v>0</v>
      </c>
      <c r="H74" s="84"/>
    </row>
    <row r="75" spans="1:8" ht="15.75" customHeight="1" x14ac:dyDescent="0.25">
      <c r="A75" s="279"/>
      <c r="B75" s="279"/>
      <c r="C75" s="34" t="s">
        <v>85</v>
      </c>
      <c r="D75" s="35" t="s">
        <v>22</v>
      </c>
      <c r="E75" s="40">
        <v>66</v>
      </c>
      <c r="F75" s="339">
        <v>0</v>
      </c>
      <c r="G75" s="59" cm="1">
        <f t="array" ref="G75">E75*F75</f>
        <v>0</v>
      </c>
      <c r="H75" s="84"/>
    </row>
    <row r="76" spans="1:8" ht="15.75" customHeight="1" x14ac:dyDescent="0.25">
      <c r="A76" s="279"/>
      <c r="B76" s="279"/>
      <c r="C76" s="34" t="s">
        <v>86</v>
      </c>
      <c r="D76" s="35" t="s">
        <v>22</v>
      </c>
      <c r="E76" s="40">
        <v>6</v>
      </c>
      <c r="F76" s="339">
        <v>0</v>
      </c>
      <c r="G76" s="59" cm="1">
        <f t="array" ref="G76">E76*F76</f>
        <v>0</v>
      </c>
      <c r="H76" s="84"/>
    </row>
    <row r="77" spans="1:8" ht="15.75" customHeight="1" x14ac:dyDescent="0.25">
      <c r="A77" s="279"/>
      <c r="B77" s="279"/>
      <c r="C77" s="34" t="s">
        <v>87</v>
      </c>
      <c r="D77" s="35" t="s">
        <v>44</v>
      </c>
      <c r="E77" s="40">
        <v>1</v>
      </c>
      <c r="F77" s="339">
        <v>0</v>
      </c>
      <c r="G77" s="59" cm="1">
        <f t="array" ref="G77">E77*F77</f>
        <v>0</v>
      </c>
      <c r="H77" s="84"/>
    </row>
    <row r="78" spans="1:8" ht="14.1" customHeight="1" x14ac:dyDescent="0.25">
      <c r="A78" s="279"/>
      <c r="B78" s="279"/>
      <c r="C78" s="34" t="s">
        <v>88</v>
      </c>
      <c r="D78" s="35" t="s">
        <v>22</v>
      </c>
      <c r="E78" s="40">
        <v>220</v>
      </c>
      <c r="F78" s="339">
        <v>0</v>
      </c>
      <c r="G78" s="59" cm="1">
        <f t="array" ref="G78">E78*F78</f>
        <v>0</v>
      </c>
      <c r="H78" s="96"/>
    </row>
    <row r="79" spans="1:8" ht="15.75" customHeight="1" x14ac:dyDescent="0.25">
      <c r="A79" s="279"/>
      <c r="B79" s="304"/>
      <c r="C79" s="34" t="s">
        <v>89</v>
      </c>
      <c r="D79" s="35" t="s">
        <v>22</v>
      </c>
      <c r="E79" s="40">
        <v>380</v>
      </c>
      <c r="F79" s="339">
        <v>0</v>
      </c>
      <c r="G79" s="59" cm="1">
        <f t="array" ref="G79">E79*F79</f>
        <v>0</v>
      </c>
      <c r="H79" s="96"/>
    </row>
    <row r="80" spans="1:8" ht="15.75" customHeight="1" x14ac:dyDescent="0.25">
      <c r="A80" s="279"/>
      <c r="B80" s="304" t="s">
        <v>90</v>
      </c>
      <c r="C80" s="85" t="s">
        <v>91</v>
      </c>
      <c r="D80" s="86" t="s">
        <v>22</v>
      </c>
      <c r="E80" s="87">
        <v>72</v>
      </c>
      <c r="F80" s="349" t="s">
        <v>505</v>
      </c>
      <c r="G80" s="263">
        <f>'sortiment rostlin Modrý kámen'!I35</f>
        <v>0</v>
      </c>
      <c r="H80" s="60"/>
    </row>
    <row r="81" spans="1:8" ht="15.75" customHeight="1" x14ac:dyDescent="0.25">
      <c r="A81" s="279"/>
      <c r="B81" s="279"/>
      <c r="C81" s="264" t="s">
        <v>507</v>
      </c>
      <c r="D81" s="86" t="s">
        <v>22</v>
      </c>
      <c r="E81" s="87">
        <v>206</v>
      </c>
      <c r="F81" s="349" t="s">
        <v>505</v>
      </c>
      <c r="G81" s="88">
        <f>'sortiment rostlin Modrý kámen'!I64</f>
        <v>0</v>
      </c>
      <c r="H81" s="60"/>
    </row>
    <row r="82" spans="1:8" ht="15.75" customHeight="1" x14ac:dyDescent="0.25">
      <c r="A82" s="279"/>
      <c r="B82" s="311"/>
      <c r="C82" s="264" t="s">
        <v>506</v>
      </c>
      <c r="D82" s="265" t="s">
        <v>22</v>
      </c>
      <c r="E82" s="87">
        <v>14</v>
      </c>
      <c r="F82" s="349" t="s">
        <v>505</v>
      </c>
      <c r="G82" s="88">
        <f>'sortiment rostlin Modrý kámen'!I70</f>
        <v>0</v>
      </c>
      <c r="H82" s="60"/>
    </row>
    <row r="83" spans="1:8" ht="15.75" customHeight="1" x14ac:dyDescent="0.25">
      <c r="A83" s="279"/>
      <c r="B83" s="311"/>
      <c r="C83" s="362" t="s">
        <v>92</v>
      </c>
      <c r="D83" s="363" t="s">
        <v>22</v>
      </c>
      <c r="E83" s="364">
        <v>380</v>
      </c>
      <c r="F83" s="365" t="s">
        <v>505</v>
      </c>
      <c r="G83" s="366">
        <f>'sortiment rostlin Modrý kámen'!I85</f>
        <v>0</v>
      </c>
      <c r="H83" s="60"/>
    </row>
    <row r="84" spans="1:8" ht="15.75" customHeight="1" x14ac:dyDescent="0.25">
      <c r="A84" s="279"/>
      <c r="B84" s="360"/>
      <c r="C84" s="372" t="s">
        <v>508</v>
      </c>
      <c r="D84" s="373" t="s">
        <v>22</v>
      </c>
      <c r="E84" s="372">
        <v>1</v>
      </c>
      <c r="F84" s="374" t="s">
        <v>505</v>
      </c>
      <c r="G84" s="375">
        <f>'sortiment rostlin MK park - SEZ'!I5</f>
        <v>0</v>
      </c>
      <c r="H84" s="361"/>
    </row>
    <row r="85" spans="1:8" ht="15.75" customHeight="1" x14ac:dyDescent="0.25">
      <c r="A85" s="306"/>
      <c r="B85" s="277" t="s">
        <v>93</v>
      </c>
      <c r="C85" s="367" t="s">
        <v>94</v>
      </c>
      <c r="D85" s="368" t="s">
        <v>95</v>
      </c>
      <c r="E85" s="369">
        <v>2</v>
      </c>
      <c r="F85" s="370">
        <v>0</v>
      </c>
      <c r="G85" s="371" cm="1">
        <f t="array" ref="G85">E85*F85</f>
        <v>0</v>
      </c>
      <c r="H85" s="60"/>
    </row>
    <row r="86" spans="1:8" ht="15.75" customHeight="1" x14ac:dyDescent="0.25">
      <c r="A86" s="306"/>
      <c r="B86" s="304"/>
      <c r="C86" s="34" t="s">
        <v>96</v>
      </c>
      <c r="D86" s="35" t="s">
        <v>20</v>
      </c>
      <c r="E86" s="40" cm="1">
        <f t="array" ref="E86">E15</f>
        <v>30</v>
      </c>
      <c r="F86" s="339">
        <v>0</v>
      </c>
      <c r="G86" s="59" cm="1">
        <f t="array" ref="G86">E86*F86</f>
        <v>0</v>
      </c>
      <c r="H86" s="60"/>
    </row>
    <row r="87" spans="1:8" ht="15.75" customHeight="1" x14ac:dyDescent="0.25">
      <c r="A87" s="279"/>
      <c r="B87" s="279"/>
      <c r="C87" s="34" t="s">
        <v>97</v>
      </c>
      <c r="D87" s="35" t="s">
        <v>20</v>
      </c>
      <c r="E87" s="40" cm="1">
        <f t="array" ref="E87">E16</f>
        <v>14</v>
      </c>
      <c r="F87" s="339">
        <v>0</v>
      </c>
      <c r="G87" s="59" cm="1">
        <f t="array" ref="G87">E87*F87</f>
        <v>0</v>
      </c>
      <c r="H87" s="60"/>
    </row>
    <row r="88" spans="1:8" ht="15.75" customHeight="1" x14ac:dyDescent="0.25">
      <c r="A88" s="306"/>
      <c r="B88" s="279"/>
      <c r="C88" s="34" t="s">
        <v>98</v>
      </c>
      <c r="D88" s="35" t="s">
        <v>44</v>
      </c>
      <c r="E88" s="40">
        <v>1</v>
      </c>
      <c r="F88" s="339">
        <v>0</v>
      </c>
      <c r="G88" s="59" cm="1">
        <f t="array" ref="G88">E88*F88</f>
        <v>0</v>
      </c>
      <c r="H88" s="60"/>
    </row>
    <row r="89" spans="1:8" ht="15.75" customHeight="1" x14ac:dyDescent="0.25">
      <c r="A89" s="306"/>
      <c r="B89" s="279"/>
      <c r="C89" s="85" t="s">
        <v>99</v>
      </c>
      <c r="D89" s="86" t="s">
        <v>48</v>
      </c>
      <c r="E89" s="87">
        <v>4</v>
      </c>
      <c r="F89" s="339">
        <v>0</v>
      </c>
      <c r="G89" s="88" cm="1">
        <f t="array" ref="G89">E89*F89</f>
        <v>0</v>
      </c>
      <c r="H89" s="60"/>
    </row>
    <row r="90" spans="1:8" ht="15.75" customHeight="1" x14ac:dyDescent="0.25">
      <c r="A90" s="307"/>
      <c r="B90" s="275"/>
      <c r="C90" s="97" t="s">
        <v>100</v>
      </c>
      <c r="D90" s="98" t="s">
        <v>95</v>
      </c>
      <c r="E90" s="99">
        <v>2</v>
      </c>
      <c r="F90" s="342">
        <v>0</v>
      </c>
      <c r="G90" s="93" cm="1">
        <f t="array" ref="G90">E90*F90</f>
        <v>0</v>
      </c>
      <c r="H90" s="100"/>
    </row>
    <row r="91" spans="1:8" ht="15.75" customHeight="1" x14ac:dyDescent="0.25">
      <c r="A91" s="312" t="s">
        <v>101</v>
      </c>
      <c r="B91" s="295" t="s">
        <v>42</v>
      </c>
      <c r="C91" s="78" t="s">
        <v>102</v>
      </c>
      <c r="D91" s="94"/>
      <c r="E91" s="95"/>
      <c r="F91" s="343"/>
      <c r="G91" s="81" cm="1">
        <f t="array" ref="G91">SUM(G92:G93)</f>
        <v>0</v>
      </c>
      <c r="H91" s="101"/>
    </row>
    <row r="92" spans="1:8" ht="15.75" customHeight="1" x14ac:dyDescent="0.25">
      <c r="A92" s="279"/>
      <c r="B92" s="276"/>
      <c r="C92" s="34" t="s">
        <v>43</v>
      </c>
      <c r="D92" s="35" t="s">
        <v>44</v>
      </c>
      <c r="E92" s="40">
        <v>1</v>
      </c>
      <c r="F92" s="339">
        <v>0</v>
      </c>
      <c r="G92" s="88" cm="1">
        <f t="array" ref="G92">E92*F92</f>
        <v>0</v>
      </c>
      <c r="H92" s="62"/>
    </row>
    <row r="93" spans="1:8" ht="15.75" customHeight="1" x14ac:dyDescent="0.25">
      <c r="A93" s="279"/>
      <c r="B93" s="276"/>
      <c r="C93" s="61" t="s">
        <v>103</v>
      </c>
      <c r="D93" s="35" t="s">
        <v>72</v>
      </c>
      <c r="E93" s="40">
        <v>3</v>
      </c>
      <c r="F93" s="339">
        <v>0</v>
      </c>
      <c r="G93" s="88" cm="1">
        <f t="array" ref="G93">E93*F93</f>
        <v>0</v>
      </c>
      <c r="H93" s="62"/>
    </row>
    <row r="94" spans="1:8" ht="15.75" customHeight="1" x14ac:dyDescent="0.25">
      <c r="A94" s="279"/>
      <c r="B94" s="295" t="s">
        <v>64</v>
      </c>
      <c r="C94" s="102" t="s">
        <v>104</v>
      </c>
      <c r="D94" s="42" t="s">
        <v>20</v>
      </c>
      <c r="E94" s="43">
        <v>18</v>
      </c>
      <c r="F94" s="340"/>
      <c r="G94" s="64" cm="1">
        <f t="array" ref="G94">SUM(G95:G108)</f>
        <v>0</v>
      </c>
      <c r="H94" s="62"/>
    </row>
    <row r="95" spans="1:8" ht="15.75" customHeight="1" x14ac:dyDescent="0.25">
      <c r="A95" s="279"/>
      <c r="B95" s="276"/>
      <c r="C95" s="34" t="s">
        <v>65</v>
      </c>
      <c r="D95" s="35" t="s">
        <v>20</v>
      </c>
      <c r="E95" s="40">
        <v>18</v>
      </c>
      <c r="F95" s="339">
        <v>0</v>
      </c>
      <c r="G95" s="59" cm="1">
        <f t="array" ref="G95">E95*F95</f>
        <v>0</v>
      </c>
      <c r="H95" s="62"/>
    </row>
    <row r="96" spans="1:8" ht="15.75" customHeight="1" x14ac:dyDescent="0.25">
      <c r="A96" s="279"/>
      <c r="B96" s="276"/>
      <c r="C96" s="34" t="s">
        <v>66</v>
      </c>
      <c r="D96" s="35" t="s">
        <v>48</v>
      </c>
      <c r="E96" s="40" cm="1">
        <f t="array" ref="E96">E95*0.25*1.4</f>
        <v>6.3</v>
      </c>
      <c r="F96" s="339">
        <v>0</v>
      </c>
      <c r="G96" s="59" cm="1">
        <f t="array" ref="G96">E96*F96</f>
        <v>0</v>
      </c>
      <c r="H96" s="62" t="s">
        <v>49</v>
      </c>
    </row>
    <row r="97" spans="1:8" ht="15.75" customHeight="1" x14ac:dyDescent="0.25">
      <c r="A97" s="279"/>
      <c r="B97" s="276"/>
      <c r="C97" s="34" t="s">
        <v>50</v>
      </c>
      <c r="D97" s="35" t="s">
        <v>48</v>
      </c>
      <c r="E97" s="40" cm="1">
        <f t="array" ref="E97">E96</f>
        <v>6.3</v>
      </c>
      <c r="F97" s="339">
        <v>0</v>
      </c>
      <c r="G97" s="59" cm="1">
        <f t="array" ref="G97">E97*F97</f>
        <v>0</v>
      </c>
      <c r="H97" s="62" t="s">
        <v>49</v>
      </c>
    </row>
    <row r="98" spans="1:8" ht="15.75" customHeight="1" x14ac:dyDescent="0.25">
      <c r="A98" s="279"/>
      <c r="B98" s="276"/>
      <c r="C98" s="34" t="s">
        <v>67</v>
      </c>
      <c r="D98" s="35" t="s">
        <v>48</v>
      </c>
      <c r="E98" s="40" cm="1">
        <f t="array" ref="E98">E94*0.15</f>
        <v>2.6999999999999997</v>
      </c>
      <c r="F98" s="339">
        <v>0</v>
      </c>
      <c r="G98" s="59" cm="1">
        <f t="array" ref="G98">E98*F98</f>
        <v>0</v>
      </c>
      <c r="H98" s="62"/>
    </row>
    <row r="99" spans="1:8" ht="15.75" customHeight="1" x14ac:dyDescent="0.25">
      <c r="A99" s="279"/>
      <c r="B99" s="276"/>
      <c r="C99" s="34" t="s">
        <v>68</v>
      </c>
      <c r="D99" s="35" t="s">
        <v>48</v>
      </c>
      <c r="E99" s="40" cm="1">
        <f t="array" ref="E99">E94*0.06</f>
        <v>1.08</v>
      </c>
      <c r="F99" s="339">
        <v>0</v>
      </c>
      <c r="G99" s="59" cm="1">
        <f t="array" ref="G99">E99*F99</f>
        <v>0</v>
      </c>
      <c r="H99" s="62"/>
    </row>
    <row r="100" spans="1:8" ht="15.75" customHeight="1" x14ac:dyDescent="0.25">
      <c r="A100" s="279"/>
      <c r="B100" s="276"/>
      <c r="C100" s="34" t="s">
        <v>69</v>
      </c>
      <c r="D100" s="35" t="s">
        <v>20</v>
      </c>
      <c r="E100" s="40" cm="1">
        <f t="array" ref="E100">E94</f>
        <v>18</v>
      </c>
      <c r="F100" s="339">
        <v>0</v>
      </c>
      <c r="G100" s="59" cm="1">
        <f t="array" ref="G100">E100*F100</f>
        <v>0</v>
      </c>
      <c r="H100" s="62"/>
    </row>
    <row r="101" spans="1:8" ht="15.75" customHeight="1" x14ac:dyDescent="0.25">
      <c r="A101" s="279"/>
      <c r="B101" s="276"/>
      <c r="C101" s="34" t="s">
        <v>70</v>
      </c>
      <c r="D101" s="35" t="s">
        <v>20</v>
      </c>
      <c r="E101" s="40" cm="1">
        <f t="array" ref="E101">E94</f>
        <v>18</v>
      </c>
      <c r="F101" s="339">
        <v>0</v>
      </c>
      <c r="G101" s="59" cm="1">
        <f t="array" ref="G101">E101*F101</f>
        <v>0</v>
      </c>
      <c r="H101" s="62"/>
    </row>
    <row r="102" spans="1:8" ht="15.75" customHeight="1" x14ac:dyDescent="0.25">
      <c r="A102" s="279"/>
      <c r="B102" s="276"/>
      <c r="C102" s="34" t="s">
        <v>71</v>
      </c>
      <c r="D102" s="35" t="s">
        <v>72</v>
      </c>
      <c r="E102" s="40">
        <v>25</v>
      </c>
      <c r="F102" s="339">
        <v>0</v>
      </c>
      <c r="G102" s="59" cm="1">
        <f t="array" ref="G102">E102*F102</f>
        <v>0</v>
      </c>
      <c r="H102" s="62"/>
    </row>
    <row r="103" spans="1:8" ht="15.75" customHeight="1" x14ac:dyDescent="0.25">
      <c r="A103" s="279"/>
      <c r="B103" s="276"/>
      <c r="C103" s="34" t="s">
        <v>73</v>
      </c>
      <c r="D103" s="35" t="s">
        <v>44</v>
      </c>
      <c r="E103" s="40">
        <v>1</v>
      </c>
      <c r="F103" s="339">
        <v>0</v>
      </c>
      <c r="G103" s="59" cm="1">
        <f t="array" ref="G103">E103*F103</f>
        <v>0</v>
      </c>
      <c r="H103" s="103"/>
    </row>
    <row r="104" spans="1:8" ht="15.75" customHeight="1" x14ac:dyDescent="0.25">
      <c r="A104" s="279"/>
      <c r="B104" s="276"/>
      <c r="C104" s="41" t="s">
        <v>74</v>
      </c>
      <c r="D104" s="67"/>
      <c r="E104" s="68"/>
      <c r="F104" s="340"/>
      <c r="G104" s="63" t="s">
        <v>24</v>
      </c>
      <c r="H104" s="62"/>
    </row>
    <row r="105" spans="1:8" ht="15.75" customHeight="1" x14ac:dyDescent="0.25">
      <c r="A105" s="279"/>
      <c r="B105" s="276"/>
      <c r="C105" s="85" t="s">
        <v>75</v>
      </c>
      <c r="D105" s="86" t="s">
        <v>48</v>
      </c>
      <c r="E105" s="87" cm="1">
        <f t="array" ref="E105">E98</f>
        <v>2.6999999999999997</v>
      </c>
      <c r="F105" s="339">
        <v>0</v>
      </c>
      <c r="G105" s="88" cm="1">
        <f t="array" ref="G105">E105*F105</f>
        <v>0</v>
      </c>
      <c r="H105" s="62"/>
    </row>
    <row r="106" spans="1:8" ht="15.75" customHeight="1" x14ac:dyDescent="0.25">
      <c r="A106" s="279"/>
      <c r="B106" s="276"/>
      <c r="C106" s="85" t="s">
        <v>76</v>
      </c>
      <c r="D106" s="86" t="s">
        <v>48</v>
      </c>
      <c r="E106" s="87" cm="1">
        <f t="array" ref="E106">E99</f>
        <v>1.08</v>
      </c>
      <c r="F106" s="339">
        <v>0</v>
      </c>
      <c r="G106" s="88" cm="1">
        <f t="array" ref="G106">E106*F106</f>
        <v>0</v>
      </c>
      <c r="H106" s="62"/>
    </row>
    <row r="107" spans="1:8" ht="15.75" customHeight="1" x14ac:dyDescent="0.25">
      <c r="A107" s="279"/>
      <c r="B107" s="276"/>
      <c r="C107" s="85" t="s">
        <v>77</v>
      </c>
      <c r="D107" s="86" t="s">
        <v>48</v>
      </c>
      <c r="E107" s="87" cm="1">
        <f t="array" ref="E107">E94*0.04</f>
        <v>0.72</v>
      </c>
      <c r="F107" s="339">
        <v>0</v>
      </c>
      <c r="G107" s="88" cm="1">
        <f t="array" ref="G107">E107*F107</f>
        <v>0</v>
      </c>
      <c r="H107" s="62"/>
    </row>
    <row r="108" spans="1:8" ht="15.75" customHeight="1" x14ac:dyDescent="0.25">
      <c r="A108" s="279"/>
      <c r="B108" s="276"/>
      <c r="C108" s="104" t="s">
        <v>78</v>
      </c>
      <c r="D108" s="86" t="s">
        <v>72</v>
      </c>
      <c r="E108" s="87" cm="1">
        <f t="array" ref="E108">E102</f>
        <v>25</v>
      </c>
      <c r="F108" s="339">
        <v>0</v>
      </c>
      <c r="G108" s="88" cm="1">
        <f t="array" ref="G108">E108*F108</f>
        <v>0</v>
      </c>
      <c r="H108" s="103"/>
    </row>
    <row r="109" spans="1:8" ht="15.75" customHeight="1" x14ac:dyDescent="0.25">
      <c r="A109" s="279"/>
      <c r="B109" s="295" t="s">
        <v>105</v>
      </c>
      <c r="C109" s="41" t="s">
        <v>106</v>
      </c>
      <c r="D109" s="42" t="s">
        <v>20</v>
      </c>
      <c r="E109" s="43">
        <v>415</v>
      </c>
      <c r="F109" s="340" t="s">
        <v>24</v>
      </c>
      <c r="G109" s="64" cm="1">
        <f t="array" ref="G109">SUM(G110:G129)</f>
        <v>0</v>
      </c>
      <c r="H109" s="62"/>
    </row>
    <row r="110" spans="1:8" ht="15.75" customHeight="1" x14ac:dyDescent="0.25">
      <c r="A110" s="279"/>
      <c r="B110" s="276"/>
      <c r="C110" s="34" t="s">
        <v>107</v>
      </c>
      <c r="D110" s="35" t="s">
        <v>20</v>
      </c>
      <c r="E110" s="40" cm="1">
        <f t="array" ref="E110">E109</f>
        <v>415</v>
      </c>
      <c r="F110" s="339">
        <v>0</v>
      </c>
      <c r="G110" s="59" cm="1">
        <f t="array" ref="G110">E110*F110</f>
        <v>0</v>
      </c>
      <c r="H110" s="62"/>
    </row>
    <row r="111" spans="1:8" ht="15.75" customHeight="1" x14ac:dyDescent="0.25">
      <c r="A111" s="279"/>
      <c r="B111" s="276"/>
      <c r="C111" s="34" t="s">
        <v>66</v>
      </c>
      <c r="D111" s="35" t="s">
        <v>48</v>
      </c>
      <c r="E111" s="40" cm="1">
        <f t="array" ref="E111">E109*0.25*1.4</f>
        <v>145.25</v>
      </c>
      <c r="F111" s="339">
        <v>0</v>
      </c>
      <c r="G111" s="59" cm="1">
        <f t="array" ref="G111">E111*F111</f>
        <v>0</v>
      </c>
      <c r="H111" s="62" t="s">
        <v>49</v>
      </c>
    </row>
    <row r="112" spans="1:8" ht="15.75" customHeight="1" x14ac:dyDescent="0.25">
      <c r="A112" s="279"/>
      <c r="B112" s="276"/>
      <c r="C112" s="34" t="s">
        <v>50</v>
      </c>
      <c r="D112" s="35" t="s">
        <v>48</v>
      </c>
      <c r="E112" s="40" cm="1">
        <f t="array" ref="E112">E111</f>
        <v>145.25</v>
      </c>
      <c r="F112" s="339">
        <v>0</v>
      </c>
      <c r="G112" s="59" cm="1">
        <f t="array" ref="G112">E112*F112</f>
        <v>0</v>
      </c>
      <c r="H112" s="62" t="s">
        <v>49</v>
      </c>
    </row>
    <row r="113" spans="1:8" ht="15.75" customHeight="1" x14ac:dyDescent="0.25">
      <c r="A113" s="279"/>
      <c r="B113" s="276"/>
      <c r="C113" s="34" t="s">
        <v>108</v>
      </c>
      <c r="D113" s="35" t="s">
        <v>20</v>
      </c>
      <c r="E113" s="40" cm="1">
        <f t="array" ref="E113">E109</f>
        <v>415</v>
      </c>
      <c r="F113" s="339">
        <v>0</v>
      </c>
      <c r="G113" s="59" cm="1">
        <f t="array" ref="G113">E113*F113</f>
        <v>0</v>
      </c>
      <c r="H113" s="62"/>
    </row>
    <row r="114" spans="1:8" ht="15.75" customHeight="1" x14ac:dyDescent="0.25">
      <c r="A114" s="279"/>
      <c r="B114" s="276"/>
      <c r="C114" s="34" t="s">
        <v>109</v>
      </c>
      <c r="D114" s="35" t="s">
        <v>72</v>
      </c>
      <c r="E114" s="40">
        <v>453</v>
      </c>
      <c r="F114" s="339">
        <v>0</v>
      </c>
      <c r="G114" s="59" cm="1">
        <f t="array" ref="G114">E114*F114</f>
        <v>0</v>
      </c>
      <c r="H114" s="62"/>
    </row>
    <row r="115" spans="1:8" ht="15.75" customHeight="1" x14ac:dyDescent="0.25">
      <c r="A115" s="279"/>
      <c r="B115" s="276"/>
      <c r="C115" s="34" t="s">
        <v>110</v>
      </c>
      <c r="D115" s="35" t="s">
        <v>48</v>
      </c>
      <c r="E115" s="40" cm="1">
        <f t="array" ref="E115">E109*0.15</f>
        <v>62.25</v>
      </c>
      <c r="F115" s="339">
        <v>0</v>
      </c>
      <c r="G115" s="59" cm="1">
        <f t="array" ref="G115">E115*F115</f>
        <v>0</v>
      </c>
      <c r="H115" s="62"/>
    </row>
    <row r="116" spans="1:8" ht="15.75" customHeight="1" x14ac:dyDescent="0.25">
      <c r="A116" s="279"/>
      <c r="B116" s="276"/>
      <c r="C116" s="34" t="s">
        <v>111</v>
      </c>
      <c r="D116" s="35" t="s">
        <v>48</v>
      </c>
      <c r="E116" s="40" cm="1">
        <f t="array" ref="E116">E109*0.05</f>
        <v>20.75</v>
      </c>
      <c r="F116" s="339">
        <v>0</v>
      </c>
      <c r="G116" s="59" cm="1">
        <f t="array" ref="G116">E116*F116</f>
        <v>0</v>
      </c>
      <c r="H116" s="62"/>
    </row>
    <row r="117" spans="1:8" ht="15.75" customHeight="1" x14ac:dyDescent="0.25">
      <c r="A117" s="279"/>
      <c r="B117" s="276"/>
      <c r="C117" s="34" t="s">
        <v>112</v>
      </c>
      <c r="D117" s="35" t="s">
        <v>20</v>
      </c>
      <c r="E117" s="40" cm="1">
        <f t="array" ref="E117">E109</f>
        <v>415</v>
      </c>
      <c r="F117" s="339">
        <v>0</v>
      </c>
      <c r="G117" s="59" cm="1">
        <f t="array" ref="G117">E117*F117</f>
        <v>0</v>
      </c>
      <c r="H117" s="62"/>
    </row>
    <row r="118" spans="1:8" ht="15.75" customHeight="1" x14ac:dyDescent="0.25">
      <c r="A118" s="279"/>
      <c r="B118" s="276"/>
      <c r="C118" s="34" t="s">
        <v>113</v>
      </c>
      <c r="D118" s="35" t="s">
        <v>20</v>
      </c>
      <c r="E118" s="40" cm="1">
        <f t="array" ref="E118">E109</f>
        <v>415</v>
      </c>
      <c r="F118" s="339">
        <v>0</v>
      </c>
      <c r="G118" s="59" cm="1">
        <f t="array" ref="G118">E118*F118</f>
        <v>0</v>
      </c>
      <c r="H118" s="62"/>
    </row>
    <row r="119" spans="1:8" ht="15.75" customHeight="1" x14ac:dyDescent="0.25">
      <c r="A119" s="279"/>
      <c r="B119" s="276"/>
      <c r="C119" s="34" t="s">
        <v>114</v>
      </c>
      <c r="D119" s="35" t="s">
        <v>20</v>
      </c>
      <c r="E119" s="40" cm="1">
        <f t="array" ref="E119">E109*0.1</f>
        <v>41.5</v>
      </c>
      <c r="F119" s="339">
        <v>0</v>
      </c>
      <c r="G119" s="59" cm="1">
        <f t="array" ref="G119">E119*F119</f>
        <v>0</v>
      </c>
      <c r="H119" s="62"/>
    </row>
    <row r="120" spans="1:8" ht="15.75" customHeight="1" x14ac:dyDescent="0.25">
      <c r="A120" s="279"/>
      <c r="B120" s="276"/>
      <c r="C120" s="34" t="s">
        <v>115</v>
      </c>
      <c r="D120" s="35" t="s">
        <v>20</v>
      </c>
      <c r="E120" s="40" cm="1">
        <f t="array" ref="E120">E109</f>
        <v>415</v>
      </c>
      <c r="F120" s="339">
        <v>0</v>
      </c>
      <c r="G120" s="59" cm="1">
        <f t="array" ref="G120">E120*F120</f>
        <v>0</v>
      </c>
      <c r="H120" s="62"/>
    </row>
    <row r="121" spans="1:8" ht="15.75" customHeight="1" x14ac:dyDescent="0.25">
      <c r="A121" s="279"/>
      <c r="B121" s="276"/>
      <c r="C121" s="34" t="s">
        <v>73</v>
      </c>
      <c r="D121" s="35" t="s">
        <v>44</v>
      </c>
      <c r="E121" s="40">
        <v>1</v>
      </c>
      <c r="F121" s="339">
        <v>0</v>
      </c>
      <c r="G121" s="59" cm="1">
        <f t="array" ref="G121">E121*F121</f>
        <v>0</v>
      </c>
      <c r="H121" s="62"/>
    </row>
    <row r="122" spans="1:8" ht="15.75" customHeight="1" x14ac:dyDescent="0.25">
      <c r="A122" s="279"/>
      <c r="B122" s="276"/>
      <c r="C122" s="41" t="s">
        <v>106</v>
      </c>
      <c r="D122" s="67"/>
      <c r="E122" s="68"/>
      <c r="F122" s="340"/>
      <c r="G122" s="63"/>
      <c r="H122" s="62"/>
    </row>
    <row r="123" spans="1:8" ht="15.75" customHeight="1" x14ac:dyDescent="0.25">
      <c r="A123" s="279"/>
      <c r="B123" s="276"/>
      <c r="C123" s="105" t="s">
        <v>116</v>
      </c>
      <c r="D123" s="86" t="s">
        <v>20</v>
      </c>
      <c r="E123" s="87" cm="1">
        <f t="array" ref="E123">E109</f>
        <v>415</v>
      </c>
      <c r="F123" s="339">
        <v>0</v>
      </c>
      <c r="G123" s="88" cm="1">
        <f t="array" ref="G123">E123*F123</f>
        <v>0</v>
      </c>
      <c r="H123" s="62"/>
    </row>
    <row r="124" spans="1:8" ht="15.75" customHeight="1" x14ac:dyDescent="0.25">
      <c r="A124" s="279"/>
      <c r="B124" s="276"/>
      <c r="C124" s="85" t="s">
        <v>117</v>
      </c>
      <c r="D124" s="86" t="s">
        <v>72</v>
      </c>
      <c r="E124" s="87" cm="1">
        <f t="array" ref="E124">E114*1.1</f>
        <v>498.30000000000007</v>
      </c>
      <c r="F124" s="339">
        <v>0</v>
      </c>
      <c r="G124" s="88" cm="1">
        <f t="array" ref="G124">E124*F124</f>
        <v>0</v>
      </c>
      <c r="H124" s="62"/>
    </row>
    <row r="125" spans="1:8" ht="15.75" customHeight="1" x14ac:dyDescent="0.25">
      <c r="A125" s="279"/>
      <c r="B125" s="276"/>
      <c r="C125" s="85" t="s">
        <v>118</v>
      </c>
      <c r="D125" s="86" t="s">
        <v>48</v>
      </c>
      <c r="E125" s="87">
        <v>10</v>
      </c>
      <c r="F125" s="339">
        <v>0</v>
      </c>
      <c r="G125" s="88" cm="1">
        <f t="array" ref="G125">E125*F125</f>
        <v>0</v>
      </c>
      <c r="H125" s="62"/>
    </row>
    <row r="126" spans="1:8" ht="15.75" customHeight="1" x14ac:dyDescent="0.25">
      <c r="A126" s="279"/>
      <c r="B126" s="276"/>
      <c r="C126" s="85" t="s">
        <v>119</v>
      </c>
      <c r="D126" s="86" t="s">
        <v>48</v>
      </c>
      <c r="E126" s="87" cm="1">
        <f t="array" ref="E126">E115</f>
        <v>62.25</v>
      </c>
      <c r="F126" s="339">
        <v>0</v>
      </c>
      <c r="G126" s="88" cm="1">
        <f t="array" ref="G126">E126*F126</f>
        <v>0</v>
      </c>
      <c r="H126" s="62"/>
    </row>
    <row r="127" spans="1:8" ht="15.75" customHeight="1" x14ac:dyDescent="0.25">
      <c r="A127" s="279"/>
      <c r="B127" s="276"/>
      <c r="C127" s="85" t="s">
        <v>120</v>
      </c>
      <c r="D127" s="86" t="s">
        <v>48</v>
      </c>
      <c r="E127" s="87" cm="1">
        <f t="array" ref="E127">E116</f>
        <v>20.75</v>
      </c>
      <c r="F127" s="339">
        <v>0</v>
      </c>
      <c r="G127" s="88" cm="1">
        <f t="array" ref="G127">E127*F127</f>
        <v>0</v>
      </c>
      <c r="H127" s="62"/>
    </row>
    <row r="128" spans="1:8" ht="15.75" customHeight="1" x14ac:dyDescent="0.25">
      <c r="A128" s="279"/>
      <c r="B128" s="276"/>
      <c r="C128" s="85" t="s">
        <v>121</v>
      </c>
      <c r="D128" s="86" t="s">
        <v>20</v>
      </c>
      <c r="E128" s="87">
        <v>495</v>
      </c>
      <c r="F128" s="339">
        <v>0</v>
      </c>
      <c r="G128" s="88" cm="1">
        <f t="array" ref="G128">E128*F128</f>
        <v>0</v>
      </c>
      <c r="H128" s="106" t="s">
        <v>122</v>
      </c>
    </row>
    <row r="129" spans="1:8" ht="15.75" customHeight="1" x14ac:dyDescent="0.25">
      <c r="A129" s="279"/>
      <c r="B129" s="276"/>
      <c r="C129" s="85" t="s">
        <v>123</v>
      </c>
      <c r="D129" s="86" t="s">
        <v>48</v>
      </c>
      <c r="E129" s="87" cm="1">
        <f t="array" ref="E129">E123*0.01</f>
        <v>4.1500000000000004</v>
      </c>
      <c r="F129" s="339">
        <v>0</v>
      </c>
      <c r="G129" s="88" cm="1">
        <f t="array" ref="G129">E129*F129</f>
        <v>0</v>
      </c>
      <c r="H129" s="103"/>
    </row>
    <row r="130" spans="1:8" ht="15.75" customHeight="1" x14ac:dyDescent="0.25">
      <c r="A130" s="279"/>
      <c r="B130" s="295" t="s">
        <v>124</v>
      </c>
      <c r="C130" s="41" t="s">
        <v>124</v>
      </c>
      <c r="D130" s="42"/>
      <c r="E130" s="107"/>
      <c r="F130" s="340"/>
      <c r="G130" s="64" cm="1">
        <f t="array" ref="G130">SUM(G131:G134)</f>
        <v>0</v>
      </c>
      <c r="H130" s="62"/>
    </row>
    <row r="131" spans="1:8" ht="15.75" customHeight="1" x14ac:dyDescent="0.25">
      <c r="A131" s="279"/>
      <c r="B131" s="276"/>
      <c r="C131" s="34" t="s">
        <v>125</v>
      </c>
      <c r="D131" s="35" t="s">
        <v>22</v>
      </c>
      <c r="E131" s="40">
        <v>1</v>
      </c>
      <c r="F131" s="344">
        <v>0</v>
      </c>
      <c r="G131" s="108" cm="1">
        <f t="array" ref="G131">E131*F131</f>
        <v>0</v>
      </c>
      <c r="H131" s="62"/>
    </row>
    <row r="132" spans="1:8" ht="15.75" customHeight="1" x14ac:dyDescent="0.25">
      <c r="A132" s="279"/>
      <c r="B132" s="276"/>
      <c r="C132" s="34" t="s">
        <v>126</v>
      </c>
      <c r="D132" s="35" t="s">
        <v>22</v>
      </c>
      <c r="E132" s="40">
        <v>1</v>
      </c>
      <c r="F132" s="344">
        <v>0</v>
      </c>
      <c r="G132" s="108" cm="1">
        <f t="array" ref="G132">E132*F132</f>
        <v>0</v>
      </c>
      <c r="H132" s="62"/>
    </row>
    <row r="133" spans="1:8" ht="15.75" customHeight="1" x14ac:dyDescent="0.25">
      <c r="A133" s="279"/>
      <c r="B133" s="276"/>
      <c r="C133" s="34" t="s">
        <v>127</v>
      </c>
      <c r="D133" s="35" t="s">
        <v>22</v>
      </c>
      <c r="E133" s="40">
        <v>1</v>
      </c>
      <c r="F133" s="344">
        <v>0</v>
      </c>
      <c r="G133" s="108" cm="1">
        <f t="array" ref="G133">E133*F133</f>
        <v>0</v>
      </c>
      <c r="H133" s="103"/>
    </row>
    <row r="134" spans="1:8" ht="39" customHeight="1" x14ac:dyDescent="0.25">
      <c r="A134" s="279"/>
      <c r="B134" s="29" t="s">
        <v>90</v>
      </c>
      <c r="C134" s="85" t="s">
        <v>128</v>
      </c>
      <c r="D134" s="86" t="s">
        <v>22</v>
      </c>
      <c r="E134" s="87">
        <v>1</v>
      </c>
      <c r="F134" s="344">
        <v>0</v>
      </c>
      <c r="G134" s="88" cm="1">
        <f t="array" ref="G134">E134*F134</f>
        <v>0</v>
      </c>
      <c r="H134" s="103"/>
    </row>
    <row r="135" spans="1:8" ht="15.75" customHeight="1" x14ac:dyDescent="0.25">
      <c r="A135" s="279"/>
      <c r="B135" s="275" t="s">
        <v>93</v>
      </c>
      <c r="C135" s="41" t="s">
        <v>93</v>
      </c>
      <c r="D135" s="42"/>
      <c r="E135" s="107"/>
      <c r="F135" s="345"/>
      <c r="G135" s="109" cm="1">
        <f t="array" ref="G135">SUM(G136:G143)</f>
        <v>0</v>
      </c>
      <c r="H135" s="62"/>
    </row>
    <row r="136" spans="1:8" ht="30.75" customHeight="1" x14ac:dyDescent="0.25">
      <c r="A136" s="279"/>
      <c r="B136" s="276"/>
      <c r="C136" s="34" t="s">
        <v>129</v>
      </c>
      <c r="D136" s="35" t="s">
        <v>20</v>
      </c>
      <c r="E136" s="40">
        <v>312</v>
      </c>
      <c r="F136" s="344">
        <v>0</v>
      </c>
      <c r="G136" s="108" cm="1">
        <f t="array" ref="G136">E136*F136</f>
        <v>0</v>
      </c>
      <c r="H136" s="62"/>
    </row>
    <row r="137" spans="1:8" ht="15.75" customHeight="1" x14ac:dyDescent="0.25">
      <c r="A137" s="279"/>
      <c r="B137" s="276"/>
      <c r="C137" s="34" t="s">
        <v>130</v>
      </c>
      <c r="D137" s="35" t="s">
        <v>20</v>
      </c>
      <c r="E137" s="40">
        <v>312</v>
      </c>
      <c r="F137" s="344">
        <v>0</v>
      </c>
      <c r="G137" s="108" cm="1">
        <f t="array" ref="G137">E137*F137</f>
        <v>0</v>
      </c>
      <c r="H137" s="62"/>
    </row>
    <row r="138" spans="1:8" ht="15.75" customHeight="1" x14ac:dyDescent="0.25">
      <c r="A138" s="279"/>
      <c r="B138" s="276"/>
      <c r="C138" s="34" t="s">
        <v>131</v>
      </c>
      <c r="D138" s="35" t="s">
        <v>20</v>
      </c>
      <c r="E138" s="40">
        <v>312</v>
      </c>
      <c r="F138" s="344">
        <v>0</v>
      </c>
      <c r="G138" s="108" cm="1">
        <f t="array" ref="G138">E138*F138</f>
        <v>0</v>
      </c>
      <c r="H138" s="62"/>
    </row>
    <row r="139" spans="1:8" ht="15.75" customHeight="1" x14ac:dyDescent="0.25">
      <c r="A139" s="279"/>
      <c r="B139" s="276"/>
      <c r="C139" s="34" t="s">
        <v>132</v>
      </c>
      <c r="D139" s="35" t="s">
        <v>22</v>
      </c>
      <c r="E139" s="40">
        <v>1</v>
      </c>
      <c r="F139" s="344">
        <v>0</v>
      </c>
      <c r="G139" s="108" cm="1">
        <f t="array" ref="G139">E139*F139</f>
        <v>0</v>
      </c>
      <c r="H139" s="62"/>
    </row>
    <row r="140" spans="1:8" ht="15.75" customHeight="1" x14ac:dyDescent="0.25">
      <c r="A140" s="279"/>
      <c r="B140" s="276"/>
      <c r="C140" s="34" t="s">
        <v>133</v>
      </c>
      <c r="D140" s="35" t="s">
        <v>44</v>
      </c>
      <c r="E140" s="40">
        <v>1</v>
      </c>
      <c r="F140" s="344">
        <v>0</v>
      </c>
      <c r="G140" s="108" cm="1">
        <f t="array" ref="G140">E140*F140</f>
        <v>0</v>
      </c>
      <c r="H140" s="62"/>
    </row>
    <row r="141" spans="1:8" ht="15.75" customHeight="1" x14ac:dyDescent="0.25">
      <c r="A141" s="279"/>
      <c r="B141" s="276"/>
      <c r="C141" s="85" t="s">
        <v>134</v>
      </c>
      <c r="D141" s="86" t="s">
        <v>48</v>
      </c>
      <c r="E141" s="87">
        <v>16</v>
      </c>
      <c r="F141" s="344">
        <v>0</v>
      </c>
      <c r="G141" s="88" cm="1">
        <f t="array" ref="G141">E141*F141</f>
        <v>0</v>
      </c>
      <c r="H141" s="62"/>
    </row>
    <row r="142" spans="1:8" ht="15.75" customHeight="1" x14ac:dyDescent="0.25">
      <c r="A142" s="279"/>
      <c r="B142" s="276"/>
      <c r="C142" s="85" t="s">
        <v>135</v>
      </c>
      <c r="D142" s="86" t="s">
        <v>95</v>
      </c>
      <c r="E142" s="87">
        <v>1</v>
      </c>
      <c r="F142" s="344">
        <v>0</v>
      </c>
      <c r="G142" s="88" cm="1">
        <f t="array" ref="G142">E142*F142</f>
        <v>0</v>
      </c>
      <c r="H142" s="62"/>
    </row>
    <row r="143" spans="1:8" ht="15.75" customHeight="1" x14ac:dyDescent="0.25">
      <c r="A143" s="294"/>
      <c r="B143" s="276"/>
      <c r="C143" s="110" t="s">
        <v>136</v>
      </c>
      <c r="D143" s="91" t="s">
        <v>22</v>
      </c>
      <c r="E143" s="92">
        <v>1</v>
      </c>
      <c r="F143" s="346">
        <v>0</v>
      </c>
      <c r="G143" s="93" cm="1">
        <f t="array" ref="G143">E143*F143</f>
        <v>0</v>
      </c>
      <c r="H143" s="100"/>
    </row>
    <row r="144" spans="1:8" ht="15.75" customHeight="1" x14ac:dyDescent="0.25">
      <c r="A144" s="314" t="s">
        <v>137</v>
      </c>
      <c r="B144" s="313"/>
      <c r="C144" s="78" t="s">
        <v>138</v>
      </c>
      <c r="D144" s="79"/>
      <c r="E144" s="80"/>
      <c r="F144" s="343"/>
      <c r="G144" s="81" cm="1">
        <f t="array" ref="G144">SUM(G145:G152)</f>
        <v>0</v>
      </c>
      <c r="H144" s="101"/>
    </row>
    <row r="145" spans="1:8" ht="15.75" customHeight="1" x14ac:dyDescent="0.25">
      <c r="A145" s="276"/>
      <c r="B145" s="309"/>
      <c r="C145" s="111" t="s">
        <v>139</v>
      </c>
      <c r="D145" s="112" t="s">
        <v>44</v>
      </c>
      <c r="E145" s="40">
        <v>1</v>
      </c>
      <c r="F145" s="339">
        <v>0</v>
      </c>
      <c r="G145" s="59" cm="1">
        <f t="array" ref="G145">E145*F145</f>
        <v>0</v>
      </c>
      <c r="H145" s="62"/>
    </row>
    <row r="146" spans="1:8" ht="15.75" customHeight="1" x14ac:dyDescent="0.25">
      <c r="A146" s="276"/>
      <c r="B146" s="279"/>
      <c r="C146" s="266" t="s">
        <v>140</v>
      </c>
      <c r="D146" s="267" t="s">
        <v>22</v>
      </c>
      <c r="E146" s="268">
        <v>0</v>
      </c>
      <c r="F146" s="347">
        <v>0</v>
      </c>
      <c r="G146" s="269" cm="1">
        <f t="array" ref="G146">E146*F146</f>
        <v>0</v>
      </c>
      <c r="H146" s="103"/>
    </row>
    <row r="147" spans="1:8" ht="15.75" customHeight="1" x14ac:dyDescent="0.25">
      <c r="A147" s="276"/>
      <c r="B147" s="279"/>
      <c r="C147" s="270" t="s">
        <v>141</v>
      </c>
      <c r="D147" s="267" t="s">
        <v>22</v>
      </c>
      <c r="E147" s="268">
        <v>0</v>
      </c>
      <c r="F147" s="347">
        <v>0</v>
      </c>
      <c r="G147" s="269" cm="1">
        <f t="array" ref="G147">E147*F147</f>
        <v>0</v>
      </c>
      <c r="H147" s="103"/>
    </row>
    <row r="148" spans="1:8" ht="15.75" customHeight="1" x14ac:dyDescent="0.25">
      <c r="A148" s="276"/>
      <c r="B148" s="279"/>
      <c r="C148" s="115" t="s">
        <v>142</v>
      </c>
      <c r="D148" s="113" t="s">
        <v>22</v>
      </c>
      <c r="E148" s="114">
        <v>2</v>
      </c>
      <c r="F148" s="339">
        <v>0</v>
      </c>
      <c r="G148" s="88" cm="1">
        <f t="array" ref="G148">E148*F148</f>
        <v>0</v>
      </c>
      <c r="H148" s="103"/>
    </row>
    <row r="149" spans="1:8" ht="15.75" customHeight="1" x14ac:dyDescent="0.25">
      <c r="A149" s="276"/>
      <c r="B149" s="279"/>
      <c r="C149" s="115" t="s">
        <v>143</v>
      </c>
      <c r="D149" s="113" t="s">
        <v>22</v>
      </c>
      <c r="E149" s="114">
        <v>2</v>
      </c>
      <c r="F149" s="339">
        <v>0</v>
      </c>
      <c r="G149" s="88" cm="1">
        <f t="array" ref="G149">E149*F149</f>
        <v>0</v>
      </c>
      <c r="H149" s="103"/>
    </row>
    <row r="150" spans="1:8" ht="15.75" customHeight="1" x14ac:dyDescent="0.25">
      <c r="A150" s="276"/>
      <c r="B150" s="279"/>
      <c r="C150" s="266" t="s">
        <v>144</v>
      </c>
      <c r="D150" s="267" t="s">
        <v>22</v>
      </c>
      <c r="E150" s="268">
        <v>0</v>
      </c>
      <c r="F150" s="347">
        <v>0</v>
      </c>
      <c r="G150" s="269" cm="1">
        <f t="array" ref="G150">E150*F150</f>
        <v>0</v>
      </c>
      <c r="H150" s="103"/>
    </row>
    <row r="151" spans="1:8" ht="15.75" customHeight="1" x14ac:dyDescent="0.25">
      <c r="A151" s="276"/>
      <c r="B151" s="279"/>
      <c r="C151" s="270" t="s">
        <v>145</v>
      </c>
      <c r="D151" s="267" t="s">
        <v>22</v>
      </c>
      <c r="E151" s="268">
        <v>0</v>
      </c>
      <c r="F151" s="347">
        <v>0</v>
      </c>
      <c r="G151" s="269" cm="1">
        <f t="array" ref="G151">E151*F151</f>
        <v>0</v>
      </c>
      <c r="H151" s="103"/>
    </row>
    <row r="152" spans="1:8" ht="15.75" customHeight="1" x14ac:dyDescent="0.25">
      <c r="A152" s="309"/>
      <c r="B152" s="294"/>
      <c r="C152" s="271" t="s">
        <v>146</v>
      </c>
      <c r="D152" s="272" t="s">
        <v>22</v>
      </c>
      <c r="E152" s="273">
        <v>0</v>
      </c>
      <c r="F152" s="348">
        <v>0</v>
      </c>
      <c r="G152" s="274" cm="1">
        <f t="array" ref="G152">E152*F152</f>
        <v>0</v>
      </c>
      <c r="H152" s="116"/>
    </row>
    <row r="153" spans="1:8" ht="15.75" customHeight="1" x14ac:dyDescent="0.25">
      <c r="A153" s="117"/>
      <c r="B153" s="118"/>
      <c r="C153" s="119"/>
      <c r="D153" s="120"/>
      <c r="E153" s="121"/>
      <c r="F153" s="122"/>
      <c r="G153" s="122"/>
      <c r="H153" s="123"/>
    </row>
    <row r="154" spans="1:8" ht="15.75" customHeight="1" x14ac:dyDescent="0.25">
      <c r="A154" s="124"/>
      <c r="B154" s="125"/>
      <c r="C154" s="126"/>
      <c r="D154" s="127"/>
      <c r="E154" s="128"/>
      <c r="F154" s="129"/>
      <c r="G154" s="129"/>
      <c r="H154" s="130"/>
    </row>
    <row r="155" spans="1:8" ht="15.75" customHeight="1" x14ac:dyDescent="0.25">
      <c r="A155" s="301" t="s">
        <v>147</v>
      </c>
      <c r="B155" s="131"/>
      <c r="C155" s="132" t="s">
        <v>148</v>
      </c>
      <c r="D155" s="133"/>
      <c r="E155" s="133"/>
      <c r="F155" s="134"/>
      <c r="G155" s="135" cm="1">
        <f t="array" ref="G155">G144+G135+G130+G109+G94+G91+G71+G55+G40+G34</f>
        <v>0</v>
      </c>
      <c r="H155" s="136"/>
    </row>
    <row r="156" spans="1:8" ht="15.75" customHeight="1" x14ac:dyDescent="0.25">
      <c r="A156" s="302"/>
      <c r="B156" s="131"/>
      <c r="C156" s="39" t="s">
        <v>149</v>
      </c>
      <c r="D156" s="137"/>
      <c r="E156" s="138"/>
      <c r="F156" s="59"/>
      <c r="G156" s="139" cm="1">
        <f t="array" ref="G156">G155*0.21</f>
        <v>0</v>
      </c>
      <c r="H156" s="103"/>
    </row>
    <row r="157" spans="1:8" ht="15.75" customHeight="1" x14ac:dyDescent="0.25">
      <c r="A157" s="303"/>
      <c r="B157" s="140"/>
      <c r="C157" s="141" t="s">
        <v>150</v>
      </c>
      <c r="D157" s="142"/>
      <c r="E157" s="143"/>
      <c r="F157" s="144"/>
      <c r="G157" s="145" cm="1">
        <f t="array" ref="G157">SUM(G155:G156)</f>
        <v>0</v>
      </c>
      <c r="H157" s="116"/>
    </row>
  </sheetData>
  <sheetProtection algorithmName="SHA-512" hashValue="uqsnxFd7f1p/ETJjpsNQXcb/7MR5Jq+M9L1HDl5DWmjpOPn0nMTVe5Iq2cPgGICAIe3rAa7G/+1NIPm/7FUBNg==" saltValue="qKAUksdxF0qpQYMZuQy8fg==" spinCount="100000" sheet="1" objects="1" scenarios="1"/>
  <mergeCells count="25">
    <mergeCell ref="A155:A157"/>
    <mergeCell ref="B85:B90"/>
    <mergeCell ref="A71:A90"/>
    <mergeCell ref="A34:A54"/>
    <mergeCell ref="B40:B54"/>
    <mergeCell ref="B71:B79"/>
    <mergeCell ref="B80:B84"/>
    <mergeCell ref="A91:A143"/>
    <mergeCell ref="B91:B93"/>
    <mergeCell ref="B94:B108"/>
    <mergeCell ref="B109:B129"/>
    <mergeCell ref="B130:B133"/>
    <mergeCell ref="B144:B152"/>
    <mergeCell ref="A144:A152"/>
    <mergeCell ref="B55:B70"/>
    <mergeCell ref="A55:A70"/>
    <mergeCell ref="B135:B143"/>
    <mergeCell ref="B10:B24"/>
    <mergeCell ref="B9:G9"/>
    <mergeCell ref="B34:B39"/>
    <mergeCell ref="B3:F3"/>
    <mergeCell ref="A8:B8"/>
    <mergeCell ref="A9:A33"/>
    <mergeCell ref="B25:B33"/>
    <mergeCell ref="F10:G33"/>
  </mergeCells>
  <pageMargins left="0.70866099999999999" right="0.70866099999999999" top="0.78740200000000005" bottom="0.78740200000000005" header="0.31496099999999999" footer="0.31496099999999999"/>
  <pageSetup scale="6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showGridLines="0" workbookViewId="0">
      <selection activeCell="I80" sqref="I80"/>
    </sheetView>
  </sheetViews>
  <sheetFormatPr defaultColWidth="8.85546875" defaultRowHeight="15" customHeight="1" x14ac:dyDescent="0.25"/>
  <cols>
    <col min="1" max="1" width="7.85546875" style="1" customWidth="1"/>
    <col min="2" max="2" width="63" style="1" customWidth="1"/>
    <col min="3" max="3" width="19.28515625" style="1" customWidth="1"/>
    <col min="4" max="6" width="9.140625" style="1" customWidth="1"/>
    <col min="7" max="7" width="45" style="1" customWidth="1"/>
    <col min="8" max="8" width="18" style="1" customWidth="1"/>
    <col min="9" max="9" width="18.85546875" style="1" customWidth="1"/>
    <col min="10" max="10" width="8.85546875" style="1" customWidth="1"/>
    <col min="11" max="16384" width="8.85546875" style="1"/>
  </cols>
  <sheetData>
    <row r="1" spans="1:9" ht="13.5" customHeight="1" x14ac:dyDescent="0.25">
      <c r="A1" s="325" t="s">
        <v>151</v>
      </c>
      <c r="B1" s="326"/>
      <c r="C1" s="326"/>
      <c r="D1" s="326"/>
      <c r="E1" s="326"/>
      <c r="F1" s="326"/>
      <c r="G1" s="326"/>
      <c r="H1" s="326"/>
      <c r="I1" s="326"/>
    </row>
    <row r="2" spans="1:9" ht="13.5" customHeight="1" x14ac:dyDescent="0.25">
      <c r="A2" s="148" t="s">
        <v>152</v>
      </c>
      <c r="B2" s="149" t="s">
        <v>153</v>
      </c>
      <c r="C2" s="148" t="s">
        <v>154</v>
      </c>
      <c r="D2" s="150" t="s">
        <v>155</v>
      </c>
      <c r="E2" s="323" t="s">
        <v>156</v>
      </c>
      <c r="F2" s="324"/>
      <c r="G2" s="150" t="s">
        <v>15</v>
      </c>
      <c r="H2" s="150" t="s">
        <v>157</v>
      </c>
      <c r="I2" s="150" t="s">
        <v>14</v>
      </c>
    </row>
    <row r="3" spans="1:9" ht="13.5" customHeight="1" x14ac:dyDescent="0.25">
      <c r="A3" s="203" t="s">
        <v>158</v>
      </c>
      <c r="B3" s="204" t="s">
        <v>159</v>
      </c>
      <c r="C3" s="205" t="s">
        <v>160</v>
      </c>
      <c r="D3" s="206">
        <v>0</v>
      </c>
      <c r="E3" s="207" t="s">
        <v>161</v>
      </c>
      <c r="F3" s="207" t="s">
        <v>162</v>
      </c>
      <c r="G3" s="207" t="s">
        <v>163</v>
      </c>
      <c r="H3" s="206">
        <v>0</v>
      </c>
      <c r="I3" s="206" cm="1">
        <f t="array" ref="I3">H3*D3</f>
        <v>0</v>
      </c>
    </row>
    <row r="4" spans="1:9" ht="13.5" customHeight="1" x14ac:dyDescent="0.25">
      <c r="A4" s="203" t="s">
        <v>164</v>
      </c>
      <c r="B4" s="204" t="s">
        <v>165</v>
      </c>
      <c r="C4" s="205" t="s">
        <v>166</v>
      </c>
      <c r="D4" s="206">
        <v>0</v>
      </c>
      <c r="E4" s="207" t="s">
        <v>167</v>
      </c>
      <c r="F4" s="207" t="s">
        <v>162</v>
      </c>
      <c r="G4" s="207" t="s">
        <v>163</v>
      </c>
      <c r="H4" s="206">
        <v>0</v>
      </c>
      <c r="I4" s="206" cm="1">
        <f t="array" ref="I4">H4*D4</f>
        <v>0</v>
      </c>
    </row>
    <row r="5" spans="1:9" ht="13.5" customHeight="1" x14ac:dyDescent="0.25">
      <c r="A5" s="207" t="s">
        <v>168</v>
      </c>
      <c r="B5" s="207" t="s">
        <v>479</v>
      </c>
      <c r="C5" s="207" t="s">
        <v>169</v>
      </c>
      <c r="D5" s="206">
        <v>0</v>
      </c>
      <c r="E5" s="207" t="s">
        <v>161</v>
      </c>
      <c r="F5" s="207" t="s">
        <v>162</v>
      </c>
      <c r="G5" s="207" t="s">
        <v>163</v>
      </c>
      <c r="H5" s="208">
        <v>0</v>
      </c>
      <c r="I5" s="209" cm="1">
        <f t="array" ref="I5">H5*D5</f>
        <v>0</v>
      </c>
    </row>
    <row r="6" spans="1:9" ht="13.5" customHeight="1" x14ac:dyDescent="0.25">
      <c r="A6" s="203" t="s">
        <v>170</v>
      </c>
      <c r="B6" s="204" t="s">
        <v>480</v>
      </c>
      <c r="C6" s="205" t="s">
        <v>171</v>
      </c>
      <c r="D6" s="206">
        <v>0</v>
      </c>
      <c r="E6" s="207" t="s">
        <v>161</v>
      </c>
      <c r="F6" s="207" t="s">
        <v>162</v>
      </c>
      <c r="G6" s="207" t="s">
        <v>163</v>
      </c>
      <c r="H6" s="206">
        <v>0</v>
      </c>
      <c r="I6" s="206" cm="1">
        <f t="array" ref="I6">H6*D6</f>
        <v>0</v>
      </c>
    </row>
    <row r="7" spans="1:9" ht="13.5" customHeight="1" x14ac:dyDescent="0.25">
      <c r="A7" s="321" t="s">
        <v>172</v>
      </c>
      <c r="B7" s="322"/>
      <c r="C7" s="159"/>
      <c r="D7" s="160" cm="1">
        <f t="array" ref="D7">SUM(D3:D6)</f>
        <v>0</v>
      </c>
      <c r="E7" s="161"/>
      <c r="F7" s="159"/>
      <c r="G7" s="159"/>
      <c r="H7" s="159"/>
      <c r="I7" s="162" cm="1">
        <f t="array" ref="I7">SUM(I3:I6)</f>
        <v>0</v>
      </c>
    </row>
    <row r="8" spans="1:9" ht="13.5" customHeight="1" x14ac:dyDescent="0.25">
      <c r="A8" s="325" t="s">
        <v>173</v>
      </c>
      <c r="B8" s="326"/>
      <c r="C8" s="326"/>
      <c r="D8" s="326"/>
      <c r="E8" s="326"/>
      <c r="F8" s="326"/>
      <c r="G8" s="326"/>
      <c r="H8" s="326"/>
      <c r="I8" s="326"/>
    </row>
    <row r="9" spans="1:9" ht="13.5" customHeight="1" x14ac:dyDescent="0.25">
      <c r="A9" s="148" t="s">
        <v>152</v>
      </c>
      <c r="B9" s="149" t="s">
        <v>153</v>
      </c>
      <c r="C9" s="148" t="s">
        <v>154</v>
      </c>
      <c r="D9" s="150" t="s">
        <v>155</v>
      </c>
      <c r="E9" s="323" t="s">
        <v>156</v>
      </c>
      <c r="F9" s="324"/>
      <c r="G9" s="150" t="s">
        <v>15</v>
      </c>
      <c r="H9" s="150" t="s">
        <v>157</v>
      </c>
      <c r="I9" s="150" t="s">
        <v>14</v>
      </c>
    </row>
    <row r="10" spans="1:9" ht="13.5" customHeight="1" x14ac:dyDescent="0.25">
      <c r="A10" s="203" t="s">
        <v>174</v>
      </c>
      <c r="B10" s="204" t="s">
        <v>481</v>
      </c>
      <c r="C10" s="205" t="s">
        <v>175</v>
      </c>
      <c r="D10" s="210">
        <v>0</v>
      </c>
      <c r="E10" s="203" t="s">
        <v>176</v>
      </c>
      <c r="F10" s="203" t="s">
        <v>177</v>
      </c>
      <c r="G10" s="203" t="s">
        <v>178</v>
      </c>
      <c r="H10" s="210">
        <v>0</v>
      </c>
      <c r="I10" s="206" cm="1">
        <f t="array" ref="I10">H10*D10</f>
        <v>0</v>
      </c>
    </row>
    <row r="11" spans="1:9" ht="13.5" customHeight="1" x14ac:dyDescent="0.25">
      <c r="A11" s="203" t="s">
        <v>179</v>
      </c>
      <c r="B11" s="204" t="s">
        <v>482</v>
      </c>
      <c r="C11" s="203" t="s">
        <v>180</v>
      </c>
      <c r="D11" s="210">
        <v>0</v>
      </c>
      <c r="E11" s="203" t="s">
        <v>181</v>
      </c>
      <c r="F11" s="203" t="s">
        <v>177</v>
      </c>
      <c r="G11" s="211"/>
      <c r="H11" s="210">
        <v>0</v>
      </c>
      <c r="I11" s="206" cm="1">
        <f t="array" ref="I11">H11*D11</f>
        <v>0</v>
      </c>
    </row>
    <row r="12" spans="1:9" ht="13.5" customHeight="1" x14ac:dyDescent="0.25">
      <c r="A12" s="152" t="s">
        <v>182</v>
      </c>
      <c r="B12" s="153" t="s">
        <v>183</v>
      </c>
      <c r="C12" s="152" t="s">
        <v>184</v>
      </c>
      <c r="D12" s="65">
        <v>36</v>
      </c>
      <c r="E12" s="155" t="s">
        <v>181</v>
      </c>
      <c r="F12" s="152" t="s">
        <v>177</v>
      </c>
      <c r="G12" s="37"/>
      <c r="H12" s="357"/>
      <c r="I12" s="156" cm="1">
        <f t="array" ref="I12">H12*D12</f>
        <v>0</v>
      </c>
    </row>
    <row r="13" spans="1:9" ht="13.5" customHeight="1" x14ac:dyDescent="0.25">
      <c r="A13" s="203" t="s">
        <v>185</v>
      </c>
      <c r="B13" s="204" t="s">
        <v>483</v>
      </c>
      <c r="C13" s="205" t="s">
        <v>186</v>
      </c>
      <c r="D13" s="210">
        <v>0</v>
      </c>
      <c r="E13" s="203" t="s">
        <v>181</v>
      </c>
      <c r="F13" s="203" t="s">
        <v>177</v>
      </c>
      <c r="G13" s="212"/>
      <c r="H13" s="210">
        <v>0</v>
      </c>
      <c r="I13" s="206" cm="1">
        <f t="array" ref="I13">H13*D13</f>
        <v>0</v>
      </c>
    </row>
    <row r="14" spans="1:9" ht="13.5" customHeight="1" x14ac:dyDescent="0.25">
      <c r="A14" s="203" t="s">
        <v>187</v>
      </c>
      <c r="B14" s="204" t="s">
        <v>484</v>
      </c>
      <c r="C14" s="205" t="s">
        <v>188</v>
      </c>
      <c r="D14" s="210">
        <v>0</v>
      </c>
      <c r="E14" s="203" t="s">
        <v>181</v>
      </c>
      <c r="F14" s="203" t="s">
        <v>177</v>
      </c>
      <c r="G14" s="212"/>
      <c r="H14" s="210">
        <v>0</v>
      </c>
      <c r="I14" s="206" cm="1">
        <f t="array" ref="I14">H14*D14</f>
        <v>0</v>
      </c>
    </row>
    <row r="15" spans="1:9" ht="13.5" customHeight="1" x14ac:dyDescent="0.25">
      <c r="A15" s="152" t="s">
        <v>189</v>
      </c>
      <c r="B15" s="153" t="s">
        <v>190</v>
      </c>
      <c r="C15" s="154" t="s">
        <v>191</v>
      </c>
      <c r="D15" s="65">
        <v>12</v>
      </c>
      <c r="E15" s="152" t="s">
        <v>181</v>
      </c>
      <c r="F15" s="152" t="s">
        <v>177</v>
      </c>
      <c r="G15" s="163"/>
      <c r="H15" s="358"/>
      <c r="I15" s="36" cm="1">
        <f t="array" ref="I15">H15*D15</f>
        <v>0</v>
      </c>
    </row>
    <row r="16" spans="1:9" ht="13.5" customHeight="1" x14ac:dyDescent="0.25">
      <c r="A16" s="203" t="s">
        <v>192</v>
      </c>
      <c r="B16" s="204" t="s">
        <v>193</v>
      </c>
      <c r="C16" s="205" t="s">
        <v>191</v>
      </c>
      <c r="D16" s="210">
        <v>0</v>
      </c>
      <c r="E16" s="203" t="s">
        <v>181</v>
      </c>
      <c r="F16" s="203" t="s">
        <v>177</v>
      </c>
      <c r="G16" s="212"/>
      <c r="H16" s="210">
        <v>0</v>
      </c>
      <c r="I16" s="206" cm="1">
        <f t="array" ref="I16">H16*D16</f>
        <v>0</v>
      </c>
    </row>
    <row r="17" spans="1:9" ht="15" customHeight="1" x14ac:dyDescent="0.25">
      <c r="A17" s="203" t="s">
        <v>194</v>
      </c>
      <c r="B17" s="213" t="s">
        <v>485</v>
      </c>
      <c r="C17" s="205" t="s">
        <v>195</v>
      </c>
      <c r="D17" s="210">
        <v>0</v>
      </c>
      <c r="E17" s="203" t="s">
        <v>181</v>
      </c>
      <c r="F17" s="203" t="s">
        <v>177</v>
      </c>
      <c r="G17" s="214"/>
      <c r="H17" s="210">
        <v>0</v>
      </c>
      <c r="I17" s="206" cm="1">
        <f t="array" ref="I17">H17*D17</f>
        <v>0</v>
      </c>
    </row>
    <row r="18" spans="1:9" ht="13.5" customHeight="1" x14ac:dyDescent="0.25">
      <c r="A18" s="203" t="s">
        <v>196</v>
      </c>
      <c r="B18" s="204" t="s">
        <v>197</v>
      </c>
      <c r="C18" s="205" t="s">
        <v>198</v>
      </c>
      <c r="D18" s="210">
        <v>0</v>
      </c>
      <c r="E18" s="203" t="s">
        <v>199</v>
      </c>
      <c r="F18" s="203" t="s">
        <v>177</v>
      </c>
      <c r="G18" s="211"/>
      <c r="H18" s="210">
        <v>0</v>
      </c>
      <c r="I18" s="206" cm="1">
        <f t="array" ref="I18">H18*D18</f>
        <v>0</v>
      </c>
    </row>
    <row r="19" spans="1:9" ht="13.5" customHeight="1" x14ac:dyDescent="0.25">
      <c r="A19" s="203" t="s">
        <v>200</v>
      </c>
      <c r="B19" s="204" t="s">
        <v>486</v>
      </c>
      <c r="C19" s="203" t="s">
        <v>201</v>
      </c>
      <c r="D19" s="210">
        <v>0</v>
      </c>
      <c r="E19" s="203" t="s">
        <v>199</v>
      </c>
      <c r="F19" s="203" t="s">
        <v>177</v>
      </c>
      <c r="G19" s="211"/>
      <c r="H19" s="210">
        <v>0</v>
      </c>
      <c r="I19" s="206" cm="1">
        <f t="array" ref="I19">H19*D19</f>
        <v>0</v>
      </c>
    </row>
    <row r="20" spans="1:9" ht="13.5" customHeight="1" x14ac:dyDescent="0.25">
      <c r="A20" s="203" t="s">
        <v>202</v>
      </c>
      <c r="B20" s="204" t="s">
        <v>487</v>
      </c>
      <c r="C20" s="203" t="s">
        <v>201</v>
      </c>
      <c r="D20" s="210">
        <v>0</v>
      </c>
      <c r="E20" s="203" t="s">
        <v>199</v>
      </c>
      <c r="F20" s="203" t="s">
        <v>177</v>
      </c>
      <c r="G20" s="211"/>
      <c r="H20" s="210">
        <v>0</v>
      </c>
      <c r="I20" s="206" cm="1">
        <f t="array" ref="I20">H20*D20</f>
        <v>0</v>
      </c>
    </row>
    <row r="21" spans="1:9" ht="13.5" customHeight="1" x14ac:dyDescent="0.25">
      <c r="A21" s="215" t="s">
        <v>203</v>
      </c>
      <c r="B21" s="216" t="s">
        <v>488</v>
      </c>
      <c r="C21" s="217" t="s">
        <v>201</v>
      </c>
      <c r="D21" s="210">
        <v>0</v>
      </c>
      <c r="E21" s="203" t="s">
        <v>199</v>
      </c>
      <c r="F21" s="203" t="s">
        <v>177</v>
      </c>
      <c r="G21" s="212"/>
      <c r="H21" s="210">
        <v>0</v>
      </c>
      <c r="I21" s="206" cm="1">
        <f t="array" ref="I21">H21*D21</f>
        <v>0</v>
      </c>
    </row>
    <row r="22" spans="1:9" ht="13.5" customHeight="1" x14ac:dyDescent="0.25">
      <c r="A22" s="215" t="s">
        <v>204</v>
      </c>
      <c r="B22" s="216" t="s">
        <v>489</v>
      </c>
      <c r="C22" s="217" t="s">
        <v>201</v>
      </c>
      <c r="D22" s="210">
        <v>0</v>
      </c>
      <c r="E22" s="203" t="s">
        <v>199</v>
      </c>
      <c r="F22" s="203" t="s">
        <v>177</v>
      </c>
      <c r="G22" s="212"/>
      <c r="H22" s="210">
        <v>0</v>
      </c>
      <c r="I22" s="206" cm="1">
        <f t="array" ref="I22">H22*D22</f>
        <v>0</v>
      </c>
    </row>
    <row r="23" spans="1:9" ht="13.5" customHeight="1" x14ac:dyDescent="0.25">
      <c r="A23" s="203" t="s">
        <v>205</v>
      </c>
      <c r="B23" s="204" t="s">
        <v>490</v>
      </c>
      <c r="C23" s="203" t="s">
        <v>201</v>
      </c>
      <c r="D23" s="210">
        <v>0</v>
      </c>
      <c r="E23" s="203" t="s">
        <v>199</v>
      </c>
      <c r="F23" s="203" t="s">
        <v>177</v>
      </c>
      <c r="G23" s="211"/>
      <c r="H23" s="210">
        <v>0</v>
      </c>
      <c r="I23" s="206" cm="1">
        <f t="array" ref="I23">H23*D23</f>
        <v>0</v>
      </c>
    </row>
    <row r="24" spans="1:9" ht="13.5" customHeight="1" x14ac:dyDescent="0.25">
      <c r="A24" s="203" t="s">
        <v>206</v>
      </c>
      <c r="B24" s="204" t="s">
        <v>491</v>
      </c>
      <c r="C24" s="203" t="s">
        <v>201</v>
      </c>
      <c r="D24" s="210">
        <v>0</v>
      </c>
      <c r="E24" s="203" t="s">
        <v>199</v>
      </c>
      <c r="F24" s="203" t="s">
        <v>177</v>
      </c>
      <c r="G24" s="211"/>
      <c r="H24" s="210">
        <v>0</v>
      </c>
      <c r="I24" s="206" cm="1">
        <f t="array" ref="I24">H24*D24</f>
        <v>0</v>
      </c>
    </row>
    <row r="25" spans="1:9" ht="13.5" customHeight="1" x14ac:dyDescent="0.25">
      <c r="A25" s="152" t="s">
        <v>207</v>
      </c>
      <c r="B25" s="153" t="s">
        <v>208</v>
      </c>
      <c r="C25" s="154" t="s">
        <v>175</v>
      </c>
      <c r="D25" s="65">
        <v>6</v>
      </c>
      <c r="E25" s="152" t="s">
        <v>199</v>
      </c>
      <c r="F25" s="152" t="s">
        <v>177</v>
      </c>
      <c r="G25" s="163"/>
      <c r="H25" s="357"/>
      <c r="I25" s="36" cm="1">
        <f t="array" ref="I25">H25*D25</f>
        <v>0</v>
      </c>
    </row>
    <row r="26" spans="1:9" ht="13.5" customHeight="1" x14ac:dyDescent="0.25">
      <c r="A26" s="152" t="s">
        <v>209</v>
      </c>
      <c r="B26" s="153" t="s">
        <v>210</v>
      </c>
      <c r="C26" s="152" t="s">
        <v>180</v>
      </c>
      <c r="D26" s="65">
        <v>4</v>
      </c>
      <c r="E26" s="152" t="s">
        <v>211</v>
      </c>
      <c r="F26" s="152" t="s">
        <v>177</v>
      </c>
      <c r="G26" s="165"/>
      <c r="H26" s="357"/>
      <c r="I26" s="36" cm="1">
        <f t="array" ref="I26">H26*D26</f>
        <v>0</v>
      </c>
    </row>
    <row r="27" spans="1:9" ht="13.5" customHeight="1" x14ac:dyDescent="0.25">
      <c r="A27" s="203" t="s">
        <v>212</v>
      </c>
      <c r="B27" s="204" t="s">
        <v>492</v>
      </c>
      <c r="C27" s="205" t="s">
        <v>195</v>
      </c>
      <c r="D27" s="210">
        <v>0</v>
      </c>
      <c r="E27" s="203" t="s">
        <v>211</v>
      </c>
      <c r="F27" s="203" t="s">
        <v>177</v>
      </c>
      <c r="G27" s="214"/>
      <c r="H27" s="210">
        <v>0</v>
      </c>
      <c r="I27" s="206" cm="1">
        <f t="array" ref="I27">H27*D27</f>
        <v>0</v>
      </c>
    </row>
    <row r="28" spans="1:9" ht="13.5" customHeight="1" x14ac:dyDescent="0.25">
      <c r="A28" s="203" t="s">
        <v>213</v>
      </c>
      <c r="B28" s="204" t="s">
        <v>214</v>
      </c>
      <c r="C28" s="205" t="s">
        <v>215</v>
      </c>
      <c r="D28" s="210">
        <v>0</v>
      </c>
      <c r="E28" s="203" t="s">
        <v>211</v>
      </c>
      <c r="F28" s="203" t="s">
        <v>177</v>
      </c>
      <c r="G28" s="212"/>
      <c r="H28" s="210">
        <v>0</v>
      </c>
      <c r="I28" s="206" cm="1">
        <f t="array" ref="I28">H28*D28</f>
        <v>0</v>
      </c>
    </row>
    <row r="29" spans="1:9" ht="13.5" customHeight="1" x14ac:dyDescent="0.25">
      <c r="A29" s="152" t="s">
        <v>216</v>
      </c>
      <c r="B29" s="153" t="s">
        <v>217</v>
      </c>
      <c r="C29" s="154" t="s">
        <v>215</v>
      </c>
      <c r="D29" s="65">
        <v>11</v>
      </c>
      <c r="E29" s="152" t="s">
        <v>211</v>
      </c>
      <c r="F29" s="152" t="s">
        <v>177</v>
      </c>
      <c r="G29" s="163"/>
      <c r="H29" s="357"/>
      <c r="I29" s="36" cm="1">
        <f t="array" ref="I29">H29*D29</f>
        <v>0</v>
      </c>
    </row>
    <row r="30" spans="1:9" ht="13.5" customHeight="1" x14ac:dyDescent="0.25">
      <c r="A30" s="203" t="s">
        <v>218</v>
      </c>
      <c r="B30" s="204" t="s">
        <v>493</v>
      </c>
      <c r="C30" s="205" t="s">
        <v>219</v>
      </c>
      <c r="D30" s="210">
        <v>0</v>
      </c>
      <c r="E30" s="203" t="s">
        <v>211</v>
      </c>
      <c r="F30" s="203" t="s">
        <v>177</v>
      </c>
      <c r="G30" s="212"/>
      <c r="H30" s="210">
        <v>0</v>
      </c>
      <c r="I30" s="206" cm="1">
        <f t="array" ref="I30">H30*D30</f>
        <v>0</v>
      </c>
    </row>
    <row r="31" spans="1:9" ht="13.5" customHeight="1" x14ac:dyDescent="0.25">
      <c r="A31" s="203" t="s">
        <v>220</v>
      </c>
      <c r="B31" s="204" t="s">
        <v>494</v>
      </c>
      <c r="C31" s="205" t="s">
        <v>175</v>
      </c>
      <c r="D31" s="210">
        <v>0</v>
      </c>
      <c r="E31" s="203" t="s">
        <v>211</v>
      </c>
      <c r="F31" s="203" t="s">
        <v>177</v>
      </c>
      <c r="G31" s="212"/>
      <c r="H31" s="210">
        <v>0</v>
      </c>
      <c r="I31" s="206" cm="1">
        <f t="array" ref="I31">H31*D31</f>
        <v>0</v>
      </c>
    </row>
    <row r="32" spans="1:9" ht="13.5" customHeight="1" x14ac:dyDescent="0.25">
      <c r="A32" s="203" t="s">
        <v>221</v>
      </c>
      <c r="B32" s="213" t="s">
        <v>222</v>
      </c>
      <c r="C32" s="217" t="s">
        <v>223</v>
      </c>
      <c r="D32" s="210">
        <v>0</v>
      </c>
      <c r="E32" s="207" t="s">
        <v>211</v>
      </c>
      <c r="F32" s="203" t="s">
        <v>177</v>
      </c>
      <c r="G32" s="211"/>
      <c r="H32" s="210">
        <v>0</v>
      </c>
      <c r="I32" s="206" cm="1">
        <f t="array" ref="I32">H32*D32</f>
        <v>0</v>
      </c>
    </row>
    <row r="33" spans="1:9" ht="13.5" customHeight="1" x14ac:dyDescent="0.25">
      <c r="A33" s="152" t="s">
        <v>224</v>
      </c>
      <c r="B33" s="153" t="s">
        <v>225</v>
      </c>
      <c r="C33" s="154" t="s">
        <v>215</v>
      </c>
      <c r="D33" s="65">
        <v>3</v>
      </c>
      <c r="E33" s="152" t="s">
        <v>211</v>
      </c>
      <c r="F33" s="152" t="s">
        <v>177</v>
      </c>
      <c r="G33" s="163"/>
      <c r="H33" s="357"/>
      <c r="I33" s="36" cm="1">
        <f t="array" ref="I33">H33*D33</f>
        <v>0</v>
      </c>
    </row>
    <row r="34" spans="1:9" ht="13.5" customHeight="1" x14ac:dyDescent="0.25">
      <c r="A34" s="203" t="s">
        <v>226</v>
      </c>
      <c r="B34" s="204" t="s">
        <v>495</v>
      </c>
      <c r="C34" s="203" t="s">
        <v>227</v>
      </c>
      <c r="D34" s="210">
        <v>0</v>
      </c>
      <c r="E34" s="207" t="s">
        <v>228</v>
      </c>
      <c r="F34" s="203" t="s">
        <v>177</v>
      </c>
      <c r="G34" s="211"/>
      <c r="H34" s="210">
        <v>0</v>
      </c>
      <c r="I34" s="206" cm="1">
        <f t="array" ref="I34">H34*D34</f>
        <v>0</v>
      </c>
    </row>
    <row r="35" spans="1:9" ht="13.5" customHeight="1" x14ac:dyDescent="0.25">
      <c r="A35" s="321" t="s">
        <v>229</v>
      </c>
      <c r="B35" s="322"/>
      <c r="C35" s="159"/>
      <c r="D35" s="160" cm="1">
        <f t="array" ref="D35">SUM(D10:D34)</f>
        <v>72</v>
      </c>
      <c r="E35" s="161"/>
      <c r="F35" s="159"/>
      <c r="G35" s="159"/>
      <c r="H35" s="159"/>
      <c r="I35" s="162" cm="1">
        <f t="array" ref="I35">SUM(I10:I34)</f>
        <v>0</v>
      </c>
    </row>
    <row r="36" spans="1:9" ht="13.5" customHeight="1" x14ac:dyDescent="0.25">
      <c r="A36" s="316" t="s">
        <v>230</v>
      </c>
      <c r="B36" s="317"/>
      <c r="C36" s="317"/>
      <c r="D36" s="317"/>
      <c r="E36" s="317"/>
      <c r="F36" s="317"/>
      <c r="G36" s="317"/>
      <c r="H36" s="317"/>
      <c r="I36" s="318"/>
    </row>
    <row r="37" spans="1:9" ht="13.5" customHeight="1" x14ac:dyDescent="0.25">
      <c r="A37" s="148" t="s">
        <v>152</v>
      </c>
      <c r="B37" s="149" t="s">
        <v>153</v>
      </c>
      <c r="C37" s="148" t="s">
        <v>154</v>
      </c>
      <c r="D37" s="150" t="s">
        <v>155</v>
      </c>
      <c r="E37" s="323" t="s">
        <v>156</v>
      </c>
      <c r="F37" s="324"/>
      <c r="G37" s="150" t="s">
        <v>15</v>
      </c>
      <c r="H37" s="150" t="s">
        <v>157</v>
      </c>
      <c r="I37" s="150" t="s">
        <v>14</v>
      </c>
    </row>
    <row r="38" spans="1:9" ht="13.5" customHeight="1" x14ac:dyDescent="0.25">
      <c r="A38" s="152" t="s">
        <v>231</v>
      </c>
      <c r="B38" s="153" t="s">
        <v>232</v>
      </c>
      <c r="C38" s="152" t="s">
        <v>233</v>
      </c>
      <c r="D38" s="166">
        <v>30</v>
      </c>
      <c r="E38" s="155" t="s">
        <v>234</v>
      </c>
      <c r="F38" s="151"/>
      <c r="G38" s="151"/>
      <c r="H38" s="351"/>
      <c r="I38" s="201">
        <f>H38*D38</f>
        <v>0</v>
      </c>
    </row>
    <row r="39" spans="1:9" ht="13.5" customHeight="1" x14ac:dyDescent="0.25">
      <c r="A39" s="203" t="s">
        <v>235</v>
      </c>
      <c r="B39" s="204" t="s">
        <v>236</v>
      </c>
      <c r="C39" s="205" t="s">
        <v>237</v>
      </c>
      <c r="D39" s="218">
        <v>0</v>
      </c>
      <c r="E39" s="207" t="s">
        <v>234</v>
      </c>
      <c r="F39" s="207" t="s">
        <v>24</v>
      </c>
      <c r="G39" s="211"/>
      <c r="H39" s="211">
        <v>0</v>
      </c>
      <c r="I39" s="219">
        <f t="shared" ref="I39:I63" si="0">H39*D39</f>
        <v>0</v>
      </c>
    </row>
    <row r="40" spans="1:9" ht="13.5" customHeight="1" x14ac:dyDescent="0.25">
      <c r="A40" s="152" t="s">
        <v>238</v>
      </c>
      <c r="B40" s="153" t="s">
        <v>239</v>
      </c>
      <c r="C40" s="154" t="s">
        <v>240</v>
      </c>
      <c r="D40" s="166">
        <v>15</v>
      </c>
      <c r="E40" s="155" t="s">
        <v>234</v>
      </c>
      <c r="F40" s="155" t="s">
        <v>24</v>
      </c>
      <c r="G40" s="165"/>
      <c r="H40" s="352"/>
      <c r="I40" s="201">
        <f t="shared" si="0"/>
        <v>0</v>
      </c>
    </row>
    <row r="41" spans="1:9" ht="13.5" customHeight="1" x14ac:dyDescent="0.25">
      <c r="A41" s="203" t="s">
        <v>241</v>
      </c>
      <c r="B41" s="204" t="s">
        <v>242</v>
      </c>
      <c r="C41" s="205" t="s">
        <v>240</v>
      </c>
      <c r="D41" s="218">
        <v>0</v>
      </c>
      <c r="E41" s="207" t="s">
        <v>234</v>
      </c>
      <c r="F41" s="211"/>
      <c r="G41" s="222"/>
      <c r="H41" s="222">
        <v>0</v>
      </c>
      <c r="I41" s="219">
        <f t="shared" si="0"/>
        <v>0</v>
      </c>
    </row>
    <row r="42" spans="1:9" ht="13.5" customHeight="1" x14ac:dyDescent="0.25">
      <c r="A42" s="207" t="s">
        <v>243</v>
      </c>
      <c r="B42" s="207" t="s">
        <v>496</v>
      </c>
      <c r="C42" s="207" t="s">
        <v>244</v>
      </c>
      <c r="D42" s="218">
        <v>0</v>
      </c>
      <c r="E42" s="207" t="s">
        <v>234</v>
      </c>
      <c r="F42" s="220"/>
      <c r="G42" s="224"/>
      <c r="H42" s="224">
        <v>0</v>
      </c>
      <c r="I42" s="221">
        <f t="shared" si="0"/>
        <v>0</v>
      </c>
    </row>
    <row r="43" spans="1:9" ht="13.5" customHeight="1" x14ac:dyDescent="0.25">
      <c r="A43" s="207" t="s">
        <v>245</v>
      </c>
      <c r="B43" s="207" t="s">
        <v>497</v>
      </c>
      <c r="C43" s="207" t="s">
        <v>244</v>
      </c>
      <c r="D43" s="218">
        <v>0</v>
      </c>
      <c r="E43" s="207" t="s">
        <v>234</v>
      </c>
      <c r="F43" s="220"/>
      <c r="G43" s="224"/>
      <c r="H43" s="224">
        <v>0</v>
      </c>
      <c r="I43" s="221">
        <f t="shared" si="0"/>
        <v>0</v>
      </c>
    </row>
    <row r="44" spans="1:9" ht="13.5" customHeight="1" x14ac:dyDescent="0.25">
      <c r="A44" s="152" t="s">
        <v>246</v>
      </c>
      <c r="B44" s="164" t="s">
        <v>247</v>
      </c>
      <c r="C44" s="154" t="s">
        <v>248</v>
      </c>
      <c r="D44" s="166">
        <v>12</v>
      </c>
      <c r="E44" s="155" t="s">
        <v>234</v>
      </c>
      <c r="F44" s="155" t="s">
        <v>24</v>
      </c>
      <c r="G44" s="223"/>
      <c r="H44" s="350"/>
      <c r="I44" s="201">
        <f t="shared" si="0"/>
        <v>0</v>
      </c>
    </row>
    <row r="45" spans="1:9" ht="13.5" customHeight="1" x14ac:dyDescent="0.25">
      <c r="A45" s="203" t="s">
        <v>249</v>
      </c>
      <c r="B45" s="204" t="s">
        <v>250</v>
      </c>
      <c r="C45" s="205" t="s">
        <v>251</v>
      </c>
      <c r="D45" s="218">
        <v>0</v>
      </c>
      <c r="E45" s="207" t="s">
        <v>234</v>
      </c>
      <c r="F45" s="211"/>
      <c r="G45" s="214"/>
      <c r="H45" s="214">
        <v>0</v>
      </c>
      <c r="I45" s="219">
        <f t="shared" si="0"/>
        <v>0</v>
      </c>
    </row>
    <row r="46" spans="1:9" ht="13.5" customHeight="1" x14ac:dyDescent="0.25">
      <c r="A46" s="203" t="s">
        <v>252</v>
      </c>
      <c r="B46" s="213" t="s">
        <v>498</v>
      </c>
      <c r="C46" s="205" t="s">
        <v>253</v>
      </c>
      <c r="D46" s="218">
        <v>0</v>
      </c>
      <c r="E46" s="207" t="s">
        <v>234</v>
      </c>
      <c r="F46" s="211"/>
      <c r="G46" s="214"/>
      <c r="H46" s="214">
        <v>0</v>
      </c>
      <c r="I46" s="219">
        <f t="shared" si="0"/>
        <v>0</v>
      </c>
    </row>
    <row r="47" spans="1:9" ht="13.5" customHeight="1" x14ac:dyDescent="0.25">
      <c r="A47" s="203" t="s">
        <v>254</v>
      </c>
      <c r="B47" s="213" t="s">
        <v>499</v>
      </c>
      <c r="C47" s="205" t="s">
        <v>255</v>
      </c>
      <c r="D47" s="218">
        <v>0</v>
      </c>
      <c r="E47" s="207" t="s">
        <v>234</v>
      </c>
      <c r="F47" s="211"/>
      <c r="G47" s="214"/>
      <c r="H47" s="214">
        <v>0</v>
      </c>
      <c r="I47" s="219">
        <f t="shared" si="0"/>
        <v>0</v>
      </c>
    </row>
    <row r="48" spans="1:9" ht="13.5" customHeight="1" x14ac:dyDescent="0.25">
      <c r="A48" s="152" t="s">
        <v>256</v>
      </c>
      <c r="B48" s="164" t="s">
        <v>257</v>
      </c>
      <c r="C48" s="154" t="s">
        <v>258</v>
      </c>
      <c r="D48" s="166">
        <v>2</v>
      </c>
      <c r="E48" s="155" t="s">
        <v>234</v>
      </c>
      <c r="F48" s="37"/>
      <c r="G48" s="165"/>
      <c r="H48" s="352"/>
      <c r="I48" s="201">
        <f t="shared" si="0"/>
        <v>0</v>
      </c>
    </row>
    <row r="49" spans="1:9" ht="13.5" customHeight="1" x14ac:dyDescent="0.25">
      <c r="A49" s="207" t="s">
        <v>259</v>
      </c>
      <c r="B49" s="225" t="s">
        <v>260</v>
      </c>
      <c r="C49" s="207" t="s">
        <v>261</v>
      </c>
      <c r="D49" s="218">
        <v>0</v>
      </c>
      <c r="E49" s="207" t="s">
        <v>234</v>
      </c>
      <c r="F49" s="207" t="s">
        <v>24</v>
      </c>
      <c r="G49" s="211"/>
      <c r="H49" s="211">
        <v>0</v>
      </c>
      <c r="I49" s="219">
        <f t="shared" si="0"/>
        <v>0</v>
      </c>
    </row>
    <row r="50" spans="1:9" ht="13.5" customHeight="1" x14ac:dyDescent="0.25">
      <c r="A50" s="203" t="s">
        <v>262</v>
      </c>
      <c r="B50" s="213" t="s">
        <v>500</v>
      </c>
      <c r="C50" s="203" t="s">
        <v>263</v>
      </c>
      <c r="D50" s="218">
        <v>0</v>
      </c>
      <c r="E50" s="207" t="s">
        <v>234</v>
      </c>
      <c r="F50" s="207" t="s">
        <v>24</v>
      </c>
      <c r="G50" s="211"/>
      <c r="H50" s="211">
        <v>0</v>
      </c>
      <c r="I50" s="219">
        <f t="shared" si="0"/>
        <v>0</v>
      </c>
    </row>
    <row r="51" spans="1:9" ht="13.5" customHeight="1" x14ac:dyDescent="0.25">
      <c r="A51" s="152" t="s">
        <v>264</v>
      </c>
      <c r="B51" s="153" t="s">
        <v>265</v>
      </c>
      <c r="C51" s="152" t="s">
        <v>266</v>
      </c>
      <c r="D51" s="166">
        <v>12</v>
      </c>
      <c r="E51" s="155" t="s">
        <v>234</v>
      </c>
      <c r="F51" s="155" t="s">
        <v>24</v>
      </c>
      <c r="G51" s="37"/>
      <c r="H51" s="353"/>
      <c r="I51" s="201">
        <f t="shared" si="0"/>
        <v>0</v>
      </c>
    </row>
    <row r="52" spans="1:9" ht="13.5" customHeight="1" x14ac:dyDescent="0.25">
      <c r="A52" s="203" t="s">
        <v>267</v>
      </c>
      <c r="B52" s="204" t="s">
        <v>501</v>
      </c>
      <c r="C52" s="203" t="s">
        <v>266</v>
      </c>
      <c r="D52" s="218">
        <v>0</v>
      </c>
      <c r="E52" s="207" t="s">
        <v>234</v>
      </c>
      <c r="F52" s="207" t="s">
        <v>24</v>
      </c>
      <c r="G52" s="211"/>
      <c r="H52" s="211">
        <v>0</v>
      </c>
      <c r="I52" s="219">
        <f t="shared" si="0"/>
        <v>0</v>
      </c>
    </row>
    <row r="53" spans="1:9" ht="13.5" customHeight="1" x14ac:dyDescent="0.25">
      <c r="A53" s="152" t="s">
        <v>268</v>
      </c>
      <c r="B53" s="153" t="s">
        <v>269</v>
      </c>
      <c r="C53" s="152" t="s">
        <v>266</v>
      </c>
      <c r="D53" s="166">
        <v>43</v>
      </c>
      <c r="E53" s="155" t="s">
        <v>234</v>
      </c>
      <c r="F53" s="155" t="s">
        <v>24</v>
      </c>
      <c r="G53" s="37"/>
      <c r="H53" s="353"/>
      <c r="I53" s="201">
        <f t="shared" si="0"/>
        <v>0</v>
      </c>
    </row>
    <row r="54" spans="1:9" ht="13.5" customHeight="1" x14ac:dyDescent="0.25">
      <c r="A54" s="203" t="s">
        <v>270</v>
      </c>
      <c r="B54" s="204" t="s">
        <v>271</v>
      </c>
      <c r="C54" s="205" t="s">
        <v>272</v>
      </c>
      <c r="D54" s="218">
        <v>0</v>
      </c>
      <c r="E54" s="207" t="s">
        <v>273</v>
      </c>
      <c r="F54" s="207" t="s">
        <v>24</v>
      </c>
      <c r="G54" s="211"/>
      <c r="H54" s="211">
        <v>0</v>
      </c>
      <c r="I54" s="219">
        <f t="shared" si="0"/>
        <v>0</v>
      </c>
    </row>
    <row r="55" spans="1:9" ht="13.5" customHeight="1" x14ac:dyDescent="0.25">
      <c r="A55" s="152" t="s">
        <v>274</v>
      </c>
      <c r="B55" s="153" t="s">
        <v>275</v>
      </c>
      <c r="C55" s="154" t="s">
        <v>272</v>
      </c>
      <c r="D55" s="166">
        <v>8</v>
      </c>
      <c r="E55" s="155" t="s">
        <v>276</v>
      </c>
      <c r="F55" s="155" t="s">
        <v>24</v>
      </c>
      <c r="G55" s="152" t="s">
        <v>178</v>
      </c>
      <c r="H55" s="353"/>
      <c r="I55" s="201">
        <f t="shared" si="0"/>
        <v>0</v>
      </c>
    </row>
    <row r="56" spans="1:9" ht="13.5" customHeight="1" x14ac:dyDescent="0.25">
      <c r="A56" s="152" t="s">
        <v>277</v>
      </c>
      <c r="B56" s="164" t="s">
        <v>278</v>
      </c>
      <c r="C56" s="154" t="s">
        <v>279</v>
      </c>
      <c r="D56" s="166">
        <v>19</v>
      </c>
      <c r="E56" s="155" t="s">
        <v>276</v>
      </c>
      <c r="F56" s="155" t="s">
        <v>24</v>
      </c>
      <c r="G56" s="152" t="s">
        <v>280</v>
      </c>
      <c r="H56" s="354"/>
      <c r="I56" s="201">
        <f t="shared" si="0"/>
        <v>0</v>
      </c>
    </row>
    <row r="57" spans="1:9" ht="13.5" customHeight="1" x14ac:dyDescent="0.25">
      <c r="A57" s="203" t="s">
        <v>281</v>
      </c>
      <c r="B57" s="213" t="s">
        <v>282</v>
      </c>
      <c r="C57" s="205" t="s">
        <v>283</v>
      </c>
      <c r="D57" s="218">
        <v>0</v>
      </c>
      <c r="E57" s="207" t="s">
        <v>234</v>
      </c>
      <c r="F57" s="211"/>
      <c r="G57" s="212"/>
      <c r="H57" s="212">
        <v>0</v>
      </c>
      <c r="I57" s="219">
        <f t="shared" si="0"/>
        <v>0</v>
      </c>
    </row>
    <row r="58" spans="1:9" ht="13.5" customHeight="1" x14ac:dyDescent="0.25">
      <c r="A58" s="152" t="s">
        <v>284</v>
      </c>
      <c r="B58" s="153" t="s">
        <v>285</v>
      </c>
      <c r="C58" s="154" t="s">
        <v>286</v>
      </c>
      <c r="D58" s="166">
        <v>10</v>
      </c>
      <c r="E58" s="155" t="s">
        <v>234</v>
      </c>
      <c r="F58" s="155" t="s">
        <v>24</v>
      </c>
      <c r="G58" s="37"/>
      <c r="H58" s="353"/>
      <c r="I58" s="201">
        <f t="shared" si="0"/>
        <v>0</v>
      </c>
    </row>
    <row r="59" spans="1:9" ht="13.5" customHeight="1" x14ac:dyDescent="0.25">
      <c r="A59" s="155" t="s">
        <v>287</v>
      </c>
      <c r="B59" s="167" t="s">
        <v>288</v>
      </c>
      <c r="C59" s="155" t="s">
        <v>289</v>
      </c>
      <c r="D59" s="166">
        <v>5</v>
      </c>
      <c r="E59" s="155" t="s">
        <v>234</v>
      </c>
      <c r="F59" s="155" t="s">
        <v>24</v>
      </c>
      <c r="G59" s="37"/>
      <c r="H59" s="353"/>
      <c r="I59" s="201">
        <f t="shared" si="0"/>
        <v>0</v>
      </c>
    </row>
    <row r="60" spans="1:9" ht="13.5" customHeight="1" x14ac:dyDescent="0.25">
      <c r="A60" s="203" t="s">
        <v>290</v>
      </c>
      <c r="B60" s="204" t="s">
        <v>291</v>
      </c>
      <c r="C60" s="203" t="s">
        <v>292</v>
      </c>
      <c r="D60" s="218">
        <v>0</v>
      </c>
      <c r="E60" s="207" t="s">
        <v>234</v>
      </c>
      <c r="F60" s="207" t="s">
        <v>24</v>
      </c>
      <c r="G60" s="214"/>
      <c r="H60" s="214">
        <v>0</v>
      </c>
      <c r="I60" s="219">
        <f t="shared" si="0"/>
        <v>0</v>
      </c>
    </row>
    <row r="61" spans="1:9" ht="13.5" customHeight="1" x14ac:dyDescent="0.25">
      <c r="A61" s="203" t="s">
        <v>293</v>
      </c>
      <c r="B61" s="204" t="s">
        <v>294</v>
      </c>
      <c r="C61" s="203" t="s">
        <v>295</v>
      </c>
      <c r="D61" s="218">
        <v>0</v>
      </c>
      <c r="E61" s="207" t="s">
        <v>234</v>
      </c>
      <c r="F61" s="211"/>
      <c r="G61" s="214"/>
      <c r="H61" s="214">
        <v>0</v>
      </c>
      <c r="I61" s="219">
        <f t="shared" si="0"/>
        <v>0</v>
      </c>
    </row>
    <row r="62" spans="1:9" ht="13.5" customHeight="1" x14ac:dyDescent="0.25">
      <c r="A62" s="152" t="s">
        <v>296</v>
      </c>
      <c r="B62" s="153" t="s">
        <v>297</v>
      </c>
      <c r="C62" s="152" t="s">
        <v>298</v>
      </c>
      <c r="D62" s="166">
        <v>30</v>
      </c>
      <c r="E62" s="155" t="s">
        <v>234</v>
      </c>
      <c r="F62" s="155" t="s">
        <v>24</v>
      </c>
      <c r="G62" s="37"/>
      <c r="H62" s="353"/>
      <c r="I62" s="201">
        <f t="shared" si="0"/>
        <v>0</v>
      </c>
    </row>
    <row r="63" spans="1:9" ht="13.5" customHeight="1" x14ac:dyDescent="0.25">
      <c r="A63" s="152" t="s">
        <v>299</v>
      </c>
      <c r="B63" s="153" t="s">
        <v>300</v>
      </c>
      <c r="C63" s="154" t="s">
        <v>301</v>
      </c>
      <c r="D63" s="166">
        <v>20</v>
      </c>
      <c r="E63" s="155" t="s">
        <v>234</v>
      </c>
      <c r="F63" s="155" t="s">
        <v>24</v>
      </c>
      <c r="G63" s="37"/>
      <c r="H63" s="353"/>
      <c r="I63" s="201">
        <f t="shared" si="0"/>
        <v>0</v>
      </c>
    </row>
    <row r="64" spans="1:9" ht="13.5" customHeight="1" x14ac:dyDescent="0.25">
      <c r="A64" s="321" t="s">
        <v>302</v>
      </c>
      <c r="B64" s="322"/>
      <c r="C64" s="159"/>
      <c r="D64" s="168" cm="1">
        <f t="array" ref="D64">SUM(D38:D63)</f>
        <v>206</v>
      </c>
      <c r="E64" s="161"/>
      <c r="F64" s="159"/>
      <c r="G64" s="159"/>
      <c r="H64" s="159"/>
      <c r="I64" s="162">
        <f>SUM(I38:I63)</f>
        <v>0</v>
      </c>
    </row>
    <row r="65" spans="1:9" ht="13.5" customHeight="1" x14ac:dyDescent="0.25">
      <c r="A65" s="316" t="s">
        <v>303</v>
      </c>
      <c r="B65" s="317"/>
      <c r="C65" s="317"/>
      <c r="D65" s="317"/>
      <c r="E65" s="317"/>
      <c r="F65" s="317"/>
      <c r="G65" s="317"/>
      <c r="H65" s="317"/>
      <c r="I65" s="318"/>
    </row>
    <row r="66" spans="1:9" ht="13.5" customHeight="1" x14ac:dyDescent="0.25">
      <c r="A66" s="148" t="s">
        <v>152</v>
      </c>
      <c r="B66" s="149" t="s">
        <v>153</v>
      </c>
      <c r="C66" s="148" t="s">
        <v>154</v>
      </c>
      <c r="D66" s="150" t="s">
        <v>155</v>
      </c>
      <c r="E66" s="323" t="s">
        <v>156</v>
      </c>
      <c r="F66" s="324"/>
      <c r="G66" s="150" t="s">
        <v>15</v>
      </c>
      <c r="H66" s="150" t="s">
        <v>157</v>
      </c>
      <c r="I66" s="150" t="s">
        <v>14</v>
      </c>
    </row>
    <row r="67" spans="1:9" ht="13.5" customHeight="1" x14ac:dyDescent="0.25">
      <c r="A67" s="203" t="s">
        <v>304</v>
      </c>
      <c r="B67" s="204" t="s">
        <v>305</v>
      </c>
      <c r="C67" s="203" t="s">
        <v>306</v>
      </c>
      <c r="D67" s="210">
        <v>0</v>
      </c>
      <c r="E67" s="207" t="s">
        <v>276</v>
      </c>
      <c r="F67" s="207" t="s">
        <v>24</v>
      </c>
      <c r="G67" s="212"/>
      <c r="H67" s="214">
        <v>0</v>
      </c>
      <c r="I67" s="211">
        <f>H67*D67</f>
        <v>0</v>
      </c>
    </row>
    <row r="68" spans="1:9" ht="13.5" customHeight="1" x14ac:dyDescent="0.25">
      <c r="A68" s="203" t="s">
        <v>307</v>
      </c>
      <c r="B68" s="213" t="s">
        <v>502</v>
      </c>
      <c r="C68" s="203" t="s">
        <v>306</v>
      </c>
      <c r="D68" s="210">
        <v>0</v>
      </c>
      <c r="E68" s="207" t="s">
        <v>276</v>
      </c>
      <c r="F68" s="211"/>
      <c r="G68" s="212"/>
      <c r="H68" s="214">
        <v>0</v>
      </c>
      <c r="I68" s="211">
        <f t="shared" ref="I68:I69" si="1">H68*D68</f>
        <v>0</v>
      </c>
    </row>
    <row r="69" spans="1:9" ht="13.5" customHeight="1" x14ac:dyDescent="0.25">
      <c r="A69" s="152" t="s">
        <v>308</v>
      </c>
      <c r="B69" s="153" t="s">
        <v>309</v>
      </c>
      <c r="C69" s="154" t="s">
        <v>310</v>
      </c>
      <c r="D69" s="65">
        <v>14</v>
      </c>
      <c r="E69" s="155" t="s">
        <v>234</v>
      </c>
      <c r="F69" s="37"/>
      <c r="G69" s="37"/>
      <c r="H69" s="355"/>
      <c r="I69" s="202">
        <f t="shared" si="1"/>
        <v>0</v>
      </c>
    </row>
    <row r="70" spans="1:9" ht="13.5" customHeight="1" x14ac:dyDescent="0.25">
      <c r="A70" s="321" t="s">
        <v>311</v>
      </c>
      <c r="B70" s="322"/>
      <c r="C70" s="159"/>
      <c r="D70" s="160" cm="1">
        <f t="array" ref="D70">SUM(D67:D69)</f>
        <v>14</v>
      </c>
      <c r="E70" s="161"/>
      <c r="F70" s="159"/>
      <c r="G70" s="159"/>
      <c r="H70" s="159"/>
      <c r="I70" s="162">
        <f>SUM(I67:I69)</f>
        <v>0</v>
      </c>
    </row>
    <row r="71" spans="1:9" ht="13.5" customHeight="1" x14ac:dyDescent="0.25">
      <c r="A71" s="316" t="s">
        <v>312</v>
      </c>
      <c r="B71" s="317"/>
      <c r="C71" s="317"/>
      <c r="D71" s="317"/>
      <c r="E71" s="317"/>
      <c r="F71" s="317"/>
      <c r="G71" s="317"/>
      <c r="H71" s="317"/>
      <c r="I71" s="318"/>
    </row>
    <row r="72" spans="1:9" ht="13.5" customHeight="1" x14ac:dyDescent="0.25">
      <c r="A72" s="148" t="s">
        <v>152</v>
      </c>
      <c r="B72" s="149" t="s">
        <v>153</v>
      </c>
      <c r="C72" s="148" t="s">
        <v>154</v>
      </c>
      <c r="D72" s="150" t="s">
        <v>155</v>
      </c>
      <c r="E72" s="319" t="s">
        <v>156</v>
      </c>
      <c r="F72" s="320"/>
      <c r="G72" s="150" t="s">
        <v>15</v>
      </c>
      <c r="H72" s="150" t="s">
        <v>157</v>
      </c>
      <c r="I72" s="150" t="s">
        <v>14</v>
      </c>
    </row>
    <row r="73" spans="1:9" ht="13.5" customHeight="1" x14ac:dyDescent="0.25">
      <c r="A73" s="203" t="s">
        <v>313</v>
      </c>
      <c r="B73" s="204" t="s">
        <v>314</v>
      </c>
      <c r="C73" s="205" t="s">
        <v>315</v>
      </c>
      <c r="D73" s="206">
        <v>0</v>
      </c>
      <c r="E73" s="207" t="s">
        <v>24</v>
      </c>
      <c r="F73" s="207" t="s">
        <v>24</v>
      </c>
      <c r="G73" s="211"/>
      <c r="H73" s="211">
        <v>0</v>
      </c>
      <c r="I73" s="211">
        <f>H73*D73</f>
        <v>0</v>
      </c>
    </row>
    <row r="74" spans="1:9" ht="13.5" customHeight="1" x14ac:dyDescent="0.25">
      <c r="A74" s="203" t="s">
        <v>313</v>
      </c>
      <c r="B74" s="225" t="s">
        <v>316</v>
      </c>
      <c r="C74" s="205" t="s">
        <v>315</v>
      </c>
      <c r="D74" s="206">
        <v>0</v>
      </c>
      <c r="E74" s="207" t="s">
        <v>24</v>
      </c>
      <c r="F74" s="207" t="s">
        <v>24</v>
      </c>
      <c r="G74" s="211"/>
      <c r="H74" s="211">
        <v>0</v>
      </c>
      <c r="I74" s="211">
        <f t="shared" ref="I74:I84" si="2">H74*D74</f>
        <v>0</v>
      </c>
    </row>
    <row r="75" spans="1:9" ht="13.5" customHeight="1" x14ac:dyDescent="0.25">
      <c r="A75" s="203" t="s">
        <v>313</v>
      </c>
      <c r="B75" s="207" t="s">
        <v>503</v>
      </c>
      <c r="C75" s="205" t="s">
        <v>315</v>
      </c>
      <c r="D75" s="206">
        <v>0</v>
      </c>
      <c r="E75" s="207" t="s">
        <v>24</v>
      </c>
      <c r="F75" s="207" t="s">
        <v>24</v>
      </c>
      <c r="G75" s="211"/>
      <c r="H75" s="211">
        <v>0</v>
      </c>
      <c r="I75" s="211">
        <f t="shared" si="2"/>
        <v>0</v>
      </c>
    </row>
    <row r="76" spans="1:9" ht="13.5" customHeight="1" x14ac:dyDescent="0.25">
      <c r="A76" s="203" t="s">
        <v>313</v>
      </c>
      <c r="B76" s="225" t="s">
        <v>317</v>
      </c>
      <c r="C76" s="205" t="s">
        <v>315</v>
      </c>
      <c r="D76" s="206">
        <v>0</v>
      </c>
      <c r="E76" s="207" t="s">
        <v>24</v>
      </c>
      <c r="F76" s="207" t="s">
        <v>24</v>
      </c>
      <c r="G76" s="211"/>
      <c r="H76" s="211">
        <v>0</v>
      </c>
      <c r="I76" s="211">
        <f t="shared" si="2"/>
        <v>0</v>
      </c>
    </row>
    <row r="77" spans="1:9" ht="13.5" customHeight="1" x14ac:dyDescent="0.25">
      <c r="A77" s="203" t="s">
        <v>313</v>
      </c>
      <c r="B77" s="225" t="s">
        <v>318</v>
      </c>
      <c r="C77" s="205" t="s">
        <v>315</v>
      </c>
      <c r="D77" s="206">
        <v>0</v>
      </c>
      <c r="E77" s="207" t="s">
        <v>24</v>
      </c>
      <c r="F77" s="207" t="s">
        <v>24</v>
      </c>
      <c r="G77" s="211"/>
      <c r="H77" s="211">
        <v>0</v>
      </c>
      <c r="I77" s="211">
        <f t="shared" si="2"/>
        <v>0</v>
      </c>
    </row>
    <row r="78" spans="1:9" ht="13.5" customHeight="1" x14ac:dyDescent="0.25">
      <c r="A78" s="152" t="s">
        <v>313</v>
      </c>
      <c r="B78" s="153" t="s">
        <v>319</v>
      </c>
      <c r="C78" s="154" t="s">
        <v>320</v>
      </c>
      <c r="D78" s="36">
        <v>20</v>
      </c>
      <c r="E78" s="155" t="s">
        <v>24</v>
      </c>
      <c r="F78" s="155" t="s">
        <v>24</v>
      </c>
      <c r="G78" s="37"/>
      <c r="H78" s="353"/>
      <c r="I78" s="37">
        <f t="shared" si="2"/>
        <v>0</v>
      </c>
    </row>
    <row r="79" spans="1:9" ht="13.5" customHeight="1" x14ac:dyDescent="0.25">
      <c r="A79" s="203" t="s">
        <v>313</v>
      </c>
      <c r="B79" s="207" t="s">
        <v>504</v>
      </c>
      <c r="C79" s="205" t="s">
        <v>320</v>
      </c>
      <c r="D79" s="206">
        <v>0</v>
      </c>
      <c r="E79" s="207" t="s">
        <v>24</v>
      </c>
      <c r="F79" s="207" t="s">
        <v>24</v>
      </c>
      <c r="G79" s="211"/>
      <c r="H79" s="211">
        <v>0</v>
      </c>
      <c r="I79" s="211">
        <f t="shared" si="2"/>
        <v>0</v>
      </c>
    </row>
    <row r="80" spans="1:9" ht="13.5" customHeight="1" x14ac:dyDescent="0.25">
      <c r="A80" s="152" t="s">
        <v>313</v>
      </c>
      <c r="B80" s="153" t="s">
        <v>321</v>
      </c>
      <c r="C80" s="154" t="s">
        <v>322</v>
      </c>
      <c r="D80" s="36">
        <v>150</v>
      </c>
      <c r="E80" s="155" t="s">
        <v>24</v>
      </c>
      <c r="F80" s="155" t="s">
        <v>24</v>
      </c>
      <c r="G80" s="165"/>
      <c r="H80" s="352"/>
      <c r="I80" s="37">
        <f t="shared" si="2"/>
        <v>0</v>
      </c>
    </row>
    <row r="81" spans="1:9" ht="13.5" customHeight="1" x14ac:dyDescent="0.25">
      <c r="A81" s="152" t="s">
        <v>313</v>
      </c>
      <c r="B81" s="153" t="s">
        <v>323</v>
      </c>
      <c r="C81" s="154" t="s">
        <v>324</v>
      </c>
      <c r="D81" s="36">
        <v>40</v>
      </c>
      <c r="E81" s="155" t="s">
        <v>24</v>
      </c>
      <c r="F81" s="155" t="s">
        <v>24</v>
      </c>
      <c r="G81" s="165"/>
      <c r="H81" s="356"/>
      <c r="I81" s="37">
        <f t="shared" si="2"/>
        <v>0</v>
      </c>
    </row>
    <row r="82" spans="1:9" ht="13.5" customHeight="1" x14ac:dyDescent="0.25">
      <c r="A82" s="152" t="s">
        <v>313</v>
      </c>
      <c r="B82" s="153" t="s">
        <v>325</v>
      </c>
      <c r="C82" s="154" t="s">
        <v>324</v>
      </c>
      <c r="D82" s="36">
        <v>150</v>
      </c>
      <c r="E82" s="155" t="s">
        <v>24</v>
      </c>
      <c r="F82" s="155" t="s">
        <v>24</v>
      </c>
      <c r="G82" s="165"/>
      <c r="H82" s="352"/>
      <c r="I82" s="37">
        <f t="shared" si="2"/>
        <v>0</v>
      </c>
    </row>
    <row r="83" spans="1:9" ht="13.5" customHeight="1" x14ac:dyDescent="0.25">
      <c r="A83" s="152" t="s">
        <v>313</v>
      </c>
      <c r="B83" s="153" t="s">
        <v>326</v>
      </c>
      <c r="C83" s="154" t="s">
        <v>327</v>
      </c>
      <c r="D83" s="36">
        <v>20</v>
      </c>
      <c r="E83" s="155" t="s">
        <v>24</v>
      </c>
      <c r="F83" s="155" t="s">
        <v>24</v>
      </c>
      <c r="G83" s="165"/>
      <c r="H83" s="352"/>
      <c r="I83" s="37">
        <f t="shared" si="2"/>
        <v>0</v>
      </c>
    </row>
    <row r="84" spans="1:9" ht="13.5" customHeight="1" x14ac:dyDescent="0.25">
      <c r="A84" s="203" t="s">
        <v>313</v>
      </c>
      <c r="B84" s="204" t="s">
        <v>328</v>
      </c>
      <c r="C84" s="205" t="s">
        <v>329</v>
      </c>
      <c r="D84" s="206">
        <v>0</v>
      </c>
      <c r="E84" s="207" t="s">
        <v>24</v>
      </c>
      <c r="F84" s="207" t="s">
        <v>24</v>
      </c>
      <c r="G84" s="214"/>
      <c r="H84" s="214">
        <v>0</v>
      </c>
      <c r="I84" s="211">
        <f t="shared" si="2"/>
        <v>0</v>
      </c>
    </row>
    <row r="85" spans="1:9" ht="13.5" customHeight="1" x14ac:dyDescent="0.25">
      <c r="A85" s="321" t="s">
        <v>330</v>
      </c>
      <c r="B85" s="322"/>
      <c r="C85" s="159"/>
      <c r="D85" s="160" cm="1">
        <f t="array" ref="D85">SUM(D73:D84)</f>
        <v>380</v>
      </c>
      <c r="E85" s="161"/>
      <c r="F85" s="159"/>
      <c r="G85" s="159"/>
      <c r="H85" s="159"/>
      <c r="I85" s="162">
        <f>SUM(I73:I84)</f>
        <v>0</v>
      </c>
    </row>
    <row r="86" spans="1:9" ht="13.5" customHeight="1" x14ac:dyDescent="0.25">
      <c r="A86" s="169"/>
      <c r="B86" s="170"/>
      <c r="C86" s="171"/>
      <c r="D86" s="169"/>
      <c r="E86" s="169"/>
      <c r="F86" s="169"/>
      <c r="G86" s="169"/>
      <c r="H86" s="169"/>
      <c r="I86" s="169"/>
    </row>
    <row r="87" spans="1:9" ht="13.5" customHeight="1" x14ac:dyDescent="0.25">
      <c r="A87" s="321" t="s">
        <v>331</v>
      </c>
      <c r="B87" s="322"/>
      <c r="C87" s="159"/>
      <c r="D87" s="168" cm="1">
        <f t="array" ref="D87">SUM(D85,D70,D64,D35,D7)</f>
        <v>672</v>
      </c>
      <c r="E87" s="161"/>
      <c r="F87" s="159"/>
      <c r="G87" s="159"/>
      <c r="H87" s="159"/>
      <c r="I87" s="162">
        <f>I7+I35+I64+I70+I85</f>
        <v>0</v>
      </c>
    </row>
    <row r="88" spans="1:9" ht="13.5" customHeight="1" x14ac:dyDescent="0.25">
      <c r="A88" s="172"/>
      <c r="B88" s="173"/>
      <c r="C88" s="174"/>
      <c r="D88" s="172"/>
      <c r="E88" s="172"/>
      <c r="F88" s="172"/>
      <c r="G88" s="172"/>
      <c r="H88" s="172"/>
      <c r="I88" s="172"/>
    </row>
    <row r="89" spans="1:9" ht="13.5" customHeight="1" x14ac:dyDescent="0.25">
      <c r="A89" s="175" t="s">
        <v>332</v>
      </c>
      <c r="B89" s="176"/>
      <c r="C89" s="177"/>
      <c r="D89" s="178"/>
      <c r="E89" s="178"/>
      <c r="F89" s="178"/>
      <c r="G89" s="178"/>
      <c r="H89" s="178"/>
      <c r="I89" s="178"/>
    </row>
    <row r="90" spans="1:9" ht="13.5" customHeight="1" x14ac:dyDescent="0.25">
      <c r="A90" s="175" t="s">
        <v>333</v>
      </c>
      <c r="B90" s="176"/>
      <c r="C90" s="177"/>
      <c r="D90" s="178"/>
      <c r="E90" s="178"/>
      <c r="F90" s="178"/>
      <c r="G90" s="178"/>
      <c r="H90" s="178"/>
      <c r="I90" s="178"/>
    </row>
    <row r="91" spans="1:9" ht="13.5" customHeight="1" x14ac:dyDescent="0.25">
      <c r="A91" s="175" t="s">
        <v>334</v>
      </c>
      <c r="B91" s="176"/>
      <c r="C91" s="177"/>
      <c r="D91" s="178"/>
      <c r="E91" s="178"/>
      <c r="F91" s="178"/>
      <c r="G91" s="178"/>
      <c r="H91" s="178"/>
      <c r="I91" s="178"/>
    </row>
  </sheetData>
  <sheetProtection algorithmName="SHA-512" hashValue="0LwzkhZbArhkn4R+Y4ZK6GmTqPSXJZd9hWe1pPSqqFIB16WaUavz3UIqyHm6Kx65/Lh/NcrU/vd0vYySDo/x8w==" saltValue="i801TLjBf485Nyx5oJsosA==" spinCount="100000" sheet="1" objects="1" scenarios="1"/>
  <mergeCells count="16">
    <mergeCell ref="A35:B35"/>
    <mergeCell ref="A1:I1"/>
    <mergeCell ref="E2:F2"/>
    <mergeCell ref="A7:B7"/>
    <mergeCell ref="A8:I8"/>
    <mergeCell ref="E9:F9"/>
    <mergeCell ref="A71:I71"/>
    <mergeCell ref="E72:F72"/>
    <mergeCell ref="A85:B85"/>
    <mergeCell ref="A87:B87"/>
    <mergeCell ref="A36:I36"/>
    <mergeCell ref="E37:F37"/>
    <mergeCell ref="A64:B64"/>
    <mergeCell ref="A65:I65"/>
    <mergeCell ref="E66:F66"/>
    <mergeCell ref="A70:B70"/>
  </mergeCells>
  <pageMargins left="0.7" right="0.7" top="0.78740200000000005" bottom="0.7874020000000000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H14" sqref="H14"/>
    </sheetView>
  </sheetViews>
  <sheetFormatPr defaultColWidth="16.28515625" defaultRowHeight="15.4" customHeight="1" x14ac:dyDescent="0.25"/>
  <cols>
    <col min="1" max="1" width="8.7109375" style="1" customWidth="1"/>
    <col min="2" max="2" width="38.85546875" style="1" customWidth="1"/>
    <col min="3" max="3" width="23.5703125" style="1" customWidth="1"/>
    <col min="4" max="4" width="10.85546875" style="1" customWidth="1"/>
    <col min="5" max="6" width="10" style="1" customWidth="1"/>
    <col min="7" max="7" width="53.140625" style="1" customWidth="1"/>
    <col min="8" max="8" width="17.28515625" style="1" customWidth="1"/>
    <col min="9" max="9" width="18.140625" style="1" customWidth="1"/>
    <col min="10" max="10" width="16.28515625" style="1" customWidth="1"/>
    <col min="11" max="16384" width="16.28515625" style="1"/>
  </cols>
  <sheetData>
    <row r="1" spans="1:9" ht="15.6" customHeight="1" x14ac:dyDescent="0.25">
      <c r="A1" s="331" t="s">
        <v>335</v>
      </c>
      <c r="B1" s="331"/>
      <c r="C1" s="331"/>
      <c r="D1" s="331"/>
      <c r="E1" s="331"/>
      <c r="F1" s="331"/>
      <c r="G1" s="331"/>
      <c r="H1" s="331"/>
      <c r="I1" s="331"/>
    </row>
    <row r="2" spans="1:9" ht="13.5" customHeight="1" x14ac:dyDescent="0.25">
      <c r="A2" s="326"/>
      <c r="B2" s="326"/>
      <c r="C2" s="326"/>
      <c r="D2" s="326"/>
      <c r="E2" s="326"/>
      <c r="F2" s="326"/>
      <c r="G2" s="326"/>
      <c r="H2" s="326"/>
      <c r="I2" s="326"/>
    </row>
    <row r="3" spans="1:9" ht="13.5" customHeight="1" x14ac:dyDescent="0.25">
      <c r="A3" s="179" t="s">
        <v>336</v>
      </c>
      <c r="B3" s="180"/>
      <c r="C3" s="163"/>
      <c r="D3" s="181"/>
      <c r="E3" s="329"/>
      <c r="F3" s="330"/>
      <c r="G3" s="181"/>
      <c r="H3" s="181"/>
      <c r="I3" s="181"/>
    </row>
    <row r="4" spans="1:9" ht="13.5" customHeight="1" x14ac:dyDescent="0.25">
      <c r="A4" s="148" t="s">
        <v>152</v>
      </c>
      <c r="B4" s="149" t="s">
        <v>153</v>
      </c>
      <c r="C4" s="228" t="s">
        <v>154</v>
      </c>
      <c r="D4" s="150" t="s">
        <v>155</v>
      </c>
      <c r="E4" s="323" t="s">
        <v>156</v>
      </c>
      <c r="F4" s="324"/>
      <c r="G4" s="150" t="s">
        <v>15</v>
      </c>
      <c r="H4" s="150" t="s">
        <v>157</v>
      </c>
      <c r="I4" s="150" t="s">
        <v>14</v>
      </c>
    </row>
    <row r="5" spans="1:9" ht="20.25" customHeight="1" x14ac:dyDescent="0.25">
      <c r="A5" s="182" t="s">
        <v>337</v>
      </c>
      <c r="B5" s="226" t="s">
        <v>338</v>
      </c>
      <c r="C5" s="230" t="s">
        <v>339</v>
      </c>
      <c r="D5" s="227">
        <v>1</v>
      </c>
      <c r="E5" s="183" t="s">
        <v>340</v>
      </c>
      <c r="F5" s="183" t="s">
        <v>162</v>
      </c>
      <c r="G5" s="184"/>
      <c r="H5" s="359">
        <v>0</v>
      </c>
      <c r="I5" s="185" cm="1">
        <f t="array" ref="I5">H5*D5</f>
        <v>0</v>
      </c>
    </row>
    <row r="6" spans="1:9" ht="13.5" customHeight="1" x14ac:dyDescent="0.25">
      <c r="A6" s="157" t="s">
        <v>172</v>
      </c>
      <c r="B6" s="158"/>
      <c r="C6" s="229"/>
      <c r="D6" s="160" cm="1">
        <f t="array" ref="D6">SUM(D5:D5)</f>
        <v>1</v>
      </c>
      <c r="E6" s="161"/>
      <c r="F6" s="161"/>
      <c r="G6" s="161"/>
      <c r="H6" s="159"/>
      <c r="I6" s="162">
        <f>SUM(I5)</f>
        <v>0</v>
      </c>
    </row>
    <row r="7" spans="1:9" ht="13.5" customHeight="1" x14ac:dyDescent="0.25">
      <c r="A7" s="146" t="s">
        <v>173</v>
      </c>
      <c r="B7" s="147"/>
      <c r="C7" s="147"/>
      <c r="D7" s="186"/>
      <c r="E7" s="186"/>
      <c r="F7" s="186"/>
      <c r="G7" s="186"/>
      <c r="H7" s="147"/>
      <c r="I7" s="147"/>
    </row>
    <row r="8" spans="1:9" ht="13.5" customHeight="1" x14ac:dyDescent="0.25">
      <c r="A8" s="228" t="s">
        <v>152</v>
      </c>
      <c r="B8" s="231" t="s">
        <v>153</v>
      </c>
      <c r="C8" s="228" t="s">
        <v>154</v>
      </c>
      <c r="D8" s="232" t="s">
        <v>155</v>
      </c>
      <c r="E8" s="332" t="s">
        <v>156</v>
      </c>
      <c r="F8" s="333"/>
      <c r="G8" s="232" t="s">
        <v>15</v>
      </c>
      <c r="H8" s="232" t="s">
        <v>157</v>
      </c>
      <c r="I8" s="232" t="s">
        <v>14</v>
      </c>
    </row>
    <row r="9" spans="1:9" ht="13.5" customHeight="1" x14ac:dyDescent="0.25">
      <c r="A9" s="238" t="s">
        <v>341</v>
      </c>
      <c r="B9" s="239" t="s">
        <v>342</v>
      </c>
      <c r="C9" s="239" t="s">
        <v>343</v>
      </c>
      <c r="D9" s="240">
        <v>0</v>
      </c>
      <c r="E9" s="241" t="s">
        <v>344</v>
      </c>
      <c r="F9" s="241" t="s">
        <v>162</v>
      </c>
      <c r="G9" s="242"/>
      <c r="H9" s="243">
        <v>0</v>
      </c>
      <c r="I9" s="244" cm="1">
        <f t="array" ref="I9">H9*D9</f>
        <v>0</v>
      </c>
    </row>
    <row r="10" spans="1:9" ht="13.15" customHeight="1" x14ac:dyDescent="0.25">
      <c r="A10" s="238" t="s">
        <v>345</v>
      </c>
      <c r="B10" s="239" t="s">
        <v>214</v>
      </c>
      <c r="C10" s="239" t="s">
        <v>346</v>
      </c>
      <c r="D10" s="240">
        <v>0</v>
      </c>
      <c r="E10" s="241" t="s">
        <v>347</v>
      </c>
      <c r="F10" s="241" t="s">
        <v>177</v>
      </c>
      <c r="G10" s="242"/>
      <c r="H10" s="243">
        <v>0</v>
      </c>
      <c r="I10" s="244" cm="1">
        <f t="array" ref="I10">H10*D10</f>
        <v>0</v>
      </c>
    </row>
    <row r="11" spans="1:9" ht="12.95" customHeight="1" x14ac:dyDescent="0.25">
      <c r="A11" s="238" t="s">
        <v>348</v>
      </c>
      <c r="B11" s="239" t="s">
        <v>349</v>
      </c>
      <c r="C11" s="239" t="s">
        <v>350</v>
      </c>
      <c r="D11" s="240">
        <v>0</v>
      </c>
      <c r="E11" s="241" t="s">
        <v>344</v>
      </c>
      <c r="F11" s="241" t="s">
        <v>177</v>
      </c>
      <c r="G11" s="242"/>
      <c r="H11" s="243">
        <v>0</v>
      </c>
      <c r="I11" s="244" cm="1">
        <f t="array" ref="I11">H11*D11</f>
        <v>0</v>
      </c>
    </row>
    <row r="12" spans="1:9" ht="12.95" customHeight="1" x14ac:dyDescent="0.25">
      <c r="A12" s="238" t="s">
        <v>351</v>
      </c>
      <c r="B12" s="239" t="s">
        <v>352</v>
      </c>
      <c r="C12" s="239" t="s">
        <v>353</v>
      </c>
      <c r="D12" s="240">
        <v>0</v>
      </c>
      <c r="E12" s="241" t="s">
        <v>211</v>
      </c>
      <c r="F12" s="241" t="s">
        <v>177</v>
      </c>
      <c r="G12" s="242"/>
      <c r="H12" s="243">
        <v>0</v>
      </c>
      <c r="I12" s="244" cm="1">
        <f t="array" ref="I12">H12*D12</f>
        <v>0</v>
      </c>
    </row>
    <row r="13" spans="1:9" ht="13.15" customHeight="1" x14ac:dyDescent="0.25">
      <c r="A13" s="238" t="s">
        <v>354</v>
      </c>
      <c r="B13" s="239" t="s">
        <v>355</v>
      </c>
      <c r="C13" s="239" t="s">
        <v>356</v>
      </c>
      <c r="D13" s="240">
        <v>0</v>
      </c>
      <c r="E13" s="241" t="s">
        <v>357</v>
      </c>
      <c r="F13" s="241" t="s">
        <v>162</v>
      </c>
      <c r="G13" s="242"/>
      <c r="H13" s="243">
        <v>0</v>
      </c>
      <c r="I13" s="244" cm="1">
        <f t="array" ref="I13">H13*D13</f>
        <v>0</v>
      </c>
    </row>
    <row r="14" spans="1:9" ht="13.5" customHeight="1" x14ac:dyDescent="0.25">
      <c r="A14" s="233" t="s">
        <v>229</v>
      </c>
      <c r="B14" s="234"/>
      <c r="C14" s="229"/>
      <c r="D14" s="235" cm="1">
        <f t="array" ref="D14">SUM(D9:D13)</f>
        <v>0</v>
      </c>
      <c r="E14" s="236"/>
      <c r="F14" s="229"/>
      <c r="G14" s="229"/>
      <c r="H14" s="229"/>
      <c r="I14" s="237" cm="1">
        <f t="array" ref="I14">SUM(I9:I13)</f>
        <v>0</v>
      </c>
    </row>
    <row r="15" spans="1:9" ht="13.5" customHeight="1" x14ac:dyDescent="0.25">
      <c r="A15" s="245" t="s">
        <v>358</v>
      </c>
      <c r="B15" s="246"/>
      <c r="C15" s="246"/>
      <c r="D15" s="246"/>
      <c r="E15" s="246"/>
      <c r="F15" s="246"/>
      <c r="G15" s="246"/>
      <c r="H15" s="246"/>
      <c r="I15" s="247"/>
    </row>
    <row r="16" spans="1:9" ht="13.5" customHeight="1" x14ac:dyDescent="0.25">
      <c r="A16" s="248" t="s">
        <v>152</v>
      </c>
      <c r="B16" s="249" t="s">
        <v>153</v>
      </c>
      <c r="C16" s="248" t="s">
        <v>154</v>
      </c>
      <c r="D16" s="250" t="s">
        <v>155</v>
      </c>
      <c r="E16" s="327" t="s">
        <v>156</v>
      </c>
      <c r="F16" s="328"/>
      <c r="G16" s="250" t="s">
        <v>15</v>
      </c>
      <c r="H16" s="250" t="s">
        <v>157</v>
      </c>
      <c r="I16" s="250" t="s">
        <v>14</v>
      </c>
    </row>
    <row r="17" spans="1:9" ht="13.15" customHeight="1" x14ac:dyDescent="0.25">
      <c r="A17" s="238" t="s">
        <v>359</v>
      </c>
      <c r="B17" s="239" t="s">
        <v>360</v>
      </c>
      <c r="C17" s="239" t="s">
        <v>361</v>
      </c>
      <c r="D17" s="240">
        <v>0</v>
      </c>
      <c r="E17" s="241" t="s">
        <v>234</v>
      </c>
      <c r="F17" s="242"/>
      <c r="G17" s="242"/>
      <c r="H17" s="251">
        <v>0</v>
      </c>
      <c r="I17" s="251">
        <f>H17*D17</f>
        <v>0</v>
      </c>
    </row>
    <row r="18" spans="1:9" ht="12.95" customHeight="1" x14ac:dyDescent="0.25">
      <c r="A18" s="238" t="s">
        <v>362</v>
      </c>
      <c r="B18" s="239" t="s">
        <v>236</v>
      </c>
      <c r="C18" s="239" t="s">
        <v>363</v>
      </c>
      <c r="D18" s="240">
        <v>0</v>
      </c>
      <c r="E18" s="241" t="s">
        <v>234</v>
      </c>
      <c r="F18" s="242"/>
      <c r="G18" s="242"/>
      <c r="H18" s="251">
        <v>0</v>
      </c>
      <c r="I18" s="251">
        <f t="shared" ref="I18:I53" si="0">H18*D18</f>
        <v>0</v>
      </c>
    </row>
    <row r="19" spans="1:9" ht="12.95" customHeight="1" x14ac:dyDescent="0.25">
      <c r="A19" s="238" t="s">
        <v>364</v>
      </c>
      <c r="B19" s="239" t="s">
        <v>365</v>
      </c>
      <c r="C19" s="239" t="s">
        <v>240</v>
      </c>
      <c r="D19" s="240">
        <v>0</v>
      </c>
      <c r="E19" s="241" t="s">
        <v>273</v>
      </c>
      <c r="F19" s="242"/>
      <c r="G19" s="242"/>
      <c r="H19" s="251">
        <v>0</v>
      </c>
      <c r="I19" s="251">
        <f t="shared" si="0"/>
        <v>0</v>
      </c>
    </row>
    <row r="20" spans="1:9" ht="12.95" customHeight="1" x14ac:dyDescent="0.25">
      <c r="A20" s="238" t="s">
        <v>366</v>
      </c>
      <c r="B20" s="239" t="s">
        <v>367</v>
      </c>
      <c r="C20" s="239" t="s">
        <v>368</v>
      </c>
      <c r="D20" s="240">
        <v>0</v>
      </c>
      <c r="E20" s="241" t="s">
        <v>234</v>
      </c>
      <c r="F20" s="242"/>
      <c r="G20" s="242"/>
      <c r="H20" s="251">
        <v>0</v>
      </c>
      <c r="I20" s="251">
        <f t="shared" si="0"/>
        <v>0</v>
      </c>
    </row>
    <row r="21" spans="1:9" ht="12.95" customHeight="1" x14ac:dyDescent="0.25">
      <c r="A21" s="238" t="s">
        <v>369</v>
      </c>
      <c r="B21" s="239" t="s">
        <v>370</v>
      </c>
      <c r="C21" s="239" t="s">
        <v>371</v>
      </c>
      <c r="D21" s="240">
        <v>0</v>
      </c>
      <c r="E21" s="241" t="s">
        <v>273</v>
      </c>
      <c r="F21" s="242"/>
      <c r="G21" s="242"/>
      <c r="H21" s="251">
        <v>0</v>
      </c>
      <c r="I21" s="251">
        <f t="shared" si="0"/>
        <v>0</v>
      </c>
    </row>
    <row r="22" spans="1:9" ht="12.95" customHeight="1" x14ac:dyDescent="0.25">
      <c r="A22" s="238" t="s">
        <v>372</v>
      </c>
      <c r="B22" s="239" t="s">
        <v>373</v>
      </c>
      <c r="C22" s="239" t="s">
        <v>374</v>
      </c>
      <c r="D22" s="240">
        <v>0</v>
      </c>
      <c r="E22" s="241" t="s">
        <v>234</v>
      </c>
      <c r="F22" s="242"/>
      <c r="G22" s="242"/>
      <c r="H22" s="251">
        <v>0</v>
      </c>
      <c r="I22" s="251">
        <f t="shared" si="0"/>
        <v>0</v>
      </c>
    </row>
    <row r="23" spans="1:9" ht="12.95" customHeight="1" x14ac:dyDescent="0.25">
      <c r="A23" s="238" t="s">
        <v>375</v>
      </c>
      <c r="B23" s="239" t="s">
        <v>376</v>
      </c>
      <c r="C23" s="239" t="s">
        <v>244</v>
      </c>
      <c r="D23" s="240">
        <v>0</v>
      </c>
      <c r="E23" s="241" t="s">
        <v>234</v>
      </c>
      <c r="F23" s="242"/>
      <c r="G23" s="242"/>
      <c r="H23" s="251">
        <v>0</v>
      </c>
      <c r="I23" s="251">
        <f t="shared" si="0"/>
        <v>0</v>
      </c>
    </row>
    <row r="24" spans="1:9" ht="12.95" customHeight="1" x14ac:dyDescent="0.25">
      <c r="A24" s="238" t="s">
        <v>377</v>
      </c>
      <c r="B24" s="239" t="s">
        <v>378</v>
      </c>
      <c r="C24" s="239" t="s">
        <v>379</v>
      </c>
      <c r="D24" s="240">
        <v>0</v>
      </c>
      <c r="E24" s="241" t="s">
        <v>234</v>
      </c>
      <c r="F24" s="242"/>
      <c r="G24" s="242"/>
      <c r="H24" s="251">
        <v>0</v>
      </c>
      <c r="I24" s="251">
        <f t="shared" si="0"/>
        <v>0</v>
      </c>
    </row>
    <row r="25" spans="1:9" ht="12.95" customHeight="1" x14ac:dyDescent="0.25">
      <c r="A25" s="238" t="s">
        <v>380</v>
      </c>
      <c r="B25" s="239" t="s">
        <v>381</v>
      </c>
      <c r="C25" s="239" t="s">
        <v>382</v>
      </c>
      <c r="D25" s="240">
        <v>0</v>
      </c>
      <c r="E25" s="241" t="s">
        <v>273</v>
      </c>
      <c r="F25" s="242"/>
      <c r="G25" s="242"/>
      <c r="H25" s="251">
        <v>0</v>
      </c>
      <c r="I25" s="251">
        <f t="shared" si="0"/>
        <v>0</v>
      </c>
    </row>
    <row r="26" spans="1:9" ht="12.95" customHeight="1" x14ac:dyDescent="0.25">
      <c r="A26" s="238" t="s">
        <v>383</v>
      </c>
      <c r="B26" s="239" t="s">
        <v>384</v>
      </c>
      <c r="C26" s="239" t="s">
        <v>385</v>
      </c>
      <c r="D26" s="240">
        <v>0</v>
      </c>
      <c r="E26" s="241" t="s">
        <v>234</v>
      </c>
      <c r="F26" s="242"/>
      <c r="G26" s="242"/>
      <c r="H26" s="251">
        <v>0</v>
      </c>
      <c r="I26" s="251">
        <f t="shared" si="0"/>
        <v>0</v>
      </c>
    </row>
    <row r="27" spans="1:9" ht="12.95" customHeight="1" x14ac:dyDescent="0.25">
      <c r="A27" s="238" t="s">
        <v>386</v>
      </c>
      <c r="B27" s="239" t="s">
        <v>387</v>
      </c>
      <c r="C27" s="239" t="s">
        <v>388</v>
      </c>
      <c r="D27" s="240">
        <v>0</v>
      </c>
      <c r="E27" s="241" t="s">
        <v>273</v>
      </c>
      <c r="F27" s="242"/>
      <c r="G27" s="242"/>
      <c r="H27" s="251">
        <v>0</v>
      </c>
      <c r="I27" s="251">
        <f t="shared" si="0"/>
        <v>0</v>
      </c>
    </row>
    <row r="28" spans="1:9" ht="12.95" customHeight="1" x14ac:dyDescent="0.25">
      <c r="A28" s="238" t="s">
        <v>389</v>
      </c>
      <c r="B28" s="239" t="s">
        <v>390</v>
      </c>
      <c r="C28" s="239" t="s">
        <v>391</v>
      </c>
      <c r="D28" s="240">
        <v>0</v>
      </c>
      <c r="E28" s="241" t="s">
        <v>273</v>
      </c>
      <c r="F28" s="242"/>
      <c r="G28" s="242"/>
      <c r="H28" s="251">
        <v>0</v>
      </c>
      <c r="I28" s="251">
        <f t="shared" si="0"/>
        <v>0</v>
      </c>
    </row>
    <row r="29" spans="1:9" ht="12.95" customHeight="1" x14ac:dyDescent="0.25">
      <c r="A29" s="238" t="s">
        <v>392</v>
      </c>
      <c r="B29" s="239" t="s">
        <v>393</v>
      </c>
      <c r="C29" s="239" t="s">
        <v>391</v>
      </c>
      <c r="D29" s="240">
        <v>0</v>
      </c>
      <c r="E29" s="241" t="s">
        <v>273</v>
      </c>
      <c r="F29" s="242"/>
      <c r="G29" s="242"/>
      <c r="H29" s="251">
        <v>0</v>
      </c>
      <c r="I29" s="251">
        <f t="shared" si="0"/>
        <v>0</v>
      </c>
    </row>
    <row r="30" spans="1:9" ht="12.95" customHeight="1" x14ac:dyDescent="0.25">
      <c r="A30" s="238" t="s">
        <v>394</v>
      </c>
      <c r="B30" s="239" t="s">
        <v>395</v>
      </c>
      <c r="C30" s="239" t="s">
        <v>396</v>
      </c>
      <c r="D30" s="240">
        <v>0</v>
      </c>
      <c r="E30" s="241" t="s">
        <v>234</v>
      </c>
      <c r="F30" s="242"/>
      <c r="G30" s="242"/>
      <c r="H30" s="251">
        <v>0</v>
      </c>
      <c r="I30" s="251">
        <f t="shared" si="0"/>
        <v>0</v>
      </c>
    </row>
    <row r="31" spans="1:9" ht="12.95" customHeight="1" x14ac:dyDescent="0.25">
      <c r="A31" s="238" t="s">
        <v>397</v>
      </c>
      <c r="B31" s="239" t="s">
        <v>398</v>
      </c>
      <c r="C31" s="239" t="s">
        <v>399</v>
      </c>
      <c r="D31" s="240">
        <v>0</v>
      </c>
      <c r="E31" s="241" t="s">
        <v>273</v>
      </c>
      <c r="F31" s="242"/>
      <c r="G31" s="242"/>
      <c r="H31" s="251">
        <v>0</v>
      </c>
      <c r="I31" s="251">
        <f t="shared" si="0"/>
        <v>0</v>
      </c>
    </row>
    <row r="32" spans="1:9" ht="12.95" customHeight="1" x14ac:dyDescent="0.25">
      <c r="A32" s="238" t="s">
        <v>400</v>
      </c>
      <c r="B32" s="239" t="s">
        <v>401</v>
      </c>
      <c r="C32" s="239" t="s">
        <v>402</v>
      </c>
      <c r="D32" s="240">
        <v>0</v>
      </c>
      <c r="E32" s="241" t="s">
        <v>234</v>
      </c>
      <c r="F32" s="242"/>
      <c r="G32" s="242"/>
      <c r="H32" s="251">
        <v>0</v>
      </c>
      <c r="I32" s="251">
        <f t="shared" si="0"/>
        <v>0</v>
      </c>
    </row>
    <row r="33" spans="1:9" ht="12.95" customHeight="1" x14ac:dyDescent="0.25">
      <c r="A33" s="238" t="s">
        <v>403</v>
      </c>
      <c r="B33" s="239" t="s">
        <v>404</v>
      </c>
      <c r="C33" s="239" t="s">
        <v>405</v>
      </c>
      <c r="D33" s="240">
        <v>0</v>
      </c>
      <c r="E33" s="241" t="s">
        <v>234</v>
      </c>
      <c r="F33" s="242"/>
      <c r="G33" s="242"/>
      <c r="H33" s="251">
        <v>0</v>
      </c>
      <c r="I33" s="251">
        <f t="shared" si="0"/>
        <v>0</v>
      </c>
    </row>
    <row r="34" spans="1:9" ht="12.95" customHeight="1" x14ac:dyDescent="0.25">
      <c r="A34" s="238" t="s">
        <v>406</v>
      </c>
      <c r="B34" s="239" t="s">
        <v>407</v>
      </c>
      <c r="C34" s="239" t="s">
        <v>408</v>
      </c>
      <c r="D34" s="240">
        <v>0</v>
      </c>
      <c r="E34" s="241" t="s">
        <v>234</v>
      </c>
      <c r="F34" s="242"/>
      <c r="G34" s="242"/>
      <c r="H34" s="251">
        <v>0</v>
      </c>
      <c r="I34" s="251">
        <f t="shared" si="0"/>
        <v>0</v>
      </c>
    </row>
    <row r="35" spans="1:9" ht="12.95" customHeight="1" x14ac:dyDescent="0.25">
      <c r="A35" s="238" t="s">
        <v>409</v>
      </c>
      <c r="B35" s="239" t="s">
        <v>410</v>
      </c>
      <c r="C35" s="239" t="s">
        <v>411</v>
      </c>
      <c r="D35" s="240">
        <v>0</v>
      </c>
      <c r="E35" s="241" t="s">
        <v>273</v>
      </c>
      <c r="F35" s="242"/>
      <c r="G35" s="242"/>
      <c r="H35" s="251">
        <v>0</v>
      </c>
      <c r="I35" s="251">
        <f t="shared" si="0"/>
        <v>0</v>
      </c>
    </row>
    <row r="36" spans="1:9" ht="12.95" customHeight="1" x14ac:dyDescent="0.25">
      <c r="A36" s="238" t="s">
        <v>412</v>
      </c>
      <c r="B36" s="239" t="s">
        <v>413</v>
      </c>
      <c r="C36" s="239" t="s">
        <v>266</v>
      </c>
      <c r="D36" s="240">
        <v>0</v>
      </c>
      <c r="E36" s="241" t="s">
        <v>234</v>
      </c>
      <c r="F36" s="242"/>
      <c r="G36" s="242"/>
      <c r="H36" s="251">
        <v>0</v>
      </c>
      <c r="I36" s="251">
        <f t="shared" si="0"/>
        <v>0</v>
      </c>
    </row>
    <row r="37" spans="1:9" ht="12.95" customHeight="1" x14ac:dyDescent="0.25">
      <c r="A37" s="238" t="s">
        <v>414</v>
      </c>
      <c r="B37" s="239" t="s">
        <v>415</v>
      </c>
      <c r="C37" s="239" t="s">
        <v>266</v>
      </c>
      <c r="D37" s="240">
        <v>0</v>
      </c>
      <c r="E37" s="241" t="s">
        <v>234</v>
      </c>
      <c r="F37" s="242"/>
      <c r="G37" s="242"/>
      <c r="H37" s="251">
        <v>0</v>
      </c>
      <c r="I37" s="251">
        <f t="shared" si="0"/>
        <v>0</v>
      </c>
    </row>
    <row r="38" spans="1:9" ht="12.95" customHeight="1" x14ac:dyDescent="0.25">
      <c r="A38" s="238" t="s">
        <v>416</v>
      </c>
      <c r="B38" s="239" t="s">
        <v>271</v>
      </c>
      <c r="C38" s="239" t="s">
        <v>417</v>
      </c>
      <c r="D38" s="240">
        <v>0</v>
      </c>
      <c r="E38" s="241" t="s">
        <v>273</v>
      </c>
      <c r="F38" s="242"/>
      <c r="G38" s="242"/>
      <c r="H38" s="251">
        <v>0</v>
      </c>
      <c r="I38" s="251">
        <f t="shared" si="0"/>
        <v>0</v>
      </c>
    </row>
    <row r="39" spans="1:9" ht="12.95" customHeight="1" x14ac:dyDescent="0.25">
      <c r="A39" s="238" t="s">
        <v>418</v>
      </c>
      <c r="B39" s="239" t="s">
        <v>419</v>
      </c>
      <c r="C39" s="239" t="s">
        <v>420</v>
      </c>
      <c r="D39" s="240">
        <v>0</v>
      </c>
      <c r="E39" s="241" t="s">
        <v>273</v>
      </c>
      <c r="F39" s="242"/>
      <c r="G39" s="242"/>
      <c r="H39" s="251">
        <v>0</v>
      </c>
      <c r="I39" s="251">
        <f t="shared" si="0"/>
        <v>0</v>
      </c>
    </row>
    <row r="40" spans="1:9" ht="12.95" customHeight="1" x14ac:dyDescent="0.25">
      <c r="A40" s="238" t="s">
        <v>421</v>
      </c>
      <c r="B40" s="239" t="s">
        <v>422</v>
      </c>
      <c r="C40" s="239" t="s">
        <v>423</v>
      </c>
      <c r="D40" s="240">
        <v>0</v>
      </c>
      <c r="E40" s="241" t="s">
        <v>273</v>
      </c>
      <c r="F40" s="242"/>
      <c r="G40" s="242"/>
      <c r="H40" s="251">
        <v>0</v>
      </c>
      <c r="I40" s="251">
        <f t="shared" si="0"/>
        <v>0</v>
      </c>
    </row>
    <row r="41" spans="1:9" ht="12.95" customHeight="1" x14ac:dyDescent="0.25">
      <c r="A41" s="238" t="s">
        <v>424</v>
      </c>
      <c r="B41" s="239" t="s">
        <v>425</v>
      </c>
      <c r="C41" s="239" t="s">
        <v>426</v>
      </c>
      <c r="D41" s="240">
        <v>0</v>
      </c>
      <c r="E41" s="241" t="s">
        <v>273</v>
      </c>
      <c r="F41" s="242"/>
      <c r="G41" s="242"/>
      <c r="H41" s="251">
        <v>0</v>
      </c>
      <c r="I41" s="251">
        <f t="shared" si="0"/>
        <v>0</v>
      </c>
    </row>
    <row r="42" spans="1:9" ht="12.95" customHeight="1" x14ac:dyDescent="0.25">
      <c r="A42" s="238" t="s">
        <v>427</v>
      </c>
      <c r="B42" s="239" t="s">
        <v>428</v>
      </c>
      <c r="C42" s="239" t="s">
        <v>429</v>
      </c>
      <c r="D42" s="240">
        <v>0</v>
      </c>
      <c r="E42" s="241" t="s">
        <v>234</v>
      </c>
      <c r="F42" s="242"/>
      <c r="G42" s="242"/>
      <c r="H42" s="251">
        <v>0</v>
      </c>
      <c r="I42" s="251">
        <f t="shared" si="0"/>
        <v>0</v>
      </c>
    </row>
    <row r="43" spans="1:9" ht="12.95" customHeight="1" x14ac:dyDescent="0.25">
      <c r="A43" s="238" t="s">
        <v>430</v>
      </c>
      <c r="B43" s="239" t="s">
        <v>431</v>
      </c>
      <c r="C43" s="239" t="s">
        <v>432</v>
      </c>
      <c r="D43" s="240">
        <v>0</v>
      </c>
      <c r="E43" s="241" t="s">
        <v>234</v>
      </c>
      <c r="F43" s="242"/>
      <c r="G43" s="242"/>
      <c r="H43" s="251">
        <v>0</v>
      </c>
      <c r="I43" s="251">
        <f t="shared" si="0"/>
        <v>0</v>
      </c>
    </row>
    <row r="44" spans="1:9" ht="12.95" customHeight="1" x14ac:dyDescent="0.25">
      <c r="A44" s="238" t="s">
        <v>433</v>
      </c>
      <c r="B44" s="239" t="s">
        <v>434</v>
      </c>
      <c r="C44" s="239" t="s">
        <v>435</v>
      </c>
      <c r="D44" s="240">
        <v>0</v>
      </c>
      <c r="E44" s="241" t="s">
        <v>234</v>
      </c>
      <c r="F44" s="242"/>
      <c r="G44" s="242"/>
      <c r="H44" s="251">
        <v>0</v>
      </c>
      <c r="I44" s="251">
        <f t="shared" si="0"/>
        <v>0</v>
      </c>
    </row>
    <row r="45" spans="1:9" ht="12.95" customHeight="1" x14ac:dyDescent="0.25">
      <c r="A45" s="238" t="s">
        <v>436</v>
      </c>
      <c r="B45" s="239" t="s">
        <v>437</v>
      </c>
      <c r="C45" s="239" t="s">
        <v>438</v>
      </c>
      <c r="D45" s="240">
        <v>0</v>
      </c>
      <c r="E45" s="241" t="s">
        <v>273</v>
      </c>
      <c r="F45" s="242"/>
      <c r="G45" s="241" t="s">
        <v>439</v>
      </c>
      <c r="H45" s="251">
        <v>0</v>
      </c>
      <c r="I45" s="251">
        <f t="shared" si="0"/>
        <v>0</v>
      </c>
    </row>
    <row r="46" spans="1:9" ht="12.95" customHeight="1" x14ac:dyDescent="0.25">
      <c r="A46" s="238" t="s">
        <v>440</v>
      </c>
      <c r="B46" s="239" t="s">
        <v>441</v>
      </c>
      <c r="C46" s="239" t="s">
        <v>438</v>
      </c>
      <c r="D46" s="240">
        <v>0</v>
      </c>
      <c r="E46" s="241" t="s">
        <v>273</v>
      </c>
      <c r="F46" s="242"/>
      <c r="G46" s="241" t="s">
        <v>439</v>
      </c>
      <c r="H46" s="251">
        <v>0</v>
      </c>
      <c r="I46" s="251">
        <f t="shared" si="0"/>
        <v>0</v>
      </c>
    </row>
    <row r="47" spans="1:9" ht="12.95" customHeight="1" x14ac:dyDescent="0.25">
      <c r="A47" s="238" t="s">
        <v>442</v>
      </c>
      <c r="B47" s="239" t="s">
        <v>443</v>
      </c>
      <c r="C47" s="239" t="s">
        <v>444</v>
      </c>
      <c r="D47" s="240">
        <v>0</v>
      </c>
      <c r="E47" s="241" t="s">
        <v>276</v>
      </c>
      <c r="F47" s="242"/>
      <c r="G47" s="242"/>
      <c r="H47" s="251">
        <v>0</v>
      </c>
      <c r="I47" s="251">
        <f t="shared" si="0"/>
        <v>0</v>
      </c>
    </row>
    <row r="48" spans="1:9" ht="12.95" customHeight="1" x14ac:dyDescent="0.25">
      <c r="A48" s="238" t="s">
        <v>445</v>
      </c>
      <c r="B48" s="239" t="s">
        <v>446</v>
      </c>
      <c r="C48" s="239" t="s">
        <v>444</v>
      </c>
      <c r="D48" s="240">
        <v>0</v>
      </c>
      <c r="E48" s="241" t="s">
        <v>276</v>
      </c>
      <c r="F48" s="242"/>
      <c r="G48" s="242"/>
      <c r="H48" s="251">
        <v>0</v>
      </c>
      <c r="I48" s="251">
        <f t="shared" si="0"/>
        <v>0</v>
      </c>
    </row>
    <row r="49" spans="1:9" ht="12.95" customHeight="1" x14ac:dyDescent="0.25">
      <c r="A49" s="238" t="s">
        <v>447</v>
      </c>
      <c r="B49" s="239" t="s">
        <v>294</v>
      </c>
      <c r="C49" s="239" t="s">
        <v>448</v>
      </c>
      <c r="D49" s="240">
        <v>0</v>
      </c>
      <c r="E49" s="241" t="s">
        <v>234</v>
      </c>
      <c r="F49" s="242"/>
      <c r="G49" s="242"/>
      <c r="H49" s="251">
        <v>0</v>
      </c>
      <c r="I49" s="251">
        <f t="shared" si="0"/>
        <v>0</v>
      </c>
    </row>
    <row r="50" spans="1:9" ht="12.95" customHeight="1" x14ac:dyDescent="0.25">
      <c r="A50" s="238" t="s">
        <v>449</v>
      </c>
      <c r="B50" s="239" t="s">
        <v>450</v>
      </c>
      <c r="C50" s="239" t="s">
        <v>451</v>
      </c>
      <c r="D50" s="240">
        <v>0</v>
      </c>
      <c r="E50" s="241" t="s">
        <v>273</v>
      </c>
      <c r="F50" s="242"/>
      <c r="G50" s="242"/>
      <c r="H50" s="251">
        <v>0</v>
      </c>
      <c r="I50" s="251">
        <f t="shared" si="0"/>
        <v>0</v>
      </c>
    </row>
    <row r="51" spans="1:9" ht="12.95" customHeight="1" x14ac:dyDescent="0.25">
      <c r="A51" s="238" t="s">
        <v>452</v>
      </c>
      <c r="B51" s="239" t="s">
        <v>453</v>
      </c>
      <c r="C51" s="239" t="s">
        <v>454</v>
      </c>
      <c r="D51" s="240">
        <v>0</v>
      </c>
      <c r="E51" s="241" t="s">
        <v>234</v>
      </c>
      <c r="F51" s="240"/>
      <c r="G51" s="242"/>
      <c r="H51" s="251">
        <v>0</v>
      </c>
      <c r="I51" s="251">
        <f t="shared" si="0"/>
        <v>0</v>
      </c>
    </row>
    <row r="52" spans="1:9" ht="12.95" customHeight="1" x14ac:dyDescent="0.25">
      <c r="A52" s="238" t="s">
        <v>455</v>
      </c>
      <c r="B52" s="239" t="s">
        <v>456</v>
      </c>
      <c r="C52" s="239" t="s">
        <v>457</v>
      </c>
      <c r="D52" s="240">
        <v>0</v>
      </c>
      <c r="E52" s="241" t="s">
        <v>234</v>
      </c>
      <c r="F52" s="242"/>
      <c r="G52" s="242"/>
      <c r="H52" s="251">
        <v>0</v>
      </c>
      <c r="I52" s="251">
        <f t="shared" si="0"/>
        <v>0</v>
      </c>
    </row>
    <row r="53" spans="1:9" ht="13.15" customHeight="1" x14ac:dyDescent="0.25">
      <c r="A53" s="238" t="s">
        <v>458</v>
      </c>
      <c r="B53" s="239" t="s">
        <v>459</v>
      </c>
      <c r="C53" s="239" t="s">
        <v>460</v>
      </c>
      <c r="D53" s="240">
        <v>0</v>
      </c>
      <c r="E53" s="241" t="s">
        <v>276</v>
      </c>
      <c r="F53" s="242"/>
      <c r="G53" s="242"/>
      <c r="H53" s="251">
        <v>0</v>
      </c>
      <c r="I53" s="251">
        <f t="shared" si="0"/>
        <v>0</v>
      </c>
    </row>
    <row r="54" spans="1:9" ht="13.5" customHeight="1" x14ac:dyDescent="0.25">
      <c r="A54" s="252" t="s">
        <v>461</v>
      </c>
      <c r="B54" s="253"/>
      <c r="C54" s="254"/>
      <c r="D54" s="255" cm="1">
        <f t="array" ref="D54">SUM(D17:D53)</f>
        <v>0</v>
      </c>
      <c r="E54" s="256"/>
      <c r="F54" s="254"/>
      <c r="G54" s="254"/>
      <c r="H54" s="254"/>
      <c r="I54" s="257">
        <f>SUM(I17:I53)</f>
        <v>0</v>
      </c>
    </row>
    <row r="55" spans="1:9" ht="13.5" customHeight="1" x14ac:dyDescent="0.25">
      <c r="A55" s="258" t="s">
        <v>312</v>
      </c>
      <c r="B55" s="259"/>
      <c r="C55" s="260"/>
      <c r="D55" s="260"/>
      <c r="E55" s="260"/>
      <c r="F55" s="260"/>
      <c r="G55" s="260"/>
      <c r="H55" s="260"/>
      <c r="I55" s="261"/>
    </row>
    <row r="56" spans="1:9" ht="13.5" customHeight="1" x14ac:dyDescent="0.25">
      <c r="A56" s="248" t="s">
        <v>152</v>
      </c>
      <c r="B56" s="249" t="s">
        <v>153</v>
      </c>
      <c r="C56" s="248" t="s">
        <v>154</v>
      </c>
      <c r="D56" s="250" t="s">
        <v>155</v>
      </c>
      <c r="E56" s="327" t="s">
        <v>156</v>
      </c>
      <c r="F56" s="328"/>
      <c r="G56" s="250" t="s">
        <v>15</v>
      </c>
      <c r="H56" s="250" t="s">
        <v>157</v>
      </c>
      <c r="I56" s="250" t="s">
        <v>14</v>
      </c>
    </row>
    <row r="57" spans="1:9" ht="13.15" customHeight="1" x14ac:dyDescent="0.25">
      <c r="A57" s="262" t="s">
        <v>462</v>
      </c>
      <c r="B57" s="239" t="s">
        <v>463</v>
      </c>
      <c r="C57" s="239" t="s">
        <v>464</v>
      </c>
      <c r="D57" s="240">
        <v>0</v>
      </c>
      <c r="E57" s="242"/>
      <c r="F57" s="242"/>
      <c r="G57" s="241" t="s">
        <v>465</v>
      </c>
      <c r="H57" s="251">
        <v>0</v>
      </c>
      <c r="I57" s="251">
        <f>H57*H59</f>
        <v>0</v>
      </c>
    </row>
    <row r="58" spans="1:9" ht="12.95" customHeight="1" x14ac:dyDescent="0.25">
      <c r="A58" s="262" t="s">
        <v>466</v>
      </c>
      <c r="B58" s="239" t="s">
        <v>467</v>
      </c>
      <c r="C58" s="239" t="s">
        <v>327</v>
      </c>
      <c r="D58" s="240">
        <v>0</v>
      </c>
      <c r="E58" s="242"/>
      <c r="F58" s="242"/>
      <c r="G58" s="241" t="s">
        <v>468</v>
      </c>
      <c r="H58" s="251">
        <v>0</v>
      </c>
      <c r="I58" s="251">
        <f t="shared" ref="I58:I59" si="1">H58*H60</f>
        <v>0</v>
      </c>
    </row>
    <row r="59" spans="1:9" ht="13.15" customHeight="1" x14ac:dyDescent="0.25">
      <c r="A59" s="262" t="s">
        <v>469</v>
      </c>
      <c r="B59" s="239" t="s">
        <v>470</v>
      </c>
      <c r="C59" s="239" t="s">
        <v>327</v>
      </c>
      <c r="D59" s="240">
        <v>0</v>
      </c>
      <c r="E59" s="242"/>
      <c r="F59" s="242"/>
      <c r="G59" s="241" t="s">
        <v>471</v>
      </c>
      <c r="H59" s="251">
        <v>0</v>
      </c>
      <c r="I59" s="251">
        <f t="shared" si="1"/>
        <v>0</v>
      </c>
    </row>
    <row r="60" spans="1:9" ht="13.5" customHeight="1" x14ac:dyDescent="0.25">
      <c r="A60" s="252" t="s">
        <v>330</v>
      </c>
      <c r="B60" s="253"/>
      <c r="C60" s="254"/>
      <c r="D60" s="255" cm="1">
        <f t="array" ref="D60">SUM(D57:D59)</f>
        <v>0</v>
      </c>
      <c r="E60" s="256"/>
      <c r="F60" s="254"/>
      <c r="G60" s="254"/>
      <c r="H60" s="254"/>
      <c r="I60" s="257">
        <f>SUM(I57:I59)</f>
        <v>0</v>
      </c>
    </row>
  </sheetData>
  <sheetProtection algorithmName="SHA-512" hashValue="yT93S4q/UbqEYAV5KBqdugf9cHwDpvilS4BA5xrR4OFXXdn3Mqdd9frye/fzmzNonuVqoDy0do02zvk697xxwA==" saltValue="BrBHTX3XQ5QCLA0XJ/4K1w==" spinCount="100000" sheet="1" objects="1" scenarios="1"/>
  <mergeCells count="7">
    <mergeCell ref="E56:F56"/>
    <mergeCell ref="E3:F3"/>
    <mergeCell ref="A1:I1"/>
    <mergeCell ref="A2:I2"/>
    <mergeCell ref="E4:F4"/>
    <mergeCell ref="E16:F16"/>
    <mergeCell ref="E8:F8"/>
  </mergeCells>
  <pageMargins left="1" right="1" top="1" bottom="1" header="0.25" footer="0.25"/>
  <pageSetup scale="56"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showGridLines="0" workbookViewId="0"/>
  </sheetViews>
  <sheetFormatPr defaultColWidth="10" defaultRowHeight="12.95" customHeight="1" x14ac:dyDescent="0.25"/>
  <cols>
    <col min="1" max="1" width="2" style="1" customWidth="1"/>
    <col min="2" max="4" width="30.42578125" style="1" customWidth="1"/>
    <col min="5" max="6" width="10" style="1" customWidth="1"/>
    <col min="7" max="16384" width="10" style="1"/>
  </cols>
  <sheetData>
    <row r="1" spans="1:5" ht="13.5" customHeight="1" x14ac:dyDescent="0.25">
      <c r="A1" s="187"/>
      <c r="B1" s="188"/>
      <c r="C1" s="188"/>
      <c r="D1" s="188"/>
      <c r="E1" s="189"/>
    </row>
    <row r="2" spans="1:5" ht="13.5" customHeight="1" x14ac:dyDescent="0.25">
      <c r="A2" s="190"/>
      <c r="B2" s="191"/>
      <c r="C2" s="191"/>
      <c r="D2" s="191"/>
      <c r="E2" s="192"/>
    </row>
    <row r="3" spans="1:5" ht="50.1" customHeight="1" x14ac:dyDescent="0.25">
      <c r="A3" s="190"/>
      <c r="B3" s="334" t="s">
        <v>472</v>
      </c>
      <c r="C3" s="335"/>
      <c r="D3" s="335"/>
      <c r="E3" s="192"/>
    </row>
    <row r="4" spans="1:5" ht="13.5" customHeight="1" x14ac:dyDescent="0.25">
      <c r="A4" s="190"/>
      <c r="B4" s="191"/>
      <c r="C4" s="191"/>
      <c r="D4" s="191"/>
      <c r="E4" s="192"/>
    </row>
    <row r="5" spans="1:5" ht="13.5" customHeight="1" x14ac:dyDescent="0.25">
      <c r="A5" s="190"/>
      <c r="B5" s="191"/>
      <c r="C5" s="191"/>
      <c r="D5" s="191"/>
      <c r="E5" s="192"/>
    </row>
    <row r="6" spans="1:5" ht="13.5" customHeight="1" x14ac:dyDescent="0.25">
      <c r="A6" s="190"/>
      <c r="B6" s="191"/>
      <c r="C6" s="191"/>
      <c r="D6" s="191"/>
      <c r="E6" s="192"/>
    </row>
    <row r="7" spans="1:5" ht="18.75" customHeight="1" x14ac:dyDescent="0.3">
      <c r="A7" s="190"/>
      <c r="B7" s="193" t="s">
        <v>473</v>
      </c>
      <c r="C7" s="193" t="s">
        <v>474</v>
      </c>
      <c r="D7" s="193" t="s">
        <v>475</v>
      </c>
      <c r="E7" s="192"/>
    </row>
    <row r="8" spans="1:5" ht="13.5" customHeight="1" x14ac:dyDescent="0.25">
      <c r="A8" s="190"/>
      <c r="B8" s="191"/>
      <c r="C8" s="191"/>
      <c r="D8" s="191"/>
      <c r="E8" s="192"/>
    </row>
    <row r="9" spans="1:5" ht="15.75" customHeight="1" x14ac:dyDescent="0.25">
      <c r="A9" s="190"/>
      <c r="B9" s="194" t="s">
        <v>476</v>
      </c>
      <c r="C9" s="195"/>
      <c r="D9" s="195"/>
      <c r="E9" s="192"/>
    </row>
    <row r="10" spans="1:5" ht="15.75" customHeight="1" x14ac:dyDescent="0.25">
      <c r="A10" s="196"/>
      <c r="B10" s="197"/>
      <c r="C10" s="198" t="s">
        <v>477</v>
      </c>
      <c r="D10" s="199" t="s">
        <v>478</v>
      </c>
      <c r="E10" s="200"/>
    </row>
  </sheetData>
  <mergeCells count="1">
    <mergeCell ref="B3:D3"/>
  </mergeCells>
  <hyperlinks>
    <hyperlink ref="D10" location="'výkaz výměr'!R1C1" display="výkaz výměr" xr:uid="{00000000-0004-0000-0300-000000000000}"/>
  </hyperlink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výkaz výměr</vt:lpstr>
      <vt:lpstr>sortiment rostlin Modrý kámen</vt:lpstr>
      <vt:lpstr>sortiment rostlin MK park - SEZ</vt:lpstr>
      <vt:lpstr>souhrn exportu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Havlátová Petra</dc:creator>
  <cp:lastModifiedBy>Havlátová Petra</cp:lastModifiedBy>
  <dcterms:created xsi:type="dcterms:W3CDTF">2025-09-09T10:05:58Z</dcterms:created>
  <dcterms:modified xsi:type="dcterms:W3CDTF">2025-09-15T09:48:58Z</dcterms:modified>
</cp:coreProperties>
</file>