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Frantisek\OneDrive\Dokumenty\OSVČ\2024_Zakázky\2024_005_Mnichovo_Hradiště\005_02_rozpočty\"/>
    </mc:Choice>
  </mc:AlternateContent>
  <bookViews>
    <workbookView xWindow="0" yWindow="0" windowWidth="0" windowHeight="0"/>
  </bookViews>
  <sheets>
    <sheet name="Rekapitulace stavby" sheetId="1" r:id="rId1"/>
    <sheet name="007_02 - Oprva_povrchu_ko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'007_02 - Oprva_povrchu_ko...'!$C$119:$K$160</definedName>
    <definedName name="_xlnm.Print_Area" localSheetId="1">'007_02 - Oprva_povrchu_ko...'!$C$109:$K$160</definedName>
    <definedName name="_xlnm.Print_Titles" localSheetId="1">'007_02 - Oprva_povrchu_ko...'!$119:$119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T155"/>
  <c r="R156"/>
  <c r="R155"/>
  <c r="P156"/>
  <c r="P155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R127"/>
  <c r="P127"/>
  <c r="BI123"/>
  <c r="BH123"/>
  <c r="BG123"/>
  <c r="BF123"/>
  <c r="T123"/>
  <c r="T122"/>
  <c r="R123"/>
  <c r="R122"/>
  <c r="P123"/>
  <c r="P122"/>
  <c r="J117"/>
  <c r="F116"/>
  <c r="F114"/>
  <c r="E112"/>
  <c r="J90"/>
  <c r="F89"/>
  <c r="F87"/>
  <c r="E85"/>
  <c r="J19"/>
  <c r="E19"/>
  <c r="J89"/>
  <c r="J18"/>
  <c r="J16"/>
  <c r="E16"/>
  <c r="F117"/>
  <c r="J15"/>
  <c r="J10"/>
  <c r="J114"/>
  <c i="1" r="L90"/>
  <c r="AM90"/>
  <c r="AM89"/>
  <c r="L89"/>
  <c r="AM87"/>
  <c r="L87"/>
  <c r="L85"/>
  <c r="L84"/>
  <c i="2" r="J160"/>
  <c r="BK159"/>
  <c i="1" r="AS94"/>
  <c i="2" r="BK142"/>
  <c r="J146"/>
  <c r="J140"/>
  <c r="J137"/>
  <c r="J150"/>
  <c r="BK140"/>
  <c r="J127"/>
  <c r="BK123"/>
  <c r="J130"/>
  <c r="J152"/>
  <c r="J134"/>
  <c r="BK146"/>
  <c r="BK130"/>
  <c r="J153"/>
  <c r="J144"/>
  <c r="BK153"/>
  <c r="BK152"/>
  <c r="BK144"/>
  <c r="BK134"/>
  <c r="F32"/>
  <c r="BK150"/>
  <c r="BK158"/>
  <c r="BK156"/>
  <c r="BK137"/>
  <c r="J158"/>
  <c r="J149"/>
  <c r="BK160"/>
  <c r="J159"/>
  <c r="BK149"/>
  <c r="J142"/>
  <c r="J132"/>
  <c r="BK132"/>
  <c r="BK127"/>
  <c r="J123"/>
  <c r="J156"/>
  <c l="1" r="R126"/>
  <c r="R121"/>
  <c r="T136"/>
  <c r="P126"/>
  <c r="P121"/>
  <c r="T126"/>
  <c r="T121"/>
  <c r="T148"/>
  <c r="P136"/>
  <c r="BK148"/>
  <c r="J148"/>
  <c r="J99"/>
  <c r="P157"/>
  <c r="P154"/>
  <c r="R136"/>
  <c r="R148"/>
  <c r="R157"/>
  <c r="R154"/>
  <c r="BK126"/>
  <c r="J126"/>
  <c r="J97"/>
  <c r="BK136"/>
  <c r="J136"/>
  <c r="J98"/>
  <c r="P148"/>
  <c r="BK157"/>
  <c r="J157"/>
  <c r="J102"/>
  <c r="T157"/>
  <c r="T154"/>
  <c r="BK155"/>
  <c r="J155"/>
  <c r="J101"/>
  <c r="BK122"/>
  <c r="J122"/>
  <c r="J96"/>
  <c r="BE132"/>
  <c r="BE160"/>
  <c r="J116"/>
  <c r="BE127"/>
  <c r="BE137"/>
  <c r="BE142"/>
  <c r="BE158"/>
  <c r="BE123"/>
  <c r="BE140"/>
  <c r="BE144"/>
  <c r="BE150"/>
  <c r="BE153"/>
  <c r="BE152"/>
  <c r="BE156"/>
  <c i="1" r="BA95"/>
  <c i="2" r="J87"/>
  <c r="BE130"/>
  <c r="BE149"/>
  <c r="BE159"/>
  <c r="F90"/>
  <c r="BE134"/>
  <c r="BE146"/>
  <c r="F34"/>
  <c i="1" r="BC95"/>
  <c r="BC94"/>
  <c r="AY94"/>
  <c i="2" r="F33"/>
  <c i="1" r="BB95"/>
  <c r="BB94"/>
  <c r="AX94"/>
  <c i="2" r="J32"/>
  <c i="1" r="AW95"/>
  <c i="2" r="F35"/>
  <c i="1" r="BD95"/>
  <c r="BD94"/>
  <c r="W33"/>
  <c r="BA94"/>
  <c r="W30"/>
  <c i="2" l="1" r="T120"/>
  <c r="P120"/>
  <c i="1" r="AU95"/>
  <c i="2" r="R120"/>
  <c r="BK121"/>
  <c r="J121"/>
  <c r="J95"/>
  <c r="BK154"/>
  <c r="J154"/>
  <c r="J100"/>
  <c i="1" r="AU94"/>
  <c r="W31"/>
  <c r="W32"/>
  <c r="AW94"/>
  <c r="AK30"/>
  <c i="2" r="F31"/>
  <c i="1" r="AZ95"/>
  <c r="AZ94"/>
  <c r="AV94"/>
  <c r="AK29"/>
  <c i="2" r="J31"/>
  <c i="1" r="AV95"/>
  <c r="AT95"/>
  <c i="2" l="1" r="BK120"/>
  <c r="J120"/>
  <c r="J94"/>
  <c i="1" r="W29"/>
  <c r="AT94"/>
  <c i="2" l="1" r="J28"/>
  <c i="1" r="AG95"/>
  <c r="AG94"/>
  <c r="AK26"/>
  <c r="AK35"/>
  <c i="2" l="1" r="J37"/>
  <c i="1" r="AN9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<sst xmlns="http://schemas.openxmlformats.org/spreadsheetml/2006/main">
  <si>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</si>
  <si>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</si>
  <si>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</si>
  <si>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</si>
  <si>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</si>
  <si>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{5d8ce656-ccdc-44bb-9642-500c7028d87c}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</si>
  <si>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</si>
  <si>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</si>
  <si>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</si>
  <si>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</si>
  <si>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</si>
  <si>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</si>
  <si>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</si>
  <si>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</si>
  <si>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007_02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</si>
  <si>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</si>
  <si>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</si>
  <si>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Oprva_povrchu_komunikace_HBPO</t>
  </si>
  <si>
    <t>KSO:</t>
  </si>
  <si>
    <t>CC-CZ:</t>
  </si>
  <si>
    <t>Místo:</t>
  </si>
  <si>
    <t xml:space="preserve"> </t>
  </si>
  <si>
    <t>Datum:</t>
  </si>
  <si>
    <t>28. 2. 2024</t>
  </si>
  <si>
    <t>Zadavatel:</t>
  </si>
  <si>
    <t>IČ:</t>
  </si>
  <si>
    <t>00238309</t>
  </si>
  <si>
    <t>Město Mnichovo Hradiště</t>
  </si>
  <si>
    <t>DIČ:</t>
  </si>
  <si>
    <t>CZ00238309</t>
  </si>
  <si>
    <t>Uchazeč:</t>
  </si>
  <si>
    <t>Vyplň údaj</t>
  </si>
  <si>
    <t>Projektant:</t>
  </si>
  <si>
    <t>True</t>
  </si>
  <si>
    <t>Zpracovatel:</t>
  </si>
  <si>
    <t>František Beránek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</si>
  <si>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</si>
  <si>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</si>
  <si>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</si>
  <si>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</si>
  <si>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</si>
  <si>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</si>
  <si>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</si>
  <si>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</si>
  <si>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</si>
  <si>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</si>
  <si>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</si>
  <si>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</si>
  <si>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</si>
  <si>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</si>
  <si>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</si>
  <si>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</si>
  <si>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</si>
  <si>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</si>
  <si>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</si>
  <si>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</si>
  <si>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</si>
  <si>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</si>
  <si>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</si>
  <si>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</si>
  <si>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</si>
  <si>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</si>
  <si>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</si>
  <si>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</si>
  <si>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</si>
  <si>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</si>
  <si>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</si>
  <si>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</si>
  <si>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</si>
  <si>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</si>
  <si>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</si>
  <si>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</si>
  <si>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</si>
  <si>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</si>
  <si>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</si>
  <si>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</si>
  <si>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</si>
  <si>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</si>
  <si>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</si>
  <si>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</si>
  <si>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</si>
  <si>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</si>
  <si>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</si>
  <si>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</si>
  <si>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</si>
  <si>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</si>
  <si>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</si>
  <si>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</si>
  <si>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</si>
  <si>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</si>
  <si>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</si>
  <si>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</si>
  <si>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</si>
  <si>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</si>
  <si>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</si>
  <si>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</si>
  <si>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</si>
  <si>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</si>
  <si>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</si>
  <si>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</si>
  <si>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</si>
  <si>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</si>
  <si>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</si>
  <si>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</si>
  <si>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</si>
  <si>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</si>
  <si>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</si>
  <si>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</si>
  <si>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</si>
  <si>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</si>
  <si>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</si>
  <si>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</si>
  <si>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</si>
  <si>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</si>
  <si>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</si>
  <si>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</si>
  <si>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</si>
  <si>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113107341</t>
  </si>
  <si>
    <t>Odstranění podkladu živičného tl 50 mm strojně pl do 50 m2</t>
  </si>
  <si>
    <t>m2</t>
  </si>
  <si>
    <t>CS ÚRS 2024 01</t>
  </si>
  <si>
    <t>4</t>
  </si>
  <si>
    <t>2114176885</t>
  </si>
  <si>
    <t>VV</t>
  </si>
  <si>
    <t>" napojení na stávající povrchy "</t>
  </si>
  <si>
    <t>(4,5*3,0)*2</t>
  </si>
  <si>
    <t>5</t>
  </si>
  <si>
    <t>Komunikace pozemní</t>
  </si>
  <si>
    <t>565131111R</t>
  </si>
  <si>
    <t xml:space="preserve">Vyrovnání povrchu dosavadních podkladů obalovaným kamenivem ACP (OK) </t>
  </si>
  <si>
    <t>t</t>
  </si>
  <si>
    <t>82368452</t>
  </si>
  <si>
    <t>" skutečná spotřeba bude odsouhlasena objednatelem/TDS - na celý úsek uvažována vyrovnávka v tl. 20 mm "</t>
  </si>
  <si>
    <t>108,0</t>
  </si>
  <si>
    <t>3</t>
  </si>
  <si>
    <t>569911131</t>
  </si>
  <si>
    <t>Zpevnění krajnic asfaltovým recyklátem tl 50 mm</t>
  </si>
  <si>
    <t>-1429662179</t>
  </si>
  <si>
    <t>((720,0)*0,2)*2</t>
  </si>
  <si>
    <t>573231108</t>
  </si>
  <si>
    <t>Postřik živičný spojovací ze silniční emulze v množství 0,50 kg/m2</t>
  </si>
  <si>
    <t>-867071150</t>
  </si>
  <si>
    <t>720,0*3,0</t>
  </si>
  <si>
    <t>577144121</t>
  </si>
  <si>
    <t>Asfaltový beton vrstva obrusná ACO 11+ (ABS) tř. I tl 50 mm š přes 3 m z nemodifikovaného asfaltu</t>
  </si>
  <si>
    <t>-2091916817</t>
  </si>
  <si>
    <t>9</t>
  </si>
  <si>
    <t>Ostatní konstrukce a práce, bourání</t>
  </si>
  <si>
    <t>6</t>
  </si>
  <si>
    <t>919732R21</t>
  </si>
  <si>
    <t>Ošetření spár a trhlin živičné vrstvy za tepla š 15 mm hl. 25mm s prořezáním</t>
  </si>
  <si>
    <t>m</t>
  </si>
  <si>
    <t>-487430186</t>
  </si>
  <si>
    <t>" fakturace dle skutečně provedených prací odsouhlasených objednatelem/TDS "</t>
  </si>
  <si>
    <t>160,0</t>
  </si>
  <si>
    <t>7</t>
  </si>
  <si>
    <t>919735111</t>
  </si>
  <si>
    <t>Řezání stávajícího živičného krytu hl do 50 mm</t>
  </si>
  <si>
    <t>888252039</t>
  </si>
  <si>
    <t>9,0</t>
  </si>
  <si>
    <t>8</t>
  </si>
  <si>
    <t>938908411</t>
  </si>
  <si>
    <t>Čištění vozovek splachováním vodou</t>
  </si>
  <si>
    <t>-1905162050</t>
  </si>
  <si>
    <t>720,0*3,5</t>
  </si>
  <si>
    <t>938909311</t>
  </si>
  <si>
    <t>Čištění vozovek metením strojně podkladu nebo krytu betonového nebo živičného</t>
  </si>
  <si>
    <t>-1155583721</t>
  </si>
  <si>
    <t>10</t>
  </si>
  <si>
    <t>938909611</t>
  </si>
  <si>
    <t>Odstranění nánosu na krajnicích tl do 100 mm</t>
  </si>
  <si>
    <t>-1298772633</t>
  </si>
  <si>
    <t>(720,0*0,3)*2</t>
  </si>
  <si>
    <t>997</t>
  </si>
  <si>
    <t>Přesun sutě</t>
  </si>
  <si>
    <t>11</t>
  </si>
  <si>
    <t>997221551</t>
  </si>
  <si>
    <t>Vodorovná doprava suti ze sypkých materiálů do 1 km</t>
  </si>
  <si>
    <t>42410322</t>
  </si>
  <si>
    <t>997221559</t>
  </si>
  <si>
    <t>Příplatek ZKD 1 km u vodorovné dopravy suti ze sypkých materiálů</t>
  </si>
  <si>
    <t>-1053667804</t>
  </si>
  <si>
    <t>132,678*4</t>
  </si>
  <si>
    <t>13</t>
  </si>
  <si>
    <t>997221655</t>
  </si>
  <si>
    <t>Poplatek za uložení na skládce (skládkovné) zeminy a kamení kód odpadu 17 05 04</t>
  </si>
  <si>
    <t>-2117890068</t>
  </si>
  <si>
    <t>14</t>
  </si>
  <si>
    <t>997221875</t>
  </si>
  <si>
    <t>Poplatek za uložení na recyklační skládce (skládkovné) stavebního odpadu asfaltového bez obsahu dehtu zatříděného do Katalogu odpadů pod kódem 17 03 02</t>
  </si>
  <si>
    <t>1075954130</t>
  </si>
  <si>
    <t>VRN</t>
  </si>
  <si>
    <t>Vedlejší rozpočtové náklady</t>
  </si>
  <si>
    <t>VRN1</t>
  </si>
  <si>
    <t>Průzkumné, geodetické a projektové práce</t>
  </si>
  <si>
    <t>15</t>
  </si>
  <si>
    <t>010001000</t>
  </si>
  <si>
    <t>%</t>
  </si>
  <si>
    <t>1024</t>
  </si>
  <si>
    <t>-1495033786</t>
  </si>
  <si>
    <t>VRN3</t>
  </si>
  <si>
    <t>Zařízení staveniště</t>
  </si>
  <si>
    <t>16</t>
  </si>
  <si>
    <t>030001000</t>
  </si>
  <si>
    <t>-107657648</t>
  </si>
  <si>
    <t>17</t>
  </si>
  <si>
    <t>034002000</t>
  </si>
  <si>
    <t>Zabezpečení staveniště</t>
  </si>
  <si>
    <t>-1737185260</t>
  </si>
  <si>
    <t>18</t>
  </si>
  <si>
    <t>034303000</t>
  </si>
  <si>
    <t>Dopravní značení na staveništi</t>
  </si>
  <si>
    <t>-373893459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</si>
</sst>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007_02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Oprva_povrchu_komunikace_HBPO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28. 2. 2024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Mnichovo Hradiště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>František Beránek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76</v>
      </c>
      <c r="BT94" s="116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="7" customFormat="1" ht="16.5" customHeight="1">
      <c r="A95" s="117" t="s">
        <v>80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'007_02 - Oprva_povrchu_ko...'!J28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81</v>
      </c>
      <c r="AR95" s="124"/>
      <c r="AS95" s="125">
        <v>0</v>
      </c>
      <c r="AT95" s="126">
        <f>ROUND(SUM(AV95:AW95),2)</f>
        <v>0</v>
      </c>
      <c r="AU95" s="127">
        <f>'007_02 - Oprva_povrchu_ko...'!P120</f>
        <v>0</v>
      </c>
      <c r="AV95" s="126">
        <f>'007_02 - Oprva_povrchu_ko...'!J31</f>
        <v>0</v>
      </c>
      <c r="AW95" s="126">
        <f>'007_02 - Oprva_povrchu_ko...'!J32</f>
        <v>0</v>
      </c>
      <c r="AX95" s="126">
        <f>'007_02 - Oprva_povrchu_ko...'!J33</f>
        <v>0</v>
      </c>
      <c r="AY95" s="126">
        <f>'007_02 - Oprva_povrchu_ko...'!J34</f>
        <v>0</v>
      </c>
      <c r="AZ95" s="126">
        <f>'007_02 - Oprva_povrchu_ko...'!F31</f>
        <v>0</v>
      </c>
      <c r="BA95" s="126">
        <f>'007_02 - Oprva_povrchu_ko...'!F32</f>
        <v>0</v>
      </c>
      <c r="BB95" s="126">
        <f>'007_02 - Oprva_povrchu_ko...'!F33</f>
        <v>0</v>
      </c>
      <c r="BC95" s="126">
        <f>'007_02 - Oprva_povrchu_ko...'!F34</f>
        <v>0</v>
      </c>
      <c r="BD95" s="128">
        <f>'007_02 - Oprva_povrchu_ko...'!F35</f>
        <v>0</v>
      </c>
      <c r="BE95" s="7"/>
      <c r="BT95" s="129" t="s">
        <v>82</v>
      </c>
      <c r="BU95" s="129" t="s">
        <v>83</v>
      </c>
      <c r="BV95" s="129" t="s">
        <v>78</v>
      </c>
      <c r="BW95" s="129" t="s">
        <v>5</v>
      </c>
      <c r="BX95" s="129" t="s">
        <v>79</v>
      </c>
      <c r="CL95" s="129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ZObaoYWlMTr2pDpXx0/ygPUPE9wCFcRGDW0mbG7yXfpU9nC7CSSy52DqoZoZ/DAeeVH2jTpGQCOBfhE8yIjcGA==" hashValue="tlkyCAEvUbPy7wH9w/Y6EI5FDFi97Pd08+62+JiHHHWU4wHgtAilBqJVeoktnjGmD9vBFt9Pybd8kCjF05XlV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7_02 - Oprva_povrchu_k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hidden="1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84</v>
      </c>
    </row>
    <row r="4" hidden="1" s="1" customFormat="1" ht="24.96" customHeight="1">
      <c r="B4" s="19"/>
      <c r="D4" s="132" t="s">
        <v>85</v>
      </c>
      <c r="L4" s="19"/>
      <c r="M4" s="133" t="s">
        <v>10</v>
      </c>
      <c r="AT4" s="16" t="s">
        <v>4</v>
      </c>
    </row>
    <row r="5" hidden="1" s="1" customFormat="1" ht="6.96" customHeight="1">
      <c r="B5" s="19"/>
      <c r="L5" s="19"/>
    </row>
    <row r="6" hidden="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hidden="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hidden="1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idden="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idden="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28. 2. 2024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idden="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idden="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26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idden="1" s="2" customFormat="1" ht="18" customHeight="1">
      <c r="A13" s="37"/>
      <c r="B13" s="43"/>
      <c r="C13" s="37"/>
      <c r="D13" s="37"/>
      <c r="E13" s="136" t="s">
        <v>27</v>
      </c>
      <c r="F13" s="37"/>
      <c r="G13" s="37"/>
      <c r="H13" s="37"/>
      <c r="I13" s="134" t="s">
        <v>28</v>
      </c>
      <c r="J13" s="136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idden="1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idden="1" s="2" customFormat="1" ht="12" customHeight="1">
      <c r="A15" s="37"/>
      <c r="B15" s="43"/>
      <c r="C15" s="37"/>
      <c r="D15" s="134" t="s">
        <v>30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idden="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28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idden="1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idden="1" s="2" customFormat="1" ht="12" customHeight="1">
      <c r="A18" s="37"/>
      <c r="B18" s="43"/>
      <c r="C18" s="37"/>
      <c r="D18" s="134" t="s">
        <v>32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idden="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28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idden="1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idden="1" s="2" customFormat="1" ht="12" customHeight="1">
      <c r="A21" s="37"/>
      <c r="B21" s="43"/>
      <c r="C21" s="37"/>
      <c r="D21" s="134" t="s">
        <v>34</v>
      </c>
      <c r="E21" s="37"/>
      <c r="F21" s="37"/>
      <c r="G21" s="37"/>
      <c r="H21" s="37"/>
      <c r="I21" s="134" t="s">
        <v>25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idden="1" s="2" customFormat="1" ht="18" customHeight="1">
      <c r="A22" s="37"/>
      <c r="B22" s="43"/>
      <c r="C22" s="37"/>
      <c r="D22" s="37"/>
      <c r="E22" s="136" t="s">
        <v>35</v>
      </c>
      <c r="F22" s="37"/>
      <c r="G22" s="37"/>
      <c r="H22" s="37"/>
      <c r="I22" s="134" t="s">
        <v>28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idden="1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idden="1" s="2" customFormat="1" ht="12" customHeight="1">
      <c r="A24" s="37"/>
      <c r="B24" s="43"/>
      <c r="C24" s="37"/>
      <c r="D24" s="134" t="s">
        <v>36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idden="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hidden="1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idden="1" s="2" customFormat="1" ht="6.96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hidden="1" s="2" customFormat="1" ht="25.44" customHeight="1">
      <c r="A28" s="37"/>
      <c r="B28" s="43"/>
      <c r="C28" s="37"/>
      <c r="D28" s="143" t="s">
        <v>37</v>
      </c>
      <c r="E28" s="37"/>
      <c r="F28" s="37"/>
      <c r="G28" s="37"/>
      <c r="H28" s="37"/>
      <c r="I28" s="37"/>
      <c r="J28" s="144">
        <f>ROUND(J120, 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idden="1" s="2" customFormat="1" ht="6.96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idden="1" s="2" customFormat="1" ht="14.4" customHeight="1">
      <c r="A30" s="37"/>
      <c r="B30" s="43"/>
      <c r="C30" s="37"/>
      <c r="D30" s="37"/>
      <c r="E30" s="37"/>
      <c r="F30" s="145" t="s">
        <v>39</v>
      </c>
      <c r="G30" s="37"/>
      <c r="H30" s="37"/>
      <c r="I30" s="145" t="s">
        <v>38</v>
      </c>
      <c r="J30" s="145" t="s">
        <v>40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idden="1" s="2" customFormat="1" ht="14.4" customHeight="1">
      <c r="A31" s="37"/>
      <c r="B31" s="43"/>
      <c r="C31" s="37"/>
      <c r="D31" s="146" t="s">
        <v>41</v>
      </c>
      <c r="E31" s="134" t="s">
        <v>42</v>
      </c>
      <c r="F31" s="147">
        <f>ROUND((SUM(BE120:BE160)),  2)</f>
        <v>0</v>
      </c>
      <c r="G31" s="37"/>
      <c r="H31" s="37"/>
      <c r="I31" s="148">
        <v>0.20999999999999999</v>
      </c>
      <c r="J31" s="147">
        <f>ROUND(((SUM(BE120:BE160))*I31),  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idden="1" s="2" customFormat="1" ht="14.4" customHeight="1">
      <c r="A32" s="37"/>
      <c r="B32" s="43"/>
      <c r="C32" s="37"/>
      <c r="D32" s="37"/>
      <c r="E32" s="134" t="s">
        <v>43</v>
      </c>
      <c r="F32" s="147">
        <f>ROUND((SUM(BF120:BF160)),  2)</f>
        <v>0</v>
      </c>
      <c r="G32" s="37"/>
      <c r="H32" s="37"/>
      <c r="I32" s="148">
        <v>0.12</v>
      </c>
      <c r="J32" s="147">
        <f>ROUND(((SUM(BF120:BF160))*I32), 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34" t="s">
        <v>44</v>
      </c>
      <c r="F33" s="147">
        <f>ROUND((SUM(BG120:BG160)),  2)</f>
        <v>0</v>
      </c>
      <c r="G33" s="37"/>
      <c r="H33" s="37"/>
      <c r="I33" s="148">
        <v>0.20999999999999999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34" t="s">
        <v>45</v>
      </c>
      <c r="F34" s="147">
        <f>ROUND((SUM(BH120:BH160)),  2)</f>
        <v>0</v>
      </c>
      <c r="G34" s="37"/>
      <c r="H34" s="37"/>
      <c r="I34" s="148">
        <v>0.12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4" t="s">
        <v>46</v>
      </c>
      <c r="F35" s="147">
        <f>ROUND((SUM(BI120:BI160)),  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25.44" customHeight="1">
      <c r="A37" s="37"/>
      <c r="B37" s="43"/>
      <c r="C37" s="149"/>
      <c r="D37" s="150" t="s">
        <v>47</v>
      </c>
      <c r="E37" s="151"/>
      <c r="F37" s="151"/>
      <c r="G37" s="152" t="s">
        <v>48</v>
      </c>
      <c r="H37" s="153" t="s">
        <v>49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B39" s="19"/>
      <c r="L39" s="19"/>
    </row>
    <row r="40" hidden="1" s="1" customFormat="1" ht="14.4" customHeight="1">
      <c r="B40" s="19"/>
      <c r="L40" s="19"/>
    </row>
    <row r="41" hidden="1" s="1" customFormat="1" ht="14.4" customHeight="1">
      <c r="B41" s="19"/>
      <c r="L41" s="19"/>
    </row>
    <row r="42" hidden="1" s="1" customFormat="1" ht="14.4" customHeight="1">
      <c r="B42" s="19"/>
      <c r="L42" s="19"/>
    </row>
    <row r="43" hidden="1" s="1" customFormat="1" ht="14.4" customHeight="1">
      <c r="B43" s="19"/>
      <c r="L43" s="19"/>
    </row>
    <row r="44" hidden="1" s="1" customFormat="1" ht="14.4" customHeight="1">
      <c r="B44" s="19"/>
      <c r="L44" s="19"/>
    </row>
    <row r="45" hidden="1" s="1" customFormat="1" ht="14.4" customHeight="1">
      <c r="B45" s="19"/>
      <c r="L45" s="19"/>
    </row>
    <row r="46" hidden="1" s="1" customFormat="1" ht="14.4" customHeight="1">
      <c r="B46" s="19"/>
      <c r="L46" s="19"/>
    </row>
    <row r="47" hidden="1" s="1" customFormat="1" ht="14.4" customHeight="1">
      <c r="B47" s="19"/>
      <c r="L47" s="19"/>
    </row>
    <row r="48" hidden="1" s="1" customFormat="1" ht="14.4" customHeight="1">
      <c r="B48" s="19"/>
      <c r="L48" s="19"/>
    </row>
    <row r="49" hidden="1" s="1" customFormat="1" ht="14.4" customHeight="1">
      <c r="B49" s="19"/>
      <c r="L49" s="19"/>
    </row>
    <row r="50" hidden="1" s="2" customFormat="1" ht="14.4" customHeight="1">
      <c r="B50" s="62"/>
      <c r="D50" s="156" t="s">
        <v>50</v>
      </c>
      <c r="E50" s="157"/>
      <c r="F50" s="157"/>
      <c r="G50" s="156" t="s">
        <v>51</v>
      </c>
      <c r="H50" s="157"/>
      <c r="I50" s="157"/>
      <c r="J50" s="157"/>
      <c r="K50" s="157"/>
      <c r="L50" s="62"/>
    </row>
    <row r="51" hidden="1">
      <c r="B51" s="19"/>
      <c r="L51" s="19"/>
    </row>
    <row r="52" hidden="1">
      <c r="B52" s="19"/>
      <c r="L52" s="19"/>
    </row>
    <row r="53" hidden="1">
      <c r="B53" s="19"/>
      <c r="L53" s="19"/>
    </row>
    <row r="54" hidden="1">
      <c r="B54" s="19"/>
      <c r="L54" s="19"/>
    </row>
    <row r="55" hidden="1">
      <c r="B55" s="19"/>
      <c r="L55" s="19"/>
    </row>
    <row r="56" hidden="1">
      <c r="B56" s="19"/>
      <c r="L56" s="19"/>
    </row>
    <row r="57" hidden="1">
      <c r="B57" s="19"/>
      <c r="L57" s="19"/>
    </row>
    <row r="58" hidden="1">
      <c r="B58" s="19"/>
      <c r="L58" s="19"/>
    </row>
    <row r="59" hidden="1">
      <c r="B59" s="19"/>
      <c r="L59" s="19"/>
    </row>
    <row r="60" hidden="1">
      <c r="B60" s="19"/>
      <c r="L60" s="19"/>
    </row>
    <row r="61" hidden="1" s="2" customFormat="1">
      <c r="A61" s="37"/>
      <c r="B61" s="43"/>
      <c r="C61" s="37"/>
      <c r="D61" s="158" t="s">
        <v>52</v>
      </c>
      <c r="E61" s="159"/>
      <c r="F61" s="160" t="s">
        <v>53</v>
      </c>
      <c r="G61" s="158" t="s">
        <v>52</v>
      </c>
      <c r="H61" s="159"/>
      <c r="I61" s="159"/>
      <c r="J61" s="161" t="s">
        <v>53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idden="1">
      <c r="B62" s="19"/>
      <c r="L62" s="19"/>
    </row>
    <row r="63" hidden="1">
      <c r="B63" s="19"/>
      <c r="L63" s="19"/>
    </row>
    <row r="64" hidden="1">
      <c r="B64" s="19"/>
      <c r="L64" s="19"/>
    </row>
    <row r="65" hidden="1" s="2" customFormat="1">
      <c r="A65" s="37"/>
      <c r="B65" s="43"/>
      <c r="C65" s="37"/>
      <c r="D65" s="156" t="s">
        <v>54</v>
      </c>
      <c r="E65" s="162"/>
      <c r="F65" s="162"/>
      <c r="G65" s="156" t="s">
        <v>55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idden="1">
      <c r="B66" s="19"/>
      <c r="L66" s="19"/>
    </row>
    <row r="67" hidden="1">
      <c r="B67" s="19"/>
      <c r="L67" s="19"/>
    </row>
    <row r="68" hidden="1">
      <c r="B68" s="19"/>
      <c r="L68" s="19"/>
    </row>
    <row r="69" hidden="1">
      <c r="B69" s="19"/>
      <c r="L69" s="19"/>
    </row>
    <row r="70" hidden="1">
      <c r="B70" s="19"/>
      <c r="L70" s="19"/>
    </row>
    <row r="71" hidden="1">
      <c r="B71" s="19"/>
      <c r="L71" s="19"/>
    </row>
    <row r="72" hidden="1">
      <c r="B72" s="19"/>
      <c r="L72" s="19"/>
    </row>
    <row r="73" hidden="1">
      <c r="B73" s="19"/>
      <c r="L73" s="19"/>
    </row>
    <row r="74" hidden="1">
      <c r="B74" s="19"/>
      <c r="L74" s="19"/>
    </row>
    <row r="75" hidden="1">
      <c r="B75" s="19"/>
      <c r="L75" s="19"/>
    </row>
    <row r="76" hidden="1" s="2" customFormat="1">
      <c r="A76" s="37"/>
      <c r="B76" s="43"/>
      <c r="C76" s="37"/>
      <c r="D76" s="158" t="s">
        <v>52</v>
      </c>
      <c r="E76" s="159"/>
      <c r="F76" s="160" t="s">
        <v>53</v>
      </c>
      <c r="G76" s="158" t="s">
        <v>52</v>
      </c>
      <c r="H76" s="159"/>
      <c r="I76" s="159"/>
      <c r="J76" s="161" t="s">
        <v>53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idden="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idden="1"/>
    <row r="79" hidden="1"/>
    <row r="80" hidden="1"/>
    <row r="81" hidden="1" s="2" customFormat="1" ht="6.96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86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75" t="str">
        <f>E7</f>
        <v>Oprva_povrchu_komunikace_HBPO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28. 2. 2024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Město Mnichovo Hradiště</v>
      </c>
      <c r="G89" s="39"/>
      <c r="H89" s="39"/>
      <c r="I89" s="31" t="s">
        <v>32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15.15" customHeight="1">
      <c r="A90" s="37"/>
      <c r="B90" s="38"/>
      <c r="C90" s="31" t="s">
        <v>30</v>
      </c>
      <c r="D90" s="39"/>
      <c r="E90" s="39"/>
      <c r="F90" s="26" t="str">
        <f>IF(E16="","",E16)</f>
        <v>Vyplň údaj</v>
      </c>
      <c r="G90" s="39"/>
      <c r="H90" s="39"/>
      <c r="I90" s="31" t="s">
        <v>34</v>
      </c>
      <c r="J90" s="35" t="str">
        <f>E22</f>
        <v>František Beránek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29.28" customHeight="1">
      <c r="A92" s="37"/>
      <c r="B92" s="38"/>
      <c r="C92" s="167" t="s">
        <v>87</v>
      </c>
      <c r="D92" s="168"/>
      <c r="E92" s="168"/>
      <c r="F92" s="168"/>
      <c r="G92" s="168"/>
      <c r="H92" s="168"/>
      <c r="I92" s="168"/>
      <c r="J92" s="169" t="s">
        <v>88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2.8" customHeight="1">
      <c r="A94" s="37"/>
      <c r="B94" s="38"/>
      <c r="C94" s="170" t="s">
        <v>89</v>
      </c>
      <c r="D94" s="39"/>
      <c r="E94" s="39"/>
      <c r="F94" s="39"/>
      <c r="G94" s="39"/>
      <c r="H94" s="39"/>
      <c r="I94" s="39"/>
      <c r="J94" s="109">
        <f>J120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90</v>
      </c>
    </row>
    <row r="95" hidden="1" s="9" customFormat="1" ht="24.96" customHeight="1">
      <c r="A95" s="9"/>
      <c r="B95" s="171"/>
      <c r="C95" s="172"/>
      <c r="D95" s="173" t="s">
        <v>91</v>
      </c>
      <c r="E95" s="174"/>
      <c r="F95" s="174"/>
      <c r="G95" s="174"/>
      <c r="H95" s="174"/>
      <c r="I95" s="174"/>
      <c r="J95" s="175">
        <f>J121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77"/>
      <c r="C96" s="178"/>
      <c r="D96" s="179" t="s">
        <v>92</v>
      </c>
      <c r="E96" s="180"/>
      <c r="F96" s="180"/>
      <c r="G96" s="180"/>
      <c r="H96" s="180"/>
      <c r="I96" s="180"/>
      <c r="J96" s="181">
        <f>J122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77"/>
      <c r="C97" s="178"/>
      <c r="D97" s="179" t="s">
        <v>93</v>
      </c>
      <c r="E97" s="180"/>
      <c r="F97" s="180"/>
      <c r="G97" s="180"/>
      <c r="H97" s="180"/>
      <c r="I97" s="180"/>
      <c r="J97" s="181">
        <f>J126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77"/>
      <c r="C98" s="178"/>
      <c r="D98" s="179" t="s">
        <v>94</v>
      </c>
      <c r="E98" s="180"/>
      <c r="F98" s="180"/>
      <c r="G98" s="180"/>
      <c r="H98" s="180"/>
      <c r="I98" s="180"/>
      <c r="J98" s="181">
        <f>J136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77"/>
      <c r="C99" s="178"/>
      <c r="D99" s="179" t="s">
        <v>95</v>
      </c>
      <c r="E99" s="180"/>
      <c r="F99" s="180"/>
      <c r="G99" s="180"/>
      <c r="H99" s="180"/>
      <c r="I99" s="180"/>
      <c r="J99" s="181">
        <f>J148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9" customFormat="1" ht="24.96" customHeight="1">
      <c r="A100" s="9"/>
      <c r="B100" s="171"/>
      <c r="C100" s="172"/>
      <c r="D100" s="173" t="s">
        <v>96</v>
      </c>
      <c r="E100" s="174"/>
      <c r="F100" s="174"/>
      <c r="G100" s="174"/>
      <c r="H100" s="174"/>
      <c r="I100" s="174"/>
      <c r="J100" s="175">
        <f>J154</f>
        <v>0</v>
      </c>
      <c r="K100" s="172"/>
      <c r="L100" s="17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10" customFormat="1" ht="19.92" customHeight="1">
      <c r="A101" s="10"/>
      <c r="B101" s="177"/>
      <c r="C101" s="178"/>
      <c r="D101" s="179" t="s">
        <v>97</v>
      </c>
      <c r="E101" s="180"/>
      <c r="F101" s="180"/>
      <c r="G101" s="180"/>
      <c r="H101" s="180"/>
      <c r="I101" s="180"/>
      <c r="J101" s="181">
        <f>J155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77"/>
      <c r="C102" s="178"/>
      <c r="D102" s="179" t="s">
        <v>98</v>
      </c>
      <c r="E102" s="180"/>
      <c r="F102" s="180"/>
      <c r="G102" s="180"/>
      <c r="H102" s="180"/>
      <c r="I102" s="180"/>
      <c r="J102" s="181">
        <f>J157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idden="1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idden="1"/>
    <row r="106" hidden="1"/>
    <row r="107" hidden="1"/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99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75" t="str">
        <f>E7</f>
        <v>Oprva_povrchu_komunikace_HBPO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20</v>
      </c>
      <c r="D114" s="39"/>
      <c r="E114" s="39"/>
      <c r="F114" s="26" t="str">
        <f>F10</f>
        <v xml:space="preserve"> </v>
      </c>
      <c r="G114" s="39"/>
      <c r="H114" s="39"/>
      <c r="I114" s="31" t="s">
        <v>22</v>
      </c>
      <c r="J114" s="78" t="str">
        <f>IF(J10="","",J10)</f>
        <v>28. 2. 2024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15" customHeight="1">
      <c r="A116" s="37"/>
      <c r="B116" s="38"/>
      <c r="C116" s="31" t="s">
        <v>24</v>
      </c>
      <c r="D116" s="39"/>
      <c r="E116" s="39"/>
      <c r="F116" s="26" t="str">
        <f>E13</f>
        <v>Město Mnichovo Hradiště</v>
      </c>
      <c r="G116" s="39"/>
      <c r="H116" s="39"/>
      <c r="I116" s="31" t="s">
        <v>32</v>
      </c>
      <c r="J116" s="35" t="str">
        <f>E19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30</v>
      </c>
      <c r="D117" s="39"/>
      <c r="E117" s="39"/>
      <c r="F117" s="26" t="str">
        <f>IF(E16="","",E16)</f>
        <v>Vyplň údaj</v>
      </c>
      <c r="G117" s="39"/>
      <c r="H117" s="39"/>
      <c r="I117" s="31" t="s">
        <v>34</v>
      </c>
      <c r="J117" s="35" t="str">
        <f>E22</f>
        <v>František Beránek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0.32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11" customFormat="1" ht="29.28" customHeight="1">
      <c r="A119" s="183"/>
      <c r="B119" s="184"/>
      <c r="C119" s="185" t="s">
        <v>100</v>
      </c>
      <c r="D119" s="186" t="s">
        <v>62</v>
      </c>
      <c r="E119" s="186" t="s">
        <v>58</v>
      </c>
      <c r="F119" s="186" t="s">
        <v>59</v>
      </c>
      <c r="G119" s="186" t="s">
        <v>101</v>
      </c>
      <c r="H119" s="186" t="s">
        <v>102</v>
      </c>
      <c r="I119" s="186" t="s">
        <v>103</v>
      </c>
      <c r="J119" s="186" t="s">
        <v>88</v>
      </c>
      <c r="K119" s="187" t="s">
        <v>104</v>
      </c>
      <c r="L119" s="188"/>
      <c r="M119" s="99" t="s">
        <v>1</v>
      </c>
      <c r="N119" s="100" t="s">
        <v>41</v>
      </c>
      <c r="O119" s="100" t="s">
        <v>105</v>
      </c>
      <c r="P119" s="100" t="s">
        <v>106</v>
      </c>
      <c r="Q119" s="100" t="s">
        <v>107</v>
      </c>
      <c r="R119" s="100" t="s">
        <v>108</v>
      </c>
      <c r="S119" s="100" t="s">
        <v>109</v>
      </c>
      <c r="T119" s="101" t="s">
        <v>110</v>
      </c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</row>
    <row r="120" s="2" customFormat="1" ht="22.8" customHeight="1">
      <c r="A120" s="37"/>
      <c r="B120" s="38"/>
      <c r="C120" s="106" t="s">
        <v>111</v>
      </c>
      <c r="D120" s="39"/>
      <c r="E120" s="39"/>
      <c r="F120" s="39"/>
      <c r="G120" s="39"/>
      <c r="H120" s="39"/>
      <c r="I120" s="39"/>
      <c r="J120" s="189">
        <f>BK120</f>
        <v>0</v>
      </c>
      <c r="K120" s="39"/>
      <c r="L120" s="43"/>
      <c r="M120" s="102"/>
      <c r="N120" s="190"/>
      <c r="O120" s="103"/>
      <c r="P120" s="191">
        <f>P121+P154</f>
        <v>0</v>
      </c>
      <c r="Q120" s="103"/>
      <c r="R120" s="191">
        <f>R121+R154</f>
        <v>31.199999999999999</v>
      </c>
      <c r="S120" s="103"/>
      <c r="T120" s="192">
        <f>T121+T154</f>
        <v>132.67799999999997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76</v>
      </c>
      <c r="AU120" s="16" t="s">
        <v>90</v>
      </c>
      <c r="BK120" s="193">
        <f>BK121+BK154</f>
        <v>0</v>
      </c>
    </row>
    <row r="121" s="12" customFormat="1" ht="25.92" customHeight="1">
      <c r="A121" s="12"/>
      <c r="B121" s="194"/>
      <c r="C121" s="195"/>
      <c r="D121" s="196" t="s">
        <v>76</v>
      </c>
      <c r="E121" s="197" t="s">
        <v>112</v>
      </c>
      <c r="F121" s="197" t="s">
        <v>113</v>
      </c>
      <c r="G121" s="195"/>
      <c r="H121" s="195"/>
      <c r="I121" s="198"/>
      <c r="J121" s="199">
        <f>BK121</f>
        <v>0</v>
      </c>
      <c r="K121" s="195"/>
      <c r="L121" s="200"/>
      <c r="M121" s="201"/>
      <c r="N121" s="202"/>
      <c r="O121" s="202"/>
      <c r="P121" s="203">
        <f>P122+P126+P136+P148</f>
        <v>0</v>
      </c>
      <c r="Q121" s="202"/>
      <c r="R121" s="203">
        <f>R122+R126+R136+R148</f>
        <v>31.199999999999999</v>
      </c>
      <c r="S121" s="202"/>
      <c r="T121" s="204">
        <f>T122+T126+T136+T148</f>
        <v>132.67799999999997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5" t="s">
        <v>82</v>
      </c>
      <c r="AT121" s="206" t="s">
        <v>76</v>
      </c>
      <c r="AU121" s="206" t="s">
        <v>77</v>
      </c>
      <c r="AY121" s="205" t="s">
        <v>114</v>
      </c>
      <c r="BK121" s="207">
        <f>BK122+BK126+BK136+BK148</f>
        <v>0</v>
      </c>
    </row>
    <row r="122" s="12" customFormat="1" ht="22.8" customHeight="1">
      <c r="A122" s="12"/>
      <c r="B122" s="194"/>
      <c r="C122" s="195"/>
      <c r="D122" s="196" t="s">
        <v>76</v>
      </c>
      <c r="E122" s="208" t="s">
        <v>82</v>
      </c>
      <c r="F122" s="208" t="s">
        <v>115</v>
      </c>
      <c r="G122" s="195"/>
      <c r="H122" s="195"/>
      <c r="I122" s="198"/>
      <c r="J122" s="209">
        <f>BK122</f>
        <v>0</v>
      </c>
      <c r="K122" s="195"/>
      <c r="L122" s="200"/>
      <c r="M122" s="201"/>
      <c r="N122" s="202"/>
      <c r="O122" s="202"/>
      <c r="P122" s="203">
        <f>SUM(P123:P125)</f>
        <v>0</v>
      </c>
      <c r="Q122" s="202"/>
      <c r="R122" s="203">
        <f>SUM(R123:R125)</f>
        <v>0</v>
      </c>
      <c r="S122" s="202"/>
      <c r="T122" s="204">
        <f>SUM(T123:T125)</f>
        <v>2.6459999999999999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5" t="s">
        <v>82</v>
      </c>
      <c r="AT122" s="206" t="s">
        <v>76</v>
      </c>
      <c r="AU122" s="206" t="s">
        <v>82</v>
      </c>
      <c r="AY122" s="205" t="s">
        <v>114</v>
      </c>
      <c r="BK122" s="207">
        <f>SUM(BK123:BK125)</f>
        <v>0</v>
      </c>
    </row>
    <row r="123" s="2" customFormat="1" ht="24.15" customHeight="1">
      <c r="A123" s="37"/>
      <c r="B123" s="38"/>
      <c r="C123" s="210" t="s">
        <v>82</v>
      </c>
      <c r="D123" s="210" t="s">
        <v>116</v>
      </c>
      <c r="E123" s="211" t="s">
        <v>117</v>
      </c>
      <c r="F123" s="212" t="s">
        <v>118</v>
      </c>
      <c r="G123" s="213" t="s">
        <v>119</v>
      </c>
      <c r="H123" s="214">
        <v>27</v>
      </c>
      <c r="I123" s="215"/>
      <c r="J123" s="216">
        <f>ROUND(I123*H123,2)</f>
        <v>0</v>
      </c>
      <c r="K123" s="212" t="s">
        <v>120</v>
      </c>
      <c r="L123" s="43"/>
      <c r="M123" s="217" t="s">
        <v>1</v>
      </c>
      <c r="N123" s="218" t="s">
        <v>42</v>
      </c>
      <c r="O123" s="90"/>
      <c r="P123" s="219">
        <f>O123*H123</f>
        <v>0</v>
      </c>
      <c r="Q123" s="219">
        <v>0</v>
      </c>
      <c r="R123" s="219">
        <f>Q123*H123</f>
        <v>0</v>
      </c>
      <c r="S123" s="219">
        <v>0.098000000000000004</v>
      </c>
      <c r="T123" s="220">
        <f>S123*H123</f>
        <v>2.6459999999999999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1" t="s">
        <v>121</v>
      </c>
      <c r="AT123" s="221" t="s">
        <v>116</v>
      </c>
      <c r="AU123" s="221" t="s">
        <v>84</v>
      </c>
      <c r="AY123" s="16" t="s">
        <v>114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6" t="s">
        <v>82</v>
      </c>
      <c r="BK123" s="222">
        <f>ROUND(I123*H123,2)</f>
        <v>0</v>
      </c>
      <c r="BL123" s="16" t="s">
        <v>121</v>
      </c>
      <c r="BM123" s="221" t="s">
        <v>122</v>
      </c>
    </row>
    <row r="124" s="13" customFormat="1">
      <c r="A124" s="13"/>
      <c r="B124" s="223"/>
      <c r="C124" s="224"/>
      <c r="D124" s="225" t="s">
        <v>123</v>
      </c>
      <c r="E124" s="226" t="s">
        <v>1</v>
      </c>
      <c r="F124" s="227" t="s">
        <v>124</v>
      </c>
      <c r="G124" s="224"/>
      <c r="H124" s="226" t="s">
        <v>1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123</v>
      </c>
      <c r="AU124" s="233" t="s">
        <v>84</v>
      </c>
      <c r="AV124" s="13" t="s">
        <v>82</v>
      </c>
      <c r="AW124" s="13" t="s">
        <v>33</v>
      </c>
      <c r="AX124" s="13" t="s">
        <v>77</v>
      </c>
      <c r="AY124" s="233" t="s">
        <v>114</v>
      </c>
    </row>
    <row r="125" s="14" customFormat="1">
      <c r="A125" s="14"/>
      <c r="B125" s="234"/>
      <c r="C125" s="235"/>
      <c r="D125" s="225" t="s">
        <v>123</v>
      </c>
      <c r="E125" s="236" t="s">
        <v>1</v>
      </c>
      <c r="F125" s="237" t="s">
        <v>125</v>
      </c>
      <c r="G125" s="235"/>
      <c r="H125" s="238">
        <v>27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123</v>
      </c>
      <c r="AU125" s="244" t="s">
        <v>84</v>
      </c>
      <c r="AV125" s="14" t="s">
        <v>84</v>
      </c>
      <c r="AW125" s="14" t="s">
        <v>33</v>
      </c>
      <c r="AX125" s="14" t="s">
        <v>82</v>
      </c>
      <c r="AY125" s="244" t="s">
        <v>114</v>
      </c>
    </row>
    <row r="126" s="12" customFormat="1" ht="22.8" customHeight="1">
      <c r="A126" s="12"/>
      <c r="B126" s="194"/>
      <c r="C126" s="195"/>
      <c r="D126" s="196" t="s">
        <v>76</v>
      </c>
      <c r="E126" s="208" t="s">
        <v>126</v>
      </c>
      <c r="F126" s="208" t="s">
        <v>127</v>
      </c>
      <c r="G126" s="195"/>
      <c r="H126" s="195"/>
      <c r="I126" s="198"/>
      <c r="J126" s="209">
        <f>BK126</f>
        <v>0</v>
      </c>
      <c r="K126" s="195"/>
      <c r="L126" s="200"/>
      <c r="M126" s="201"/>
      <c r="N126" s="202"/>
      <c r="O126" s="202"/>
      <c r="P126" s="203">
        <f>SUM(P127:P135)</f>
        <v>0</v>
      </c>
      <c r="Q126" s="202"/>
      <c r="R126" s="203">
        <f>SUM(R127:R135)</f>
        <v>31.103999999999999</v>
      </c>
      <c r="S126" s="202"/>
      <c r="T126" s="204">
        <f>SUM(T127:T135)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5" t="s">
        <v>82</v>
      </c>
      <c r="AT126" s="206" t="s">
        <v>76</v>
      </c>
      <c r="AU126" s="206" t="s">
        <v>82</v>
      </c>
      <c r="AY126" s="205" t="s">
        <v>114</v>
      </c>
      <c r="BK126" s="207">
        <f>SUM(BK127:BK135)</f>
        <v>0</v>
      </c>
    </row>
    <row r="127" s="2" customFormat="1" ht="24.15" customHeight="1">
      <c r="A127" s="37"/>
      <c r="B127" s="38"/>
      <c r="C127" s="210" t="s">
        <v>84</v>
      </c>
      <c r="D127" s="210" t="s">
        <v>116</v>
      </c>
      <c r="E127" s="211" t="s">
        <v>128</v>
      </c>
      <c r="F127" s="212" t="s">
        <v>129</v>
      </c>
      <c r="G127" s="213" t="s">
        <v>130</v>
      </c>
      <c r="H127" s="214">
        <v>108</v>
      </c>
      <c r="I127" s="215"/>
      <c r="J127" s="216">
        <f>ROUND(I127*H127,2)</f>
        <v>0</v>
      </c>
      <c r="K127" s="212" t="s">
        <v>1</v>
      </c>
      <c r="L127" s="43"/>
      <c r="M127" s="217" t="s">
        <v>1</v>
      </c>
      <c r="N127" s="218" t="s">
        <v>42</v>
      </c>
      <c r="O127" s="90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1" t="s">
        <v>121</v>
      </c>
      <c r="AT127" s="221" t="s">
        <v>116</v>
      </c>
      <c r="AU127" s="221" t="s">
        <v>84</v>
      </c>
      <c r="AY127" s="16" t="s">
        <v>114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6" t="s">
        <v>82</v>
      </c>
      <c r="BK127" s="222">
        <f>ROUND(I127*H127,2)</f>
        <v>0</v>
      </c>
      <c r="BL127" s="16" t="s">
        <v>121</v>
      </c>
      <c r="BM127" s="221" t="s">
        <v>131</v>
      </c>
    </row>
    <row r="128" s="13" customFormat="1">
      <c r="A128" s="13"/>
      <c r="B128" s="223"/>
      <c r="C128" s="224"/>
      <c r="D128" s="225" t="s">
        <v>123</v>
      </c>
      <c r="E128" s="226" t="s">
        <v>1</v>
      </c>
      <c r="F128" s="227" t="s">
        <v>132</v>
      </c>
      <c r="G128" s="224"/>
      <c r="H128" s="226" t="s">
        <v>1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123</v>
      </c>
      <c r="AU128" s="233" t="s">
        <v>84</v>
      </c>
      <c r="AV128" s="13" t="s">
        <v>82</v>
      </c>
      <c r="AW128" s="13" t="s">
        <v>33</v>
      </c>
      <c r="AX128" s="13" t="s">
        <v>77</v>
      </c>
      <c r="AY128" s="233" t="s">
        <v>114</v>
      </c>
    </row>
    <row r="129" s="14" customFormat="1">
      <c r="A129" s="14"/>
      <c r="B129" s="234"/>
      <c r="C129" s="235"/>
      <c r="D129" s="225" t="s">
        <v>123</v>
      </c>
      <c r="E129" s="236" t="s">
        <v>1</v>
      </c>
      <c r="F129" s="237" t="s">
        <v>133</v>
      </c>
      <c r="G129" s="235"/>
      <c r="H129" s="238">
        <v>108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123</v>
      </c>
      <c r="AU129" s="244" t="s">
        <v>84</v>
      </c>
      <c r="AV129" s="14" t="s">
        <v>84</v>
      </c>
      <c r="AW129" s="14" t="s">
        <v>33</v>
      </c>
      <c r="AX129" s="14" t="s">
        <v>82</v>
      </c>
      <c r="AY129" s="244" t="s">
        <v>114</v>
      </c>
    </row>
    <row r="130" s="2" customFormat="1" ht="16.5" customHeight="1">
      <c r="A130" s="37"/>
      <c r="B130" s="38"/>
      <c r="C130" s="210" t="s">
        <v>134</v>
      </c>
      <c r="D130" s="210" t="s">
        <v>116</v>
      </c>
      <c r="E130" s="211" t="s">
        <v>135</v>
      </c>
      <c r="F130" s="212" t="s">
        <v>136</v>
      </c>
      <c r="G130" s="213" t="s">
        <v>119</v>
      </c>
      <c r="H130" s="214">
        <v>288</v>
      </c>
      <c r="I130" s="215"/>
      <c r="J130" s="216">
        <f>ROUND(I130*H130,2)</f>
        <v>0</v>
      </c>
      <c r="K130" s="212" t="s">
        <v>120</v>
      </c>
      <c r="L130" s="43"/>
      <c r="M130" s="217" t="s">
        <v>1</v>
      </c>
      <c r="N130" s="218" t="s">
        <v>42</v>
      </c>
      <c r="O130" s="90"/>
      <c r="P130" s="219">
        <f>O130*H130</f>
        <v>0</v>
      </c>
      <c r="Q130" s="219">
        <v>0.108</v>
      </c>
      <c r="R130" s="219">
        <f>Q130*H130</f>
        <v>31.103999999999999</v>
      </c>
      <c r="S130" s="219">
        <v>0</v>
      </c>
      <c r="T130" s="22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1" t="s">
        <v>121</v>
      </c>
      <c r="AT130" s="221" t="s">
        <v>116</v>
      </c>
      <c r="AU130" s="221" t="s">
        <v>84</v>
      </c>
      <c r="AY130" s="16" t="s">
        <v>114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6" t="s">
        <v>82</v>
      </c>
      <c r="BK130" s="222">
        <f>ROUND(I130*H130,2)</f>
        <v>0</v>
      </c>
      <c r="BL130" s="16" t="s">
        <v>121</v>
      </c>
      <c r="BM130" s="221" t="s">
        <v>137</v>
      </c>
    </row>
    <row r="131" s="14" customFormat="1">
      <c r="A131" s="14"/>
      <c r="B131" s="234"/>
      <c r="C131" s="235"/>
      <c r="D131" s="225" t="s">
        <v>123</v>
      </c>
      <c r="E131" s="236" t="s">
        <v>1</v>
      </c>
      <c r="F131" s="237" t="s">
        <v>138</v>
      </c>
      <c r="G131" s="235"/>
      <c r="H131" s="238">
        <v>288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123</v>
      </c>
      <c r="AU131" s="244" t="s">
        <v>84</v>
      </c>
      <c r="AV131" s="14" t="s">
        <v>84</v>
      </c>
      <c r="AW131" s="14" t="s">
        <v>33</v>
      </c>
      <c r="AX131" s="14" t="s">
        <v>82</v>
      </c>
      <c r="AY131" s="244" t="s">
        <v>114</v>
      </c>
    </row>
    <row r="132" s="2" customFormat="1" ht="24.15" customHeight="1">
      <c r="A132" s="37"/>
      <c r="B132" s="38"/>
      <c r="C132" s="210" t="s">
        <v>121</v>
      </c>
      <c r="D132" s="210" t="s">
        <v>116</v>
      </c>
      <c r="E132" s="211" t="s">
        <v>139</v>
      </c>
      <c r="F132" s="212" t="s">
        <v>140</v>
      </c>
      <c r="G132" s="213" t="s">
        <v>119</v>
      </c>
      <c r="H132" s="214">
        <v>2160</v>
      </c>
      <c r="I132" s="215"/>
      <c r="J132" s="216">
        <f>ROUND(I132*H132,2)</f>
        <v>0</v>
      </c>
      <c r="K132" s="212" t="s">
        <v>120</v>
      </c>
      <c r="L132" s="43"/>
      <c r="M132" s="217" t="s">
        <v>1</v>
      </c>
      <c r="N132" s="218" t="s">
        <v>42</v>
      </c>
      <c r="O132" s="90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1" t="s">
        <v>121</v>
      </c>
      <c r="AT132" s="221" t="s">
        <v>116</v>
      </c>
      <c r="AU132" s="221" t="s">
        <v>84</v>
      </c>
      <c r="AY132" s="16" t="s">
        <v>114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6" t="s">
        <v>82</v>
      </c>
      <c r="BK132" s="222">
        <f>ROUND(I132*H132,2)</f>
        <v>0</v>
      </c>
      <c r="BL132" s="16" t="s">
        <v>121</v>
      </c>
      <c r="BM132" s="221" t="s">
        <v>141</v>
      </c>
    </row>
    <row r="133" s="14" customFormat="1">
      <c r="A133" s="14"/>
      <c r="B133" s="234"/>
      <c r="C133" s="235"/>
      <c r="D133" s="225" t="s">
        <v>123</v>
      </c>
      <c r="E133" s="236" t="s">
        <v>1</v>
      </c>
      <c r="F133" s="237" t="s">
        <v>142</v>
      </c>
      <c r="G133" s="235"/>
      <c r="H133" s="238">
        <v>2160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123</v>
      </c>
      <c r="AU133" s="244" t="s">
        <v>84</v>
      </c>
      <c r="AV133" s="14" t="s">
        <v>84</v>
      </c>
      <c r="AW133" s="14" t="s">
        <v>33</v>
      </c>
      <c r="AX133" s="14" t="s">
        <v>82</v>
      </c>
      <c r="AY133" s="244" t="s">
        <v>114</v>
      </c>
    </row>
    <row r="134" s="2" customFormat="1" ht="33" customHeight="1">
      <c r="A134" s="37"/>
      <c r="B134" s="38"/>
      <c r="C134" s="210" t="s">
        <v>126</v>
      </c>
      <c r="D134" s="210" t="s">
        <v>116</v>
      </c>
      <c r="E134" s="211" t="s">
        <v>143</v>
      </c>
      <c r="F134" s="212" t="s">
        <v>144</v>
      </c>
      <c r="G134" s="213" t="s">
        <v>119</v>
      </c>
      <c r="H134" s="214">
        <v>2160</v>
      </c>
      <c r="I134" s="215"/>
      <c r="J134" s="216">
        <f>ROUND(I134*H134,2)</f>
        <v>0</v>
      </c>
      <c r="K134" s="212" t="s">
        <v>120</v>
      </c>
      <c r="L134" s="43"/>
      <c r="M134" s="217" t="s">
        <v>1</v>
      </c>
      <c r="N134" s="218" t="s">
        <v>42</v>
      </c>
      <c r="O134" s="90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1" t="s">
        <v>121</v>
      </c>
      <c r="AT134" s="221" t="s">
        <v>116</v>
      </c>
      <c r="AU134" s="221" t="s">
        <v>84</v>
      </c>
      <c r="AY134" s="16" t="s">
        <v>114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6" t="s">
        <v>82</v>
      </c>
      <c r="BK134" s="222">
        <f>ROUND(I134*H134,2)</f>
        <v>0</v>
      </c>
      <c r="BL134" s="16" t="s">
        <v>121</v>
      </c>
      <c r="BM134" s="221" t="s">
        <v>145</v>
      </c>
    </row>
    <row r="135" s="14" customFormat="1">
      <c r="A135" s="14"/>
      <c r="B135" s="234"/>
      <c r="C135" s="235"/>
      <c r="D135" s="225" t="s">
        <v>123</v>
      </c>
      <c r="E135" s="236" t="s">
        <v>1</v>
      </c>
      <c r="F135" s="237" t="s">
        <v>142</v>
      </c>
      <c r="G135" s="235"/>
      <c r="H135" s="238">
        <v>2160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123</v>
      </c>
      <c r="AU135" s="244" t="s">
        <v>84</v>
      </c>
      <c r="AV135" s="14" t="s">
        <v>84</v>
      </c>
      <c r="AW135" s="14" t="s">
        <v>33</v>
      </c>
      <c r="AX135" s="14" t="s">
        <v>82</v>
      </c>
      <c r="AY135" s="244" t="s">
        <v>114</v>
      </c>
    </row>
    <row r="136" s="12" customFormat="1" ht="22.8" customHeight="1">
      <c r="A136" s="12"/>
      <c r="B136" s="194"/>
      <c r="C136" s="195"/>
      <c r="D136" s="196" t="s">
        <v>76</v>
      </c>
      <c r="E136" s="208" t="s">
        <v>146</v>
      </c>
      <c r="F136" s="208" t="s">
        <v>147</v>
      </c>
      <c r="G136" s="195"/>
      <c r="H136" s="195"/>
      <c r="I136" s="198"/>
      <c r="J136" s="209">
        <f>BK136</f>
        <v>0</v>
      </c>
      <c r="K136" s="195"/>
      <c r="L136" s="200"/>
      <c r="M136" s="201"/>
      <c r="N136" s="202"/>
      <c r="O136" s="202"/>
      <c r="P136" s="203">
        <f>SUM(P137:P147)</f>
        <v>0</v>
      </c>
      <c r="Q136" s="202"/>
      <c r="R136" s="203">
        <f>SUM(R137:R147)</f>
        <v>0.095999999999999988</v>
      </c>
      <c r="S136" s="202"/>
      <c r="T136" s="204">
        <f>SUM(T137:T147)</f>
        <v>130.03199999999998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5" t="s">
        <v>82</v>
      </c>
      <c r="AT136" s="206" t="s">
        <v>76</v>
      </c>
      <c r="AU136" s="206" t="s">
        <v>82</v>
      </c>
      <c r="AY136" s="205" t="s">
        <v>114</v>
      </c>
      <c r="BK136" s="207">
        <f>SUM(BK137:BK147)</f>
        <v>0</v>
      </c>
    </row>
    <row r="137" s="2" customFormat="1" ht="24.15" customHeight="1">
      <c r="A137" s="37"/>
      <c r="B137" s="38"/>
      <c r="C137" s="210" t="s">
        <v>148</v>
      </c>
      <c r="D137" s="210" t="s">
        <v>116</v>
      </c>
      <c r="E137" s="211" t="s">
        <v>149</v>
      </c>
      <c r="F137" s="212" t="s">
        <v>150</v>
      </c>
      <c r="G137" s="213" t="s">
        <v>151</v>
      </c>
      <c r="H137" s="214">
        <v>160</v>
      </c>
      <c r="I137" s="215"/>
      <c r="J137" s="216">
        <f>ROUND(I137*H137,2)</f>
        <v>0</v>
      </c>
      <c r="K137" s="212" t="s">
        <v>1</v>
      </c>
      <c r="L137" s="43"/>
      <c r="M137" s="217" t="s">
        <v>1</v>
      </c>
      <c r="N137" s="218" t="s">
        <v>42</v>
      </c>
      <c r="O137" s="90"/>
      <c r="P137" s="219">
        <f>O137*H137</f>
        <v>0</v>
      </c>
      <c r="Q137" s="219">
        <v>0.00059999999999999995</v>
      </c>
      <c r="R137" s="219">
        <f>Q137*H137</f>
        <v>0.095999999999999988</v>
      </c>
      <c r="S137" s="219">
        <v>0</v>
      </c>
      <c r="T137" s="22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1" t="s">
        <v>121</v>
      </c>
      <c r="AT137" s="221" t="s">
        <v>116</v>
      </c>
      <c r="AU137" s="221" t="s">
        <v>84</v>
      </c>
      <c r="AY137" s="16" t="s">
        <v>114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6" t="s">
        <v>82</v>
      </c>
      <c r="BK137" s="222">
        <f>ROUND(I137*H137,2)</f>
        <v>0</v>
      </c>
      <c r="BL137" s="16" t="s">
        <v>121</v>
      </c>
      <c r="BM137" s="221" t="s">
        <v>152</v>
      </c>
    </row>
    <row r="138" s="13" customFormat="1">
      <c r="A138" s="13"/>
      <c r="B138" s="223"/>
      <c r="C138" s="224"/>
      <c r="D138" s="225" t="s">
        <v>123</v>
      </c>
      <c r="E138" s="226" t="s">
        <v>1</v>
      </c>
      <c r="F138" s="227" t="s">
        <v>153</v>
      </c>
      <c r="G138" s="224"/>
      <c r="H138" s="226" t="s">
        <v>1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123</v>
      </c>
      <c r="AU138" s="233" t="s">
        <v>84</v>
      </c>
      <c r="AV138" s="13" t="s">
        <v>82</v>
      </c>
      <c r="AW138" s="13" t="s">
        <v>33</v>
      </c>
      <c r="AX138" s="13" t="s">
        <v>77</v>
      </c>
      <c r="AY138" s="233" t="s">
        <v>114</v>
      </c>
    </row>
    <row r="139" s="14" customFormat="1">
      <c r="A139" s="14"/>
      <c r="B139" s="234"/>
      <c r="C139" s="235"/>
      <c r="D139" s="225" t="s">
        <v>123</v>
      </c>
      <c r="E139" s="236" t="s">
        <v>1</v>
      </c>
      <c r="F139" s="237" t="s">
        <v>154</v>
      </c>
      <c r="G139" s="235"/>
      <c r="H139" s="238">
        <v>160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123</v>
      </c>
      <c r="AU139" s="244" t="s">
        <v>84</v>
      </c>
      <c r="AV139" s="14" t="s">
        <v>84</v>
      </c>
      <c r="AW139" s="14" t="s">
        <v>33</v>
      </c>
      <c r="AX139" s="14" t="s">
        <v>82</v>
      </c>
      <c r="AY139" s="244" t="s">
        <v>114</v>
      </c>
    </row>
    <row r="140" s="2" customFormat="1" ht="16.5" customHeight="1">
      <c r="A140" s="37"/>
      <c r="B140" s="38"/>
      <c r="C140" s="210" t="s">
        <v>155</v>
      </c>
      <c r="D140" s="210" t="s">
        <v>116</v>
      </c>
      <c r="E140" s="211" t="s">
        <v>156</v>
      </c>
      <c r="F140" s="212" t="s">
        <v>157</v>
      </c>
      <c r="G140" s="213" t="s">
        <v>151</v>
      </c>
      <c r="H140" s="214">
        <v>9</v>
      </c>
      <c r="I140" s="215"/>
      <c r="J140" s="216">
        <f>ROUND(I140*H140,2)</f>
        <v>0</v>
      </c>
      <c r="K140" s="212" t="s">
        <v>120</v>
      </c>
      <c r="L140" s="43"/>
      <c r="M140" s="217" t="s">
        <v>1</v>
      </c>
      <c r="N140" s="218" t="s">
        <v>42</v>
      </c>
      <c r="O140" s="90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1" t="s">
        <v>121</v>
      </c>
      <c r="AT140" s="221" t="s">
        <v>116</v>
      </c>
      <c r="AU140" s="221" t="s">
        <v>84</v>
      </c>
      <c r="AY140" s="16" t="s">
        <v>114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6" t="s">
        <v>82</v>
      </c>
      <c r="BK140" s="222">
        <f>ROUND(I140*H140,2)</f>
        <v>0</v>
      </c>
      <c r="BL140" s="16" t="s">
        <v>121</v>
      </c>
      <c r="BM140" s="221" t="s">
        <v>158</v>
      </c>
    </row>
    <row r="141" s="14" customFormat="1">
      <c r="A141" s="14"/>
      <c r="B141" s="234"/>
      <c r="C141" s="235"/>
      <c r="D141" s="225" t="s">
        <v>123</v>
      </c>
      <c r="E141" s="236" t="s">
        <v>1</v>
      </c>
      <c r="F141" s="237" t="s">
        <v>159</v>
      </c>
      <c r="G141" s="235"/>
      <c r="H141" s="238">
        <v>9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123</v>
      </c>
      <c r="AU141" s="244" t="s">
        <v>84</v>
      </c>
      <c r="AV141" s="14" t="s">
        <v>84</v>
      </c>
      <c r="AW141" s="14" t="s">
        <v>33</v>
      </c>
      <c r="AX141" s="14" t="s">
        <v>82</v>
      </c>
      <c r="AY141" s="244" t="s">
        <v>114</v>
      </c>
    </row>
    <row r="142" s="2" customFormat="1" ht="16.5" customHeight="1">
      <c r="A142" s="37"/>
      <c r="B142" s="38"/>
      <c r="C142" s="210" t="s">
        <v>160</v>
      </c>
      <c r="D142" s="210" t="s">
        <v>116</v>
      </c>
      <c r="E142" s="211" t="s">
        <v>161</v>
      </c>
      <c r="F142" s="212" t="s">
        <v>162</v>
      </c>
      <c r="G142" s="213" t="s">
        <v>119</v>
      </c>
      <c r="H142" s="214">
        <v>2520</v>
      </c>
      <c r="I142" s="215"/>
      <c r="J142" s="216">
        <f>ROUND(I142*H142,2)</f>
        <v>0</v>
      </c>
      <c r="K142" s="212" t="s">
        <v>120</v>
      </c>
      <c r="L142" s="43"/>
      <c r="M142" s="217" t="s">
        <v>1</v>
      </c>
      <c r="N142" s="218" t="s">
        <v>42</v>
      </c>
      <c r="O142" s="90"/>
      <c r="P142" s="219">
        <f>O142*H142</f>
        <v>0</v>
      </c>
      <c r="Q142" s="219">
        <v>0</v>
      </c>
      <c r="R142" s="219">
        <f>Q142*H142</f>
        <v>0</v>
      </c>
      <c r="S142" s="219">
        <v>0.01</v>
      </c>
      <c r="T142" s="220">
        <f>S142*H142</f>
        <v>25.199999999999999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1" t="s">
        <v>121</v>
      </c>
      <c r="AT142" s="221" t="s">
        <v>116</v>
      </c>
      <c r="AU142" s="221" t="s">
        <v>84</v>
      </c>
      <c r="AY142" s="16" t="s">
        <v>114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6" t="s">
        <v>82</v>
      </c>
      <c r="BK142" s="222">
        <f>ROUND(I142*H142,2)</f>
        <v>0</v>
      </c>
      <c r="BL142" s="16" t="s">
        <v>121</v>
      </c>
      <c r="BM142" s="221" t="s">
        <v>163</v>
      </c>
    </row>
    <row r="143" s="14" customFormat="1">
      <c r="A143" s="14"/>
      <c r="B143" s="234"/>
      <c r="C143" s="235"/>
      <c r="D143" s="225" t="s">
        <v>123</v>
      </c>
      <c r="E143" s="236" t="s">
        <v>1</v>
      </c>
      <c r="F143" s="237" t="s">
        <v>164</v>
      </c>
      <c r="G143" s="235"/>
      <c r="H143" s="238">
        <v>2520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123</v>
      </c>
      <c r="AU143" s="244" t="s">
        <v>84</v>
      </c>
      <c r="AV143" s="14" t="s">
        <v>84</v>
      </c>
      <c r="AW143" s="14" t="s">
        <v>33</v>
      </c>
      <c r="AX143" s="14" t="s">
        <v>82</v>
      </c>
      <c r="AY143" s="244" t="s">
        <v>114</v>
      </c>
    </row>
    <row r="144" s="2" customFormat="1" ht="24.15" customHeight="1">
      <c r="A144" s="37"/>
      <c r="B144" s="38"/>
      <c r="C144" s="210" t="s">
        <v>146</v>
      </c>
      <c r="D144" s="210" t="s">
        <v>116</v>
      </c>
      <c r="E144" s="211" t="s">
        <v>165</v>
      </c>
      <c r="F144" s="212" t="s">
        <v>166</v>
      </c>
      <c r="G144" s="213" t="s">
        <v>119</v>
      </c>
      <c r="H144" s="214">
        <v>2520</v>
      </c>
      <c r="I144" s="215"/>
      <c r="J144" s="216">
        <f>ROUND(I144*H144,2)</f>
        <v>0</v>
      </c>
      <c r="K144" s="212" t="s">
        <v>120</v>
      </c>
      <c r="L144" s="43"/>
      <c r="M144" s="217" t="s">
        <v>1</v>
      </c>
      <c r="N144" s="218" t="s">
        <v>42</v>
      </c>
      <c r="O144" s="90"/>
      <c r="P144" s="219">
        <f>O144*H144</f>
        <v>0</v>
      </c>
      <c r="Q144" s="219">
        <v>0</v>
      </c>
      <c r="R144" s="219">
        <f>Q144*H144</f>
        <v>0</v>
      </c>
      <c r="S144" s="219">
        <v>0.02</v>
      </c>
      <c r="T144" s="220">
        <f>S144*H144</f>
        <v>50.399999999999999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1" t="s">
        <v>121</v>
      </c>
      <c r="AT144" s="221" t="s">
        <v>116</v>
      </c>
      <c r="AU144" s="221" t="s">
        <v>84</v>
      </c>
      <c r="AY144" s="16" t="s">
        <v>114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6" t="s">
        <v>82</v>
      </c>
      <c r="BK144" s="222">
        <f>ROUND(I144*H144,2)</f>
        <v>0</v>
      </c>
      <c r="BL144" s="16" t="s">
        <v>121</v>
      </c>
      <c r="BM144" s="221" t="s">
        <v>167</v>
      </c>
    </row>
    <row r="145" s="14" customFormat="1">
      <c r="A145" s="14"/>
      <c r="B145" s="234"/>
      <c r="C145" s="235"/>
      <c r="D145" s="225" t="s">
        <v>123</v>
      </c>
      <c r="E145" s="236" t="s">
        <v>1</v>
      </c>
      <c r="F145" s="237" t="s">
        <v>164</v>
      </c>
      <c r="G145" s="235"/>
      <c r="H145" s="238">
        <v>2520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123</v>
      </c>
      <c r="AU145" s="244" t="s">
        <v>84</v>
      </c>
      <c r="AV145" s="14" t="s">
        <v>84</v>
      </c>
      <c r="AW145" s="14" t="s">
        <v>33</v>
      </c>
      <c r="AX145" s="14" t="s">
        <v>82</v>
      </c>
      <c r="AY145" s="244" t="s">
        <v>114</v>
      </c>
    </row>
    <row r="146" s="2" customFormat="1" ht="16.5" customHeight="1">
      <c r="A146" s="37"/>
      <c r="B146" s="38"/>
      <c r="C146" s="210" t="s">
        <v>168</v>
      </c>
      <c r="D146" s="210" t="s">
        <v>116</v>
      </c>
      <c r="E146" s="211" t="s">
        <v>169</v>
      </c>
      <c r="F146" s="212" t="s">
        <v>170</v>
      </c>
      <c r="G146" s="213" t="s">
        <v>119</v>
      </c>
      <c r="H146" s="214">
        <v>432</v>
      </c>
      <c r="I146" s="215"/>
      <c r="J146" s="216">
        <f>ROUND(I146*H146,2)</f>
        <v>0</v>
      </c>
      <c r="K146" s="212" t="s">
        <v>120</v>
      </c>
      <c r="L146" s="43"/>
      <c r="M146" s="217" t="s">
        <v>1</v>
      </c>
      <c r="N146" s="218" t="s">
        <v>42</v>
      </c>
      <c r="O146" s="90"/>
      <c r="P146" s="219">
        <f>O146*H146</f>
        <v>0</v>
      </c>
      <c r="Q146" s="219">
        <v>0</v>
      </c>
      <c r="R146" s="219">
        <f>Q146*H146</f>
        <v>0</v>
      </c>
      <c r="S146" s="219">
        <v>0.126</v>
      </c>
      <c r="T146" s="220">
        <f>S146*H146</f>
        <v>54.432000000000002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1" t="s">
        <v>121</v>
      </c>
      <c r="AT146" s="221" t="s">
        <v>116</v>
      </c>
      <c r="AU146" s="221" t="s">
        <v>84</v>
      </c>
      <c r="AY146" s="16" t="s">
        <v>114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6" t="s">
        <v>82</v>
      </c>
      <c r="BK146" s="222">
        <f>ROUND(I146*H146,2)</f>
        <v>0</v>
      </c>
      <c r="BL146" s="16" t="s">
        <v>121</v>
      </c>
      <c r="BM146" s="221" t="s">
        <v>171</v>
      </c>
    </row>
    <row r="147" s="14" customFormat="1">
      <c r="A147" s="14"/>
      <c r="B147" s="234"/>
      <c r="C147" s="235"/>
      <c r="D147" s="225" t="s">
        <v>123</v>
      </c>
      <c r="E147" s="236" t="s">
        <v>1</v>
      </c>
      <c r="F147" s="237" t="s">
        <v>172</v>
      </c>
      <c r="G147" s="235"/>
      <c r="H147" s="238">
        <v>432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123</v>
      </c>
      <c r="AU147" s="244" t="s">
        <v>84</v>
      </c>
      <c r="AV147" s="14" t="s">
        <v>84</v>
      </c>
      <c r="AW147" s="14" t="s">
        <v>33</v>
      </c>
      <c r="AX147" s="14" t="s">
        <v>82</v>
      </c>
      <c r="AY147" s="244" t="s">
        <v>114</v>
      </c>
    </row>
    <row r="148" s="12" customFormat="1" ht="22.8" customHeight="1">
      <c r="A148" s="12"/>
      <c r="B148" s="194"/>
      <c r="C148" s="195"/>
      <c r="D148" s="196" t="s">
        <v>76</v>
      </c>
      <c r="E148" s="208" t="s">
        <v>173</v>
      </c>
      <c r="F148" s="208" t="s">
        <v>174</v>
      </c>
      <c r="G148" s="195"/>
      <c r="H148" s="195"/>
      <c r="I148" s="198"/>
      <c r="J148" s="209">
        <f>BK148</f>
        <v>0</v>
      </c>
      <c r="K148" s="195"/>
      <c r="L148" s="200"/>
      <c r="M148" s="201"/>
      <c r="N148" s="202"/>
      <c r="O148" s="202"/>
      <c r="P148" s="203">
        <f>SUM(P149:P153)</f>
        <v>0</v>
      </c>
      <c r="Q148" s="202"/>
      <c r="R148" s="203">
        <f>SUM(R149:R153)</f>
        <v>0</v>
      </c>
      <c r="S148" s="202"/>
      <c r="T148" s="204">
        <f>SUM(T149:T153)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5" t="s">
        <v>82</v>
      </c>
      <c r="AT148" s="206" t="s">
        <v>76</v>
      </c>
      <c r="AU148" s="206" t="s">
        <v>82</v>
      </c>
      <c r="AY148" s="205" t="s">
        <v>114</v>
      </c>
      <c r="BK148" s="207">
        <f>SUM(BK149:BK153)</f>
        <v>0</v>
      </c>
    </row>
    <row r="149" s="2" customFormat="1" ht="21.75" customHeight="1">
      <c r="A149" s="37"/>
      <c r="B149" s="38"/>
      <c r="C149" s="210" t="s">
        <v>175</v>
      </c>
      <c r="D149" s="210" t="s">
        <v>116</v>
      </c>
      <c r="E149" s="211" t="s">
        <v>176</v>
      </c>
      <c r="F149" s="212" t="s">
        <v>177</v>
      </c>
      <c r="G149" s="213" t="s">
        <v>130</v>
      </c>
      <c r="H149" s="214">
        <v>132.678</v>
      </c>
      <c r="I149" s="215"/>
      <c r="J149" s="216">
        <f>ROUND(I149*H149,2)</f>
        <v>0</v>
      </c>
      <c r="K149" s="212" t="s">
        <v>120</v>
      </c>
      <c r="L149" s="43"/>
      <c r="M149" s="217" t="s">
        <v>1</v>
      </c>
      <c r="N149" s="218" t="s">
        <v>42</v>
      </c>
      <c r="O149" s="90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1" t="s">
        <v>121</v>
      </c>
      <c r="AT149" s="221" t="s">
        <v>116</v>
      </c>
      <c r="AU149" s="221" t="s">
        <v>84</v>
      </c>
      <c r="AY149" s="16" t="s">
        <v>114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6" t="s">
        <v>82</v>
      </c>
      <c r="BK149" s="222">
        <f>ROUND(I149*H149,2)</f>
        <v>0</v>
      </c>
      <c r="BL149" s="16" t="s">
        <v>121</v>
      </c>
      <c r="BM149" s="221" t="s">
        <v>178</v>
      </c>
    </row>
    <row r="150" s="2" customFormat="1" ht="24.15" customHeight="1">
      <c r="A150" s="37"/>
      <c r="B150" s="38"/>
      <c r="C150" s="210" t="s">
        <v>8</v>
      </c>
      <c r="D150" s="210" t="s">
        <v>116</v>
      </c>
      <c r="E150" s="211" t="s">
        <v>179</v>
      </c>
      <c r="F150" s="212" t="s">
        <v>180</v>
      </c>
      <c r="G150" s="213" t="s">
        <v>130</v>
      </c>
      <c r="H150" s="214">
        <v>530.71199999999999</v>
      </c>
      <c r="I150" s="215"/>
      <c r="J150" s="216">
        <f>ROUND(I150*H150,2)</f>
        <v>0</v>
      </c>
      <c r="K150" s="212" t="s">
        <v>120</v>
      </c>
      <c r="L150" s="43"/>
      <c r="M150" s="217" t="s">
        <v>1</v>
      </c>
      <c r="N150" s="218" t="s">
        <v>42</v>
      </c>
      <c r="O150" s="90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1" t="s">
        <v>121</v>
      </c>
      <c r="AT150" s="221" t="s">
        <v>116</v>
      </c>
      <c r="AU150" s="221" t="s">
        <v>84</v>
      </c>
      <c r="AY150" s="16" t="s">
        <v>114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6" t="s">
        <v>82</v>
      </c>
      <c r="BK150" s="222">
        <f>ROUND(I150*H150,2)</f>
        <v>0</v>
      </c>
      <c r="BL150" s="16" t="s">
        <v>121</v>
      </c>
      <c r="BM150" s="221" t="s">
        <v>181</v>
      </c>
    </row>
    <row r="151" s="14" customFormat="1">
      <c r="A151" s="14"/>
      <c r="B151" s="234"/>
      <c r="C151" s="235"/>
      <c r="D151" s="225" t="s">
        <v>123</v>
      </c>
      <c r="E151" s="236" t="s">
        <v>1</v>
      </c>
      <c r="F151" s="237" t="s">
        <v>182</v>
      </c>
      <c r="G151" s="235"/>
      <c r="H151" s="238">
        <v>530.71199999999999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123</v>
      </c>
      <c r="AU151" s="244" t="s">
        <v>84</v>
      </c>
      <c r="AV151" s="14" t="s">
        <v>84</v>
      </c>
      <c r="AW151" s="14" t="s">
        <v>33</v>
      </c>
      <c r="AX151" s="14" t="s">
        <v>82</v>
      </c>
      <c r="AY151" s="244" t="s">
        <v>114</v>
      </c>
    </row>
    <row r="152" s="2" customFormat="1" ht="24.15" customHeight="1">
      <c r="A152" s="37"/>
      <c r="B152" s="38"/>
      <c r="C152" s="210" t="s">
        <v>183</v>
      </c>
      <c r="D152" s="210" t="s">
        <v>116</v>
      </c>
      <c r="E152" s="211" t="s">
        <v>184</v>
      </c>
      <c r="F152" s="212" t="s">
        <v>185</v>
      </c>
      <c r="G152" s="213" t="s">
        <v>130</v>
      </c>
      <c r="H152" s="214">
        <v>130.03200000000001</v>
      </c>
      <c r="I152" s="215"/>
      <c r="J152" s="216">
        <f>ROUND(I152*H152,2)</f>
        <v>0</v>
      </c>
      <c r="K152" s="212" t="s">
        <v>120</v>
      </c>
      <c r="L152" s="43"/>
      <c r="M152" s="217" t="s">
        <v>1</v>
      </c>
      <c r="N152" s="218" t="s">
        <v>42</v>
      </c>
      <c r="O152" s="90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1" t="s">
        <v>121</v>
      </c>
      <c r="AT152" s="221" t="s">
        <v>116</v>
      </c>
      <c r="AU152" s="221" t="s">
        <v>84</v>
      </c>
      <c r="AY152" s="16" t="s">
        <v>114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6" t="s">
        <v>82</v>
      </c>
      <c r="BK152" s="222">
        <f>ROUND(I152*H152,2)</f>
        <v>0</v>
      </c>
      <c r="BL152" s="16" t="s">
        <v>121</v>
      </c>
      <c r="BM152" s="221" t="s">
        <v>186</v>
      </c>
    </row>
    <row r="153" s="2" customFormat="1" ht="44.25" customHeight="1">
      <c r="A153" s="37"/>
      <c r="B153" s="38"/>
      <c r="C153" s="210" t="s">
        <v>187</v>
      </c>
      <c r="D153" s="210" t="s">
        <v>116</v>
      </c>
      <c r="E153" s="211" t="s">
        <v>188</v>
      </c>
      <c r="F153" s="212" t="s">
        <v>189</v>
      </c>
      <c r="G153" s="213" t="s">
        <v>130</v>
      </c>
      <c r="H153" s="214">
        <v>2.6459999999999999</v>
      </c>
      <c r="I153" s="215"/>
      <c r="J153" s="216">
        <f>ROUND(I153*H153,2)</f>
        <v>0</v>
      </c>
      <c r="K153" s="212" t="s">
        <v>120</v>
      </c>
      <c r="L153" s="43"/>
      <c r="M153" s="217" t="s">
        <v>1</v>
      </c>
      <c r="N153" s="218" t="s">
        <v>42</v>
      </c>
      <c r="O153" s="90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1" t="s">
        <v>121</v>
      </c>
      <c r="AT153" s="221" t="s">
        <v>116</v>
      </c>
      <c r="AU153" s="221" t="s">
        <v>84</v>
      </c>
      <c r="AY153" s="16" t="s">
        <v>114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6" t="s">
        <v>82</v>
      </c>
      <c r="BK153" s="222">
        <f>ROUND(I153*H153,2)</f>
        <v>0</v>
      </c>
      <c r="BL153" s="16" t="s">
        <v>121</v>
      </c>
      <c r="BM153" s="221" t="s">
        <v>190</v>
      </c>
    </row>
    <row r="154" s="12" customFormat="1" ht="25.92" customHeight="1">
      <c r="A154" s="12"/>
      <c r="B154" s="194"/>
      <c r="C154" s="195"/>
      <c r="D154" s="196" t="s">
        <v>76</v>
      </c>
      <c r="E154" s="197" t="s">
        <v>191</v>
      </c>
      <c r="F154" s="197" t="s">
        <v>192</v>
      </c>
      <c r="G154" s="195"/>
      <c r="H154" s="195"/>
      <c r="I154" s="198"/>
      <c r="J154" s="199">
        <f>BK154</f>
        <v>0</v>
      </c>
      <c r="K154" s="195"/>
      <c r="L154" s="200"/>
      <c r="M154" s="201"/>
      <c r="N154" s="202"/>
      <c r="O154" s="202"/>
      <c r="P154" s="203">
        <f>P155+P157</f>
        <v>0</v>
      </c>
      <c r="Q154" s="202"/>
      <c r="R154" s="203">
        <f>R155+R157</f>
        <v>0</v>
      </c>
      <c r="S154" s="202"/>
      <c r="T154" s="204">
        <f>T155+T157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5" t="s">
        <v>126</v>
      </c>
      <c r="AT154" s="206" t="s">
        <v>76</v>
      </c>
      <c r="AU154" s="206" t="s">
        <v>77</v>
      </c>
      <c r="AY154" s="205" t="s">
        <v>114</v>
      </c>
      <c r="BK154" s="207">
        <f>BK155+BK157</f>
        <v>0</v>
      </c>
    </row>
    <row r="155" s="12" customFormat="1" ht="22.8" customHeight="1">
      <c r="A155" s="12"/>
      <c r="B155" s="194"/>
      <c r="C155" s="195"/>
      <c r="D155" s="196" t="s">
        <v>76</v>
      </c>
      <c r="E155" s="208" t="s">
        <v>193</v>
      </c>
      <c r="F155" s="208" t="s">
        <v>194</v>
      </c>
      <c r="G155" s="195"/>
      <c r="H155" s="195"/>
      <c r="I155" s="198"/>
      <c r="J155" s="209">
        <f>BK155</f>
        <v>0</v>
      </c>
      <c r="K155" s="195"/>
      <c r="L155" s="200"/>
      <c r="M155" s="201"/>
      <c r="N155" s="202"/>
      <c r="O155" s="202"/>
      <c r="P155" s="203">
        <f>P156</f>
        <v>0</v>
      </c>
      <c r="Q155" s="202"/>
      <c r="R155" s="203">
        <f>R156</f>
        <v>0</v>
      </c>
      <c r="S155" s="202"/>
      <c r="T155" s="204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5" t="s">
        <v>126</v>
      </c>
      <c r="AT155" s="206" t="s">
        <v>76</v>
      </c>
      <c r="AU155" s="206" t="s">
        <v>82</v>
      </c>
      <c r="AY155" s="205" t="s">
        <v>114</v>
      </c>
      <c r="BK155" s="207">
        <f>BK156</f>
        <v>0</v>
      </c>
    </row>
    <row r="156" s="2" customFormat="1" ht="16.5" customHeight="1">
      <c r="A156" s="37"/>
      <c r="B156" s="38"/>
      <c r="C156" s="210" t="s">
        <v>195</v>
      </c>
      <c r="D156" s="210" t="s">
        <v>116</v>
      </c>
      <c r="E156" s="211" t="s">
        <v>196</v>
      </c>
      <c r="F156" s="212" t="s">
        <v>194</v>
      </c>
      <c r="G156" s="213" t="s">
        <v>197</v>
      </c>
      <c r="H156" s="245"/>
      <c r="I156" s="215"/>
      <c r="J156" s="216">
        <f>ROUND(I156*H156,2)</f>
        <v>0</v>
      </c>
      <c r="K156" s="212" t="s">
        <v>120</v>
      </c>
      <c r="L156" s="43"/>
      <c r="M156" s="217" t="s">
        <v>1</v>
      </c>
      <c r="N156" s="218" t="s">
        <v>42</v>
      </c>
      <c r="O156" s="90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1" t="s">
        <v>198</v>
      </c>
      <c r="AT156" s="221" t="s">
        <v>116</v>
      </c>
      <c r="AU156" s="221" t="s">
        <v>84</v>
      </c>
      <c r="AY156" s="16" t="s">
        <v>114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6" t="s">
        <v>82</v>
      </c>
      <c r="BK156" s="222">
        <f>ROUND(I156*H156,2)</f>
        <v>0</v>
      </c>
      <c r="BL156" s="16" t="s">
        <v>198</v>
      </c>
      <c r="BM156" s="221" t="s">
        <v>199</v>
      </c>
    </row>
    <row r="157" s="12" customFormat="1" ht="22.8" customHeight="1">
      <c r="A157" s="12"/>
      <c r="B157" s="194"/>
      <c r="C157" s="195"/>
      <c r="D157" s="196" t="s">
        <v>76</v>
      </c>
      <c r="E157" s="208" t="s">
        <v>200</v>
      </c>
      <c r="F157" s="208" t="s">
        <v>201</v>
      </c>
      <c r="G157" s="195"/>
      <c r="H157" s="195"/>
      <c r="I157" s="198"/>
      <c r="J157" s="209">
        <f>BK157</f>
        <v>0</v>
      </c>
      <c r="K157" s="195"/>
      <c r="L157" s="200"/>
      <c r="M157" s="201"/>
      <c r="N157" s="202"/>
      <c r="O157" s="202"/>
      <c r="P157" s="203">
        <f>SUM(P158:P160)</f>
        <v>0</v>
      </c>
      <c r="Q157" s="202"/>
      <c r="R157" s="203">
        <f>SUM(R158:R160)</f>
        <v>0</v>
      </c>
      <c r="S157" s="202"/>
      <c r="T157" s="204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5" t="s">
        <v>126</v>
      </c>
      <c r="AT157" s="206" t="s">
        <v>76</v>
      </c>
      <c r="AU157" s="206" t="s">
        <v>82</v>
      </c>
      <c r="AY157" s="205" t="s">
        <v>114</v>
      </c>
      <c r="BK157" s="207">
        <f>SUM(BK158:BK160)</f>
        <v>0</v>
      </c>
    </row>
    <row r="158" s="2" customFormat="1" ht="16.5" customHeight="1">
      <c r="A158" s="37"/>
      <c r="B158" s="38"/>
      <c r="C158" s="210" t="s">
        <v>202</v>
      </c>
      <c r="D158" s="210" t="s">
        <v>116</v>
      </c>
      <c r="E158" s="211" t="s">
        <v>203</v>
      </c>
      <c r="F158" s="212" t="s">
        <v>201</v>
      </c>
      <c r="G158" s="213" t="s">
        <v>197</v>
      </c>
      <c r="H158" s="245"/>
      <c r="I158" s="215"/>
      <c r="J158" s="216">
        <f>ROUND(I158*H158,2)</f>
        <v>0</v>
      </c>
      <c r="K158" s="212" t="s">
        <v>120</v>
      </c>
      <c r="L158" s="43"/>
      <c r="M158" s="217" t="s">
        <v>1</v>
      </c>
      <c r="N158" s="218" t="s">
        <v>42</v>
      </c>
      <c r="O158" s="90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1" t="s">
        <v>198</v>
      </c>
      <c r="AT158" s="221" t="s">
        <v>116</v>
      </c>
      <c r="AU158" s="221" t="s">
        <v>84</v>
      </c>
      <c r="AY158" s="16" t="s">
        <v>114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6" t="s">
        <v>82</v>
      </c>
      <c r="BK158" s="222">
        <f>ROUND(I158*H158,2)</f>
        <v>0</v>
      </c>
      <c r="BL158" s="16" t="s">
        <v>198</v>
      </c>
      <c r="BM158" s="221" t="s">
        <v>204</v>
      </c>
    </row>
    <row r="159" s="2" customFormat="1" ht="16.5" customHeight="1">
      <c r="A159" s="37"/>
      <c r="B159" s="38"/>
      <c r="C159" s="210" t="s">
        <v>205</v>
      </c>
      <c r="D159" s="210" t="s">
        <v>116</v>
      </c>
      <c r="E159" s="211" t="s">
        <v>206</v>
      </c>
      <c r="F159" s="212" t="s">
        <v>207</v>
      </c>
      <c r="G159" s="213" t="s">
        <v>197</v>
      </c>
      <c r="H159" s="245"/>
      <c r="I159" s="215"/>
      <c r="J159" s="216">
        <f>ROUND(I159*H159,2)</f>
        <v>0</v>
      </c>
      <c r="K159" s="212" t="s">
        <v>120</v>
      </c>
      <c r="L159" s="43"/>
      <c r="M159" s="217" t="s">
        <v>1</v>
      </c>
      <c r="N159" s="218" t="s">
        <v>42</v>
      </c>
      <c r="O159" s="90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1" t="s">
        <v>198</v>
      </c>
      <c r="AT159" s="221" t="s">
        <v>116</v>
      </c>
      <c r="AU159" s="221" t="s">
        <v>84</v>
      </c>
      <c r="AY159" s="16" t="s">
        <v>114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6" t="s">
        <v>82</v>
      </c>
      <c r="BK159" s="222">
        <f>ROUND(I159*H159,2)</f>
        <v>0</v>
      </c>
      <c r="BL159" s="16" t="s">
        <v>198</v>
      </c>
      <c r="BM159" s="221" t="s">
        <v>208</v>
      </c>
    </row>
    <row r="160" s="2" customFormat="1" ht="16.5" customHeight="1">
      <c r="A160" s="37"/>
      <c r="B160" s="38"/>
      <c r="C160" s="210" t="s">
        <v>209</v>
      </c>
      <c r="D160" s="210" t="s">
        <v>116</v>
      </c>
      <c r="E160" s="211" t="s">
        <v>210</v>
      </c>
      <c r="F160" s="212" t="s">
        <v>211</v>
      </c>
      <c r="G160" s="213" t="s">
        <v>197</v>
      </c>
      <c r="H160" s="245"/>
      <c r="I160" s="215"/>
      <c r="J160" s="216">
        <f>ROUND(I160*H160,2)</f>
        <v>0</v>
      </c>
      <c r="K160" s="212" t="s">
        <v>120</v>
      </c>
      <c r="L160" s="43"/>
      <c r="M160" s="246" t="s">
        <v>1</v>
      </c>
      <c r="N160" s="247" t="s">
        <v>42</v>
      </c>
      <c r="O160" s="24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1" t="s">
        <v>198</v>
      </c>
      <c r="AT160" s="221" t="s">
        <v>116</v>
      </c>
      <c r="AU160" s="221" t="s">
        <v>84</v>
      </c>
      <c r="AY160" s="16" t="s">
        <v>114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6" t="s">
        <v>82</v>
      </c>
      <c r="BK160" s="222">
        <f>ROUND(I160*H160,2)</f>
        <v>0</v>
      </c>
      <c r="BL160" s="16" t="s">
        <v>198</v>
      </c>
      <c r="BM160" s="221" t="s">
        <v>212</v>
      </c>
    </row>
    <row r="161" s="2" customFormat="1" ht="6.96" customHeight="1">
      <c r="A161" s="37"/>
      <c r="B161" s="65"/>
      <c r="C161" s="66"/>
      <c r="D161" s="66"/>
      <c r="E161" s="66"/>
      <c r="F161" s="66"/>
      <c r="G161" s="66"/>
      <c r="H161" s="66"/>
      <c r="I161" s="66"/>
      <c r="J161" s="66"/>
      <c r="K161" s="66"/>
      <c r="L161" s="43"/>
      <c r="M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</sheetData>
  <sheetProtection sheet="1" autoFilter="0" formatColumns="0" formatRows="0" objects="1" scenarios="1" spinCount="100000" saltValue="hL1rkD/T2zM5nLMNY3FeXl016PlgWvc/XyTjgm8/yHkU9vp7EZ6zi3y5zhS7FHrBF+IBTi1CL+vUW8aUzZfWFw==" hashValue="9dvqmOSTeoGTrgZu3fu1sHOXwunT/gqEOC9XqdwEgsZfNHknrUovXnOjyZRb00mxzSSXf48+sLjSb2ClAChELA==" algorithmName="SHA-512" password="CC35"/>
  <autoFilter ref="C119:K160"/>
  <mergeCells count="6">
    <mergeCell ref="E7:H7"/>
    <mergeCell ref="E16:H16"/>
    <mergeCell ref="E25:H25"/>
    <mergeCell ref="E85:H85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BERANEK\Frantisek</dc:creator>
  <cp:lastModifiedBy>BERANEK\Frantisek</cp:lastModifiedBy>
  <dcterms:created xsi:type="dcterms:W3CDTF">2024-03-06T21:12:18Z</dcterms:created>
  <dcterms:modified xsi:type="dcterms:W3CDTF">2024-03-06T21:12:20Z</dcterms:modified>
</cp:coreProperties>
</file>