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Frantisek\OneDrive\Dokumenty\OSVČ\2024_Zakázky\2024_005_Mnichovo_Hradiště\005_02_rozpočty\"/>
    </mc:Choice>
  </mc:AlternateContent>
  <bookViews>
    <workbookView xWindow="0" yWindow="0" windowWidth="0" windowHeight="0"/>
  </bookViews>
  <sheets>
    <sheet name="Rekapitulace stavby" sheetId="1" r:id="rId1"/>
    <sheet name="007_01 - Oprava_povrchu_k..." sheetId="2" r:id="rId2"/>
  </sheets>
  <definedNames>
    <definedName name="_xlnm.Print_Area" localSheetId="0">'Rekapitulace stavby'!$D$4:$AO$76,'Rekapitulace stavby'!$C$82:$AQ$96</definedName>
    <definedName name="_xlnm.Print_Titles" localSheetId="0">'Rekapitulace stavby'!$92:$92</definedName>
    <definedName name="_xlnm._FilterDatabase" localSheetId="1" hidden="1">'007_01 - Oprava_povrchu_k...'!$C$120:$K$211</definedName>
    <definedName name="_xlnm.Print_Area" localSheetId="1">'007_01 - Oprava_povrchu_k...'!$C$110:$K$211</definedName>
    <definedName name="_xlnm.Print_Titles" localSheetId="1">'007_01 - Oprava_povrchu_k...'!$120:$120</definedName>
  </definedNames>
  <calcPr/>
</workbook>
</file>

<file path=xl/calcChain.xml><?xml version="1.0" encoding="utf-8"?>
<calcChain xmlns="http://schemas.openxmlformats.org/spreadsheetml/2006/main">
  <c i="2" l="1" r="J35"/>
  <c r="J34"/>
  <c i="1" r="AY95"/>
  <c i="2" r="J33"/>
  <c i="1" r="AX95"/>
  <c i="2" r="BI211"/>
  <c r="BH211"/>
  <c r="BG211"/>
  <c r="BF211"/>
  <c r="T211"/>
  <c r="R211"/>
  <c r="P211"/>
  <c r="BI210"/>
  <c r="BH210"/>
  <c r="BG210"/>
  <c r="BF210"/>
  <c r="T210"/>
  <c r="R210"/>
  <c r="P210"/>
  <c r="BI209"/>
  <c r="BH209"/>
  <c r="BG209"/>
  <c r="BF209"/>
  <c r="T209"/>
  <c r="R209"/>
  <c r="P209"/>
  <c r="BI207"/>
  <c r="BH207"/>
  <c r="BG207"/>
  <c r="BF207"/>
  <c r="T207"/>
  <c r="T206"/>
  <c r="R207"/>
  <c r="R206"/>
  <c r="P207"/>
  <c r="P206"/>
  <c r="BI203"/>
  <c r="BH203"/>
  <c r="BG203"/>
  <c r="BF203"/>
  <c r="T203"/>
  <c r="R203"/>
  <c r="P203"/>
  <c r="BI202"/>
  <c r="BH202"/>
  <c r="BG202"/>
  <c r="BF202"/>
  <c r="T202"/>
  <c r="R202"/>
  <c r="P202"/>
  <c r="BI198"/>
  <c r="BH198"/>
  <c r="BG198"/>
  <c r="BF198"/>
  <c r="T198"/>
  <c r="R198"/>
  <c r="P198"/>
  <c r="BI195"/>
  <c r="BH195"/>
  <c r="BG195"/>
  <c r="BF195"/>
  <c r="T195"/>
  <c r="R195"/>
  <c r="P195"/>
  <c r="BI193"/>
  <c r="BH193"/>
  <c r="BG193"/>
  <c r="BF193"/>
  <c r="T193"/>
  <c r="R193"/>
  <c r="P193"/>
  <c r="BI192"/>
  <c r="BH192"/>
  <c r="BG192"/>
  <c r="BF192"/>
  <c r="T192"/>
  <c r="R192"/>
  <c r="P192"/>
  <c r="BI183"/>
  <c r="BH183"/>
  <c r="BG183"/>
  <c r="BF183"/>
  <c r="T183"/>
  <c r="R183"/>
  <c r="P183"/>
  <c r="BI181"/>
  <c r="BH181"/>
  <c r="BG181"/>
  <c r="BF181"/>
  <c r="T181"/>
  <c r="R181"/>
  <c r="P181"/>
  <c r="BI179"/>
  <c r="BH179"/>
  <c r="BG179"/>
  <c r="BF179"/>
  <c r="T179"/>
  <c r="R179"/>
  <c r="P179"/>
  <c r="BI177"/>
  <c r="BH177"/>
  <c r="BG177"/>
  <c r="BF177"/>
  <c r="T177"/>
  <c r="R177"/>
  <c r="P177"/>
  <c r="BI174"/>
  <c r="BH174"/>
  <c r="BG174"/>
  <c r="BF174"/>
  <c r="T174"/>
  <c r="R174"/>
  <c r="P174"/>
  <c r="BI171"/>
  <c r="BH171"/>
  <c r="BG171"/>
  <c r="BF171"/>
  <c r="T171"/>
  <c r="R171"/>
  <c r="P171"/>
  <c r="BI170"/>
  <c r="BH170"/>
  <c r="BG170"/>
  <c r="BF170"/>
  <c r="T170"/>
  <c r="R170"/>
  <c r="P170"/>
  <c r="BI167"/>
  <c r="BH167"/>
  <c r="BG167"/>
  <c r="BF167"/>
  <c r="T167"/>
  <c r="R167"/>
  <c r="P167"/>
  <c r="BI164"/>
  <c r="BH164"/>
  <c r="BG164"/>
  <c r="BF164"/>
  <c r="T164"/>
  <c r="R164"/>
  <c r="P164"/>
  <c r="BI157"/>
  <c r="BH157"/>
  <c r="BG157"/>
  <c r="BF157"/>
  <c r="T157"/>
  <c r="R157"/>
  <c r="P157"/>
  <c r="BI155"/>
  <c r="BH155"/>
  <c r="BG155"/>
  <c r="BF155"/>
  <c r="T155"/>
  <c r="R155"/>
  <c r="P155"/>
  <c r="BI154"/>
  <c r="BH154"/>
  <c r="BG154"/>
  <c r="BF154"/>
  <c r="T154"/>
  <c r="R154"/>
  <c r="P154"/>
  <c r="BI149"/>
  <c r="BH149"/>
  <c r="BG149"/>
  <c r="BF149"/>
  <c r="T149"/>
  <c r="R149"/>
  <c r="P149"/>
  <c r="BI143"/>
  <c r="BH143"/>
  <c r="BG143"/>
  <c r="BF143"/>
  <c r="T143"/>
  <c r="R143"/>
  <c r="P143"/>
  <c r="BI140"/>
  <c r="BH140"/>
  <c r="BG140"/>
  <c r="BF140"/>
  <c r="T140"/>
  <c r="R140"/>
  <c r="P140"/>
  <c r="BI133"/>
  <c r="BH133"/>
  <c r="BG133"/>
  <c r="BF133"/>
  <c r="T133"/>
  <c r="T123"/>
  <c r="R133"/>
  <c r="R123"/>
  <c r="P133"/>
  <c r="P123"/>
  <c r="BI127"/>
  <c r="BH127"/>
  <c r="BG127"/>
  <c r="BF127"/>
  <c r="T127"/>
  <c r="R127"/>
  <c r="P127"/>
  <c r="BI124"/>
  <c r="BH124"/>
  <c r="BG124"/>
  <c r="BF124"/>
  <c r="T124"/>
  <c r="R124"/>
  <c r="P124"/>
  <c r="J118"/>
  <c r="F117"/>
  <c r="F115"/>
  <c r="E113"/>
  <c r="J90"/>
  <c r="F89"/>
  <c r="F87"/>
  <c r="E85"/>
  <c r="J19"/>
  <c r="E19"/>
  <c r="J117"/>
  <c r="J18"/>
  <c r="J16"/>
  <c r="E16"/>
  <c r="F90"/>
  <c r="J15"/>
  <c r="J10"/>
  <c r="J115"/>
  <c i="1" r="L90"/>
  <c r="AM90"/>
  <c r="AM89"/>
  <c r="L89"/>
  <c r="AM87"/>
  <c r="L87"/>
  <c r="L85"/>
  <c r="L84"/>
  <c i="2" r="BK203"/>
  <c r="J211"/>
  <c r="BK209"/>
  <c r="BK140"/>
  <c r="J140"/>
  <c r="BK154"/>
  <c r="J202"/>
  <c r="BK164"/>
  <c r="BK181"/>
  <c r="BK174"/>
  <c r="BK157"/>
  <c r="BK124"/>
  <c r="J174"/>
  <c r="J177"/>
  <c r="J209"/>
  <c r="J198"/>
  <c r="J127"/>
  <c r="BK170"/>
  <c r="BK179"/>
  <c r="J181"/>
  <c r="J195"/>
  <c r="J207"/>
  <c i="1" r="AS94"/>
  <c i="2" r="J203"/>
  <c r="BK155"/>
  <c r="BK202"/>
  <c r="BK195"/>
  <c r="BK198"/>
  <c r="BK133"/>
  <c r="BK183"/>
  <c r="J157"/>
  <c r="BK177"/>
  <c r="J154"/>
  <c r="BK149"/>
  <c r="J183"/>
  <c r="J210"/>
  <c r="BK210"/>
  <c r="J171"/>
  <c r="BK171"/>
  <c r="BK192"/>
  <c r="J192"/>
  <c r="BK211"/>
  <c r="J124"/>
  <c r="J143"/>
  <c r="J193"/>
  <c r="BK127"/>
  <c r="BK143"/>
  <c r="BK167"/>
  <c r="J179"/>
  <c r="J164"/>
  <c r="J155"/>
  <c r="J149"/>
  <c r="BK207"/>
  <c r="BK193"/>
  <c r="J133"/>
  <c r="J170"/>
  <c r="J167"/>
  <c l="1" r="BK139"/>
  <c r="J139"/>
  <c r="J97"/>
  <c r="P139"/>
  <c r="P122"/>
  <c r="T163"/>
  <c r="BK163"/>
  <c r="J163"/>
  <c r="J98"/>
  <c r="T191"/>
  <c r="T139"/>
  <c r="T122"/>
  <c r="R191"/>
  <c r="T201"/>
  <c r="P163"/>
  <c r="P191"/>
  <c r="P201"/>
  <c r="BK208"/>
  <c r="J208"/>
  <c r="J103"/>
  <c r="R139"/>
  <c r="R122"/>
  <c r="R163"/>
  <c r="BK191"/>
  <c r="J191"/>
  <c r="J99"/>
  <c r="BK201"/>
  <c r="J201"/>
  <c r="J100"/>
  <c r="R201"/>
  <c r="P208"/>
  <c r="P205"/>
  <c r="R208"/>
  <c r="R205"/>
  <c r="T208"/>
  <c r="T205"/>
  <c r="BK123"/>
  <c r="J123"/>
  <c r="J96"/>
  <c r="BK206"/>
  <c r="J206"/>
  <c r="J102"/>
  <c r="BE177"/>
  <c r="J87"/>
  <c r="BE124"/>
  <c r="BE127"/>
  <c r="BE143"/>
  <c r="BE149"/>
  <c r="BE154"/>
  <c r="BE155"/>
  <c r="BE157"/>
  <c r="BE171"/>
  <c r="BE174"/>
  <c r="BE181"/>
  <c r="BE183"/>
  <c r="F118"/>
  <c r="BE140"/>
  <c r="BE192"/>
  <c r="BE209"/>
  <c r="BE211"/>
  <c r="J89"/>
  <c r="BE133"/>
  <c r="BE164"/>
  <c r="BE167"/>
  <c r="BE170"/>
  <c r="BE179"/>
  <c r="BE202"/>
  <c r="BE203"/>
  <c r="BE207"/>
  <c r="BE193"/>
  <c r="BE195"/>
  <c r="BE198"/>
  <c r="BE210"/>
  <c r="F35"/>
  <c i="1" r="BD95"/>
  <c r="BD94"/>
  <c r="W33"/>
  <c i="2" r="F34"/>
  <c i="1" r="BC95"/>
  <c r="BC94"/>
  <c r="W32"/>
  <c i="2" r="F32"/>
  <c i="1" r="BA95"/>
  <c r="BA94"/>
  <c r="W30"/>
  <c i="2" r="F33"/>
  <c i="1" r="BB95"/>
  <c r="BB94"/>
  <c r="W31"/>
  <c i="2" r="J32"/>
  <c i="1" r="AW95"/>
  <c i="2" l="1" r="T121"/>
  <c r="R121"/>
  <c r="P121"/>
  <c i="1" r="AU95"/>
  <c i="2" r="BK122"/>
  <c r="BK121"/>
  <c r="J121"/>
  <c r="BK205"/>
  <c r="J205"/>
  <c r="J101"/>
  <c i="1" r="AU94"/>
  <c r="AY94"/>
  <c i="2" r="F31"/>
  <c i="1" r="AZ95"/>
  <c r="AZ94"/>
  <c r="W29"/>
  <c i="2" r="J31"/>
  <c i="1" r="AV95"/>
  <c r="AT95"/>
  <c i="2" r="J28"/>
  <c i="1" r="AG95"/>
  <c r="AG94"/>
  <c r="AK26"/>
  <c r="AX94"/>
  <c r="AW94"/>
  <c r="AK30"/>
  <c i="2" l="1" r="J122"/>
  <c r="J95"/>
  <c r="J94"/>
  <c r="J37"/>
  <c i="1" r="AN95"/>
  <c r="AV94"/>
  <c r="AK29"/>
  <c r="AK35"/>
  <c l="1" r="AT94"/>
  <c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<sst xmlns="http://schemas.openxmlformats.org/spreadsheetml/2006/main">
  <si>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</si>
  <si>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</si>
  <si>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</si>
  <si>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</si>
  <si>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</si>
  <si>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{9ffe5322-07e0-48fc-a2f4-efbbda7a59b6}</t>
  </si>
  <si>
    <t>0,01</t>
  </si>
  <si>
    <t>21</t>
  </si>
  <si>
    <t>12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</si>
  <si>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</si>
  <si>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</si>
  <si>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</si>
  <si>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</si>
  <si>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</si>
  <si>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007_01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</si>
  <si>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</si>
  <si>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</si>
  <si>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Oprava_povrchu_komunikace_Hněvousice</t>
  </si>
  <si>
    <t>KSO:</t>
  </si>
  <si>
    <t>CC-CZ:</t>
  </si>
  <si>
    <t>Místo:</t>
  </si>
  <si>
    <t>Mnichovo Hradiště</t>
  </si>
  <si>
    <t>Datum:</t>
  </si>
  <si>
    <t>28. 2. 2024</t>
  </si>
  <si>
    <t>Zadavatel:</t>
  </si>
  <si>
    <t>IČ:</t>
  </si>
  <si>
    <t>00238309</t>
  </si>
  <si>
    <t>Město Mnichovo Hradiště</t>
  </si>
  <si>
    <t>DIČ:</t>
  </si>
  <si>
    <t>CZ00238309</t>
  </si>
  <si>
    <t>Uchazeč:</t>
  </si>
  <si>
    <t>Vyplň údaj</t>
  </si>
  <si>
    <t>Projektant:</t>
  </si>
  <si>
    <t xml:space="preserve"> </t>
  </si>
  <si>
    <t>True</t>
  </si>
  <si>
    <t>Zpracovatel:</t>
  </si>
  <si>
    <t>František Beránek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</si>
  <si>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</si>
  <si>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</si>
  <si>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</si>
  <si>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</si>
  <si>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</si>
  <si>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</si>
  <si>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</si>
  <si>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</si>
  <si>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</si>
  <si>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</si>
  <si>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</si>
  <si>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</si>
  <si>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</si>
  <si>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</si>
  <si>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</si>
  <si>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</si>
  <si>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</si>
  <si>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</si>
  <si>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</si>
  <si>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</si>
  <si>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</si>
  <si>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</si>
  <si>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</si>
  <si>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</si>
  <si>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</si>
  <si>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</si>
  <si>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</si>
  <si>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</si>
  <si>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</si>
  <si>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</si>
  <si>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</si>
  <si>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</si>
  <si>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</si>
  <si>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</si>
  <si>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</si>
  <si>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</si>
  <si>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</si>
  <si>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</si>
  <si>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</si>
  <si>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</si>
  <si>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</si>
  <si>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</si>
  <si>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</si>
  <si>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</si>
  <si>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</si>
  <si>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</si>
  <si>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</si>
  <si>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</si>
  <si>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</si>
  <si>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</si>
  <si>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</si>
  <si>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</si>
  <si>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</si>
  <si>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</si>
  <si>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</si>
  <si>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</si>
  <si>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</si>
  <si>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</si>
  <si>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</si>
  <si>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</si>
  <si>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</si>
  <si>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</si>
  <si>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</si>
  <si>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</si>
  <si>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</si>
  <si>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</si>
  <si>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</si>
  <si>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</si>
  <si>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</si>
  <si>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</si>
  <si>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</si>
  <si>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</si>
  <si>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</si>
  <si>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</si>
  <si>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</si>
  <si>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</si>
  <si>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</si>
  <si>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</si>
  <si>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</si>
  <si>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</si>
  <si>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</si>
  <si>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</si>
  <si>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113107161</t>
  </si>
  <si>
    <t>Odstranění podkladu z kameniva drceného tl do 100 mm strojně pl přes 50 do 200 m2</t>
  </si>
  <si>
    <t>m2</t>
  </si>
  <si>
    <t>CS ÚRS 2024 01</t>
  </si>
  <si>
    <t>4</t>
  </si>
  <si>
    <t>-1449395761</t>
  </si>
  <si>
    <t>VV</t>
  </si>
  <si>
    <t>"podél č.p. 4 a 5 - nový povrch komunikace ve stávající niveletě "</t>
  </si>
  <si>
    <t>37,0*5,0</t>
  </si>
  <si>
    <t>113107182</t>
  </si>
  <si>
    <t>Odstranění podkladu živičného tl přes 50 do 100 mm strojně pl přes 50 do 200 m2</t>
  </si>
  <si>
    <t>817991459</t>
  </si>
  <si>
    <t>" zápich na začítku úseku od ul. U Statku "</t>
  </si>
  <si>
    <t>3,5*3,0</t>
  </si>
  <si>
    <t>Součet</t>
  </si>
  <si>
    <t>3</t>
  </si>
  <si>
    <t>181152302</t>
  </si>
  <si>
    <t>Úprava pláně pro silnice a dálnice v zářezech se zhutněním</t>
  </si>
  <si>
    <t>-1306338178</t>
  </si>
  <si>
    <t xml:space="preserve">" od č.p. 4 a 5  "</t>
  </si>
  <si>
    <t>" konec úseku "</t>
  </si>
  <si>
    <t>55,0*5,0</t>
  </si>
  <si>
    <t>5</t>
  </si>
  <si>
    <t>Komunikace pozemní</t>
  </si>
  <si>
    <t>565131111R</t>
  </si>
  <si>
    <t xml:space="preserve">Vyrovnání povrchu dosavadních podkladů obalovaným kamenivem ACP (OK) </t>
  </si>
  <si>
    <t>t</t>
  </si>
  <si>
    <t>1057803857</t>
  </si>
  <si>
    <t>" skutečná spotřeba bude odsouhlasena objednatelem/TDS - na celý úsek uvažována vyrovnávka v tl. 30 mm "</t>
  </si>
  <si>
    <t>125,0</t>
  </si>
  <si>
    <t>566201111</t>
  </si>
  <si>
    <t>Úprava krytu z kameniva drceného pro nový kryt s doplněním kameniva drceného do 0,04 m3/m2</t>
  </si>
  <si>
    <t>-2031173285</t>
  </si>
  <si>
    <t>6</t>
  </si>
  <si>
    <t>569911131</t>
  </si>
  <si>
    <t>Zpevnění krajnic asfaltovým recyklátem tl 50 mm</t>
  </si>
  <si>
    <t>-2012375261</t>
  </si>
  <si>
    <t>((140,0+80,0+210,0)*0,2)*2</t>
  </si>
  <si>
    <t>" plocha před č.p. 4 a 5 "</t>
  </si>
  <si>
    <t>27,0*3,0</t>
  </si>
  <si>
    <t>7</t>
  </si>
  <si>
    <t>573231108</t>
  </si>
  <si>
    <t>Postřik živičný spojovací ze silniční emulze v množství 0,50 kg/m2</t>
  </si>
  <si>
    <t>750013745</t>
  </si>
  <si>
    <t>8</t>
  </si>
  <si>
    <t>577144121</t>
  </si>
  <si>
    <t>Asfaltový beton vrstva obrusná ACO 11+ (ABS) tř. I tl 50 mm š přes 3 m z nemodifikovaného asfaltu</t>
  </si>
  <si>
    <t>-716580766</t>
  </si>
  <si>
    <t>140,0*3,2+80,0*3,5+210,0*4,5</t>
  </si>
  <si>
    <t>9</t>
  </si>
  <si>
    <t>597161111</t>
  </si>
  <si>
    <t>Rigol dlážděný do lože z betonu tl 100 mm z lomového kamene</t>
  </si>
  <si>
    <t>-250419576</t>
  </si>
  <si>
    <t>" nátok a výtok propustku mezi ul. U Statku a č.p. "</t>
  </si>
  <si>
    <t>3,0+3,0</t>
  </si>
  <si>
    <t>" dlážděný rigol/svod z komunikace do propustku "</t>
  </si>
  <si>
    <t>4,0</t>
  </si>
  <si>
    <t>Ostatní konstrukce a práce, bourání</t>
  </si>
  <si>
    <t>10</t>
  </si>
  <si>
    <t>919311112R</t>
  </si>
  <si>
    <t>Čela propustků z prostého betonu tř. C12/15</t>
  </si>
  <si>
    <t>ks</t>
  </si>
  <si>
    <t>-1836717488</t>
  </si>
  <si>
    <t>" oprava čela propustku vč. reprofilace povrchů sanační cementovou maltou, odstranění volných částí "</t>
  </si>
  <si>
    <t>11</t>
  </si>
  <si>
    <t>919511112R</t>
  </si>
  <si>
    <t>Čela propustků z lomového kamene</t>
  </si>
  <si>
    <t>-953181399</t>
  </si>
  <si>
    <t>" doplnění a oprava čela propustku "</t>
  </si>
  <si>
    <t>2,0</t>
  </si>
  <si>
    <t>919732211</t>
  </si>
  <si>
    <t>Styčná spára napojení nového živičného povrchu na stávající za tepla š 15 mm hl 25 mm s prořezáním</t>
  </si>
  <si>
    <t>m</t>
  </si>
  <si>
    <t>-74487939</t>
  </si>
  <si>
    <t>13</t>
  </si>
  <si>
    <t>919732R21</t>
  </si>
  <si>
    <t>Ošetření spár a trhlin živičné vrstvy za tepla š 15 mm hl. 25mm s prořezáním</t>
  </si>
  <si>
    <t>-856130090</t>
  </si>
  <si>
    <t>" fakturace dle skutečně provedených prací odsouhlasených objednatelem/TDS "</t>
  </si>
  <si>
    <t>160,0</t>
  </si>
  <si>
    <t>14</t>
  </si>
  <si>
    <t>919735111</t>
  </si>
  <si>
    <t>Řezání stávajícího živičného krytu hl do 50 mm</t>
  </si>
  <si>
    <t>-794176471</t>
  </si>
  <si>
    <t xml:space="preserve">" napojení na začátku úseku od ul. U  Statku "</t>
  </si>
  <si>
    <t>3,5</t>
  </si>
  <si>
    <t>15</t>
  </si>
  <si>
    <t>938908411</t>
  </si>
  <si>
    <t>Čištění vozovek splachováním vodou</t>
  </si>
  <si>
    <t>-518765335</t>
  </si>
  <si>
    <t>740,0+925,0</t>
  </si>
  <si>
    <t>16</t>
  </si>
  <si>
    <t>938909111</t>
  </si>
  <si>
    <t>Čištění vozovek metením strojně podkladu nebo krytu štěrkového</t>
  </si>
  <si>
    <t>-362530410</t>
  </si>
  <si>
    <t>185*5,0</t>
  </si>
  <si>
    <t>17</t>
  </si>
  <si>
    <t>938909311</t>
  </si>
  <si>
    <t>Čištění vozovek metením strojně podkladu nebo krytu betonového nebo živičného</t>
  </si>
  <si>
    <t>-1575109487</t>
  </si>
  <si>
    <t>230,0*3,5</t>
  </si>
  <si>
    <t>18</t>
  </si>
  <si>
    <t>938909611</t>
  </si>
  <si>
    <t>Odstranění nánosu na krajnicích tl do 100 mm</t>
  </si>
  <si>
    <t>1437905036</t>
  </si>
  <si>
    <t>" od ul. U Statku k č.p. 10 "</t>
  </si>
  <si>
    <t>160,0*0,3+140*0,3</t>
  </si>
  <si>
    <t>"od č.p. 10 k č.p. 5 "</t>
  </si>
  <si>
    <t>80,0*0,3+50*0,3</t>
  </si>
  <si>
    <t>" od č.p. 5 k č.p. 2"</t>
  </si>
  <si>
    <t>100,0*0,3+100,0*0,3</t>
  </si>
  <si>
    <t>997</t>
  </si>
  <si>
    <t>Přesun sutě</t>
  </si>
  <si>
    <t>19</t>
  </si>
  <si>
    <t>997221551</t>
  </si>
  <si>
    <t>Vodorovná doprava suti ze sypkých materiálů do 1 km</t>
  </si>
  <si>
    <t>1018472393</t>
  </si>
  <si>
    <t>20</t>
  </si>
  <si>
    <t>997221559</t>
  </si>
  <si>
    <t>Příplatek ZKD 1 km u vodorovné dopravy suti ze sypkých materiálů</t>
  </si>
  <si>
    <t>-1934387211</t>
  </si>
  <si>
    <t>149,524*4</t>
  </si>
  <si>
    <t>997221655</t>
  </si>
  <si>
    <t>Poplatek za uložení na skládce (skládkovné) zeminy a kamení kód odpadu 17 05 04</t>
  </si>
  <si>
    <t>1272638232</t>
  </si>
  <si>
    <t xml:space="preserve">" viz  komplet ods. 9 Ostatní konstukce a práce, bourání "</t>
  </si>
  <si>
    <t>75,064</t>
  </si>
  <si>
    <t>22</t>
  </si>
  <si>
    <t>997221875</t>
  </si>
  <si>
    <t>Poplatek za uložení na recyklační skládce (skládkovné) stavebního odpadu asfaltového bez obsahu dehtu zatříděného do Katalogu odpadů pod kódem 17 03 02</t>
  </si>
  <si>
    <t>-1144666423</t>
  </si>
  <si>
    <t>" položka kod 113107182 "</t>
  </si>
  <si>
    <t>43,010</t>
  </si>
  <si>
    <t>998</t>
  </si>
  <si>
    <t>Přesun hmot</t>
  </si>
  <si>
    <t>23</t>
  </si>
  <si>
    <t>998225111</t>
  </si>
  <si>
    <t>Přesun hmot pro pozemní komunikace s krytem z kamene, monolitickým betonovým nebo živičným</t>
  </si>
  <si>
    <t>1078050054</t>
  </si>
  <si>
    <t>24</t>
  </si>
  <si>
    <t>998225194</t>
  </si>
  <si>
    <t>Příplatek k přesunu hmot pro pozemní komunikace s krytem z kamene, živičným, betonovým do 5000 m</t>
  </si>
  <si>
    <t>-2047363361</t>
  </si>
  <si>
    <t>68,778*5</t>
  </si>
  <si>
    <t>VRN</t>
  </si>
  <si>
    <t>Vedlejší rozpočtové náklady</t>
  </si>
  <si>
    <t>VRN1</t>
  </si>
  <si>
    <t>Průzkumné, geodetické a projektové práce</t>
  </si>
  <si>
    <t>25</t>
  </si>
  <si>
    <t>010001000</t>
  </si>
  <si>
    <t>%</t>
  </si>
  <si>
    <t>1024</t>
  </si>
  <si>
    <t>2085346636</t>
  </si>
  <si>
    <t>VRN3</t>
  </si>
  <si>
    <t>Zařízení staveniště</t>
  </si>
  <si>
    <t>26</t>
  </si>
  <si>
    <t>030001000</t>
  </si>
  <si>
    <t>-1872383582</t>
  </si>
  <si>
    <t>27</t>
  </si>
  <si>
    <t>034002000</t>
  </si>
  <si>
    <t>Zabezpečení staveniště</t>
  </si>
  <si>
    <t>1851729233</t>
  </si>
  <si>
    <t>28</t>
  </si>
  <si>
    <t>034303000</t>
  </si>
  <si>
    <t>Dopravní značení na staveništi</t>
  </si>
  <si>
    <t>974841807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</si>
</sst>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6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7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3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3" fillId="0" borderId="20" xfId="0" applyNumberFormat="1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="1" customFormat="1" ht="6.96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="1" customFormat="1" ht="24.96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="1" customFormat="1" ht="36.96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26</v>
      </c>
      <c r="AO10" s="22"/>
      <c r="AP10" s="22"/>
      <c r="AQ10" s="22"/>
      <c r="AR10" s="20"/>
      <c r="BE10" s="31"/>
      <c r="BS10" s="17" t="s">
        <v>6</v>
      </c>
    </row>
    <row r="11" s="1" customFormat="1" ht="18.48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29</v>
      </c>
      <c r="AO11" s="22"/>
      <c r="AP11" s="22"/>
      <c r="AQ11" s="22"/>
      <c r="AR11" s="20"/>
      <c r="BE11" s="31"/>
      <c r="BS11" s="17" t="s">
        <v>6</v>
      </c>
    </row>
    <row r="12" s="1" customFormat="1" ht="6.96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="1" customFormat="1" ht="12" customHeight="1">
      <c r="B13" s="21"/>
      <c r="C13" s="22"/>
      <c r="D13" s="32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31</v>
      </c>
      <c r="AO13" s="22"/>
      <c r="AP13" s="22"/>
      <c r="AQ13" s="22"/>
      <c r="AR13" s="20"/>
      <c r="BE13" s="31"/>
      <c r="BS13" s="17" t="s">
        <v>6</v>
      </c>
    </row>
    <row r="14">
      <c r="B14" s="21"/>
      <c r="C14" s="22"/>
      <c r="D14" s="22"/>
      <c r="E14" s="34" t="s">
        <v>31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31</v>
      </c>
      <c r="AO14" s="22"/>
      <c r="AP14" s="22"/>
      <c r="AQ14" s="22"/>
      <c r="AR14" s="20"/>
      <c r="BE14" s="31"/>
      <c r="BS14" s="17" t="s">
        <v>6</v>
      </c>
    </row>
    <row r="15" s="1" customFormat="1" ht="6.96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="1" customFormat="1" ht="12" customHeight="1">
      <c r="B16" s="21"/>
      <c r="C16" s="22"/>
      <c r="D16" s="32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="1" customFormat="1" ht="18.48" customHeight="1">
      <c r="B17" s="21"/>
      <c r="C17" s="22"/>
      <c r="D17" s="22"/>
      <c r="E17" s="27" t="s">
        <v>33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34</v>
      </c>
    </row>
    <row r="18" s="1" customFormat="1" ht="6.96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="1" customFormat="1" ht="12" customHeight="1">
      <c r="B19" s="21"/>
      <c r="C19" s="22"/>
      <c r="D19" s="32" t="s">
        <v>35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="1" customFormat="1" ht="18.48" customHeight="1">
      <c r="B20" s="21"/>
      <c r="C20" s="22"/>
      <c r="D20" s="22"/>
      <c r="E20" s="27" t="s">
        <v>36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34</v>
      </c>
    </row>
    <row r="21" s="1" customFormat="1" ht="6.96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="1" customFormat="1" ht="12" customHeight="1">
      <c r="B22" s="21"/>
      <c r="C22" s="22"/>
      <c r="D22" s="32" t="s">
        <v>37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="1" customFormat="1" ht="6.96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="1" customFormat="1" ht="6.96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="2" customFormat="1" ht="25.92" customHeight="1">
      <c r="A26" s="38"/>
      <c r="B26" s="39"/>
      <c r="C26" s="40"/>
      <c r="D26" s="41" t="s">
        <v>38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="2" customFormat="1" ht="6.96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="2" customFormat="1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39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40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41</v>
      </c>
      <c r="AL28" s="45"/>
      <c r="AM28" s="45"/>
      <c r="AN28" s="45"/>
      <c r="AO28" s="45"/>
      <c r="AP28" s="40"/>
      <c r="AQ28" s="40"/>
      <c r="AR28" s="44"/>
      <c r="BE28" s="31"/>
    </row>
    <row r="29" s="3" customFormat="1" ht="14.4" customHeight="1">
      <c r="A29" s="3"/>
      <c r="B29" s="46"/>
      <c r="C29" s="47"/>
      <c r="D29" s="32" t="s">
        <v>42</v>
      </c>
      <c r="E29" s="47"/>
      <c r="F29" s="32" t="s">
        <v>43</v>
      </c>
      <c r="G29" s="47"/>
      <c r="H29" s="47"/>
      <c r="I29" s="47"/>
      <c r="J29" s="47"/>
      <c r="K29" s="47"/>
      <c r="L29" s="48">
        <v>0.20999999999999999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 2)</f>
        <v>0</v>
      </c>
      <c r="AL29" s="47"/>
      <c r="AM29" s="47"/>
      <c r="AN29" s="47"/>
      <c r="AO29" s="47"/>
      <c r="AP29" s="47"/>
      <c r="AQ29" s="47"/>
      <c r="AR29" s="50"/>
      <c r="BE29" s="51"/>
    </row>
    <row r="30" s="3" customFormat="1" ht="14.4" customHeight="1">
      <c r="A30" s="3"/>
      <c r="B30" s="46"/>
      <c r="C30" s="47"/>
      <c r="D30" s="47"/>
      <c r="E30" s="47"/>
      <c r="F30" s="32" t="s">
        <v>44</v>
      </c>
      <c r="G30" s="47"/>
      <c r="H30" s="47"/>
      <c r="I30" s="47"/>
      <c r="J30" s="47"/>
      <c r="K30" s="47"/>
      <c r="L30" s="48">
        <v>0.12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 2)</f>
        <v>0</v>
      </c>
      <c r="AL30" s="47"/>
      <c r="AM30" s="47"/>
      <c r="AN30" s="47"/>
      <c r="AO30" s="47"/>
      <c r="AP30" s="47"/>
      <c r="AQ30" s="47"/>
      <c r="AR30" s="50"/>
      <c r="BE30" s="51"/>
    </row>
    <row r="31" hidden="1" s="3" customFormat="1" ht="14.4" customHeight="1">
      <c r="A31" s="3"/>
      <c r="B31" s="46"/>
      <c r="C31" s="47"/>
      <c r="D31" s="47"/>
      <c r="E31" s="47"/>
      <c r="F31" s="32" t="s">
        <v>45</v>
      </c>
      <c r="G31" s="47"/>
      <c r="H31" s="47"/>
      <c r="I31" s="47"/>
      <c r="J31" s="47"/>
      <c r="K31" s="47"/>
      <c r="L31" s="48">
        <v>0.20999999999999999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 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hidden="1" s="3" customFormat="1" ht="14.4" customHeight="1">
      <c r="A32" s="3"/>
      <c r="B32" s="46"/>
      <c r="C32" s="47"/>
      <c r="D32" s="47"/>
      <c r="E32" s="47"/>
      <c r="F32" s="32" t="s">
        <v>46</v>
      </c>
      <c r="G32" s="47"/>
      <c r="H32" s="47"/>
      <c r="I32" s="47"/>
      <c r="J32" s="47"/>
      <c r="K32" s="47"/>
      <c r="L32" s="48">
        <v>0.12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 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hidden="1" s="3" customFormat="1" ht="14.4" customHeight="1">
      <c r="A33" s="3"/>
      <c r="B33" s="46"/>
      <c r="C33" s="47"/>
      <c r="D33" s="47"/>
      <c r="E33" s="47"/>
      <c r="F33" s="32" t="s">
        <v>47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="2" customFormat="1" ht="6.96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="2" customFormat="1" ht="25.92" customHeight="1">
      <c r="A35" s="38"/>
      <c r="B35" s="39"/>
      <c r="C35" s="52"/>
      <c r="D35" s="53" t="s">
        <v>48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49</v>
      </c>
      <c r="U35" s="54"/>
      <c r="V35" s="54"/>
      <c r="W35" s="54"/>
      <c r="X35" s="56" t="s">
        <v>50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="2" customFormat="1" ht="6.96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="2" customFormat="1" ht="14.4" customHeight="1">
      <c r="B49" s="59"/>
      <c r="C49" s="60"/>
      <c r="D49" s="61" t="s">
        <v>51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52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="2" customFormat="1">
      <c r="A60" s="38"/>
      <c r="B60" s="39"/>
      <c r="C60" s="40"/>
      <c r="D60" s="64" t="s">
        <v>53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54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53</v>
      </c>
      <c r="AI60" s="42"/>
      <c r="AJ60" s="42"/>
      <c r="AK60" s="42"/>
      <c r="AL60" s="42"/>
      <c r="AM60" s="64" t="s">
        <v>54</v>
      </c>
      <c r="AN60" s="42"/>
      <c r="AO60" s="42"/>
      <c r="AP60" s="40"/>
      <c r="AQ60" s="40"/>
      <c r="AR60" s="44"/>
      <c r="BE60" s="38"/>
    </row>
    <row r="61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="2" customFormat="1">
      <c r="A64" s="38"/>
      <c r="B64" s="39"/>
      <c r="C64" s="40"/>
      <c r="D64" s="61" t="s">
        <v>55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56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="2" customFormat="1">
      <c r="A75" s="38"/>
      <c r="B75" s="39"/>
      <c r="C75" s="40"/>
      <c r="D75" s="64" t="s">
        <v>53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54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53</v>
      </c>
      <c r="AI75" s="42"/>
      <c r="AJ75" s="42"/>
      <c r="AK75" s="42"/>
      <c r="AL75" s="42"/>
      <c r="AM75" s="64" t="s">
        <v>54</v>
      </c>
      <c r="AN75" s="42"/>
      <c r="AO75" s="42"/>
      <c r="AP75" s="40"/>
      <c r="AQ75" s="40"/>
      <c r="AR75" s="44"/>
      <c r="BE75" s="38"/>
    </row>
    <row r="76" s="2" customForma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="2" customFormat="1" ht="6.96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="2" customFormat="1" ht="6.96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="2" customFormat="1" ht="24.96" customHeight="1">
      <c r="A82" s="38"/>
      <c r="B82" s="39"/>
      <c r="C82" s="23" t="s">
        <v>57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007_01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="5" customFormat="1" ht="36.96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Oprava_povrchu_komunikace_Hněvousice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="2" customFormat="1" ht="6.96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Mnichovo Hradiště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 "","",AN8)</f>
        <v>28. 2. 2024</v>
      </c>
      <c r="AN87" s="79"/>
      <c r="AO87" s="40"/>
      <c r="AP87" s="40"/>
      <c r="AQ87" s="40"/>
      <c r="AR87" s="44"/>
      <c r="B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 "","",E11)</f>
        <v>Město Mnichovo Hradiště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32</v>
      </c>
      <c r="AJ89" s="40"/>
      <c r="AK89" s="40"/>
      <c r="AL89" s="40"/>
      <c r="AM89" s="80" t="str">
        <f>IF(E17="","",E17)</f>
        <v xml:space="preserve"> </v>
      </c>
      <c r="AN89" s="71"/>
      <c r="AO89" s="71"/>
      <c r="AP89" s="71"/>
      <c r="AQ89" s="40"/>
      <c r="AR89" s="44"/>
      <c r="AS89" s="81" t="s">
        <v>58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="2" customFormat="1" ht="15.15" customHeight="1">
      <c r="A90" s="38"/>
      <c r="B90" s="39"/>
      <c r="C90" s="32" t="s">
        <v>30</v>
      </c>
      <c r="D90" s="40"/>
      <c r="E90" s="40"/>
      <c r="F90" s="40"/>
      <c r="G90" s="40"/>
      <c r="H90" s="40"/>
      <c r="I90" s="40"/>
      <c r="J90" s="40"/>
      <c r="K90" s="40"/>
      <c r="L90" s="71" t="str">
        <f>IF(E14= 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35</v>
      </c>
      <c r="AJ90" s="40"/>
      <c r="AK90" s="40"/>
      <c r="AL90" s="40"/>
      <c r="AM90" s="80" t="str">
        <f>IF(E20="","",E20)</f>
        <v>František Beránek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="2" customFormat="1" ht="29.28" customHeight="1">
      <c r="A92" s="38"/>
      <c r="B92" s="39"/>
      <c r="C92" s="93" t="s">
        <v>59</v>
      </c>
      <c r="D92" s="94"/>
      <c r="E92" s="94"/>
      <c r="F92" s="94"/>
      <c r="G92" s="94"/>
      <c r="H92" s="95"/>
      <c r="I92" s="96" t="s">
        <v>60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61</v>
      </c>
      <c r="AH92" s="94"/>
      <c r="AI92" s="94"/>
      <c r="AJ92" s="94"/>
      <c r="AK92" s="94"/>
      <c r="AL92" s="94"/>
      <c r="AM92" s="94"/>
      <c r="AN92" s="96" t="s">
        <v>62</v>
      </c>
      <c r="AO92" s="94"/>
      <c r="AP92" s="98"/>
      <c r="AQ92" s="99" t="s">
        <v>63</v>
      </c>
      <c r="AR92" s="44"/>
      <c r="AS92" s="100" t="s">
        <v>64</v>
      </c>
      <c r="AT92" s="101" t="s">
        <v>65</v>
      </c>
      <c r="AU92" s="101" t="s">
        <v>66</v>
      </c>
      <c r="AV92" s="101" t="s">
        <v>67</v>
      </c>
      <c r="AW92" s="101" t="s">
        <v>68</v>
      </c>
      <c r="AX92" s="101" t="s">
        <v>69</v>
      </c>
      <c r="AY92" s="101" t="s">
        <v>70</v>
      </c>
      <c r="AZ92" s="101" t="s">
        <v>71</v>
      </c>
      <c r="BA92" s="101" t="s">
        <v>72</v>
      </c>
      <c r="BB92" s="101" t="s">
        <v>73</v>
      </c>
      <c r="BC92" s="101" t="s">
        <v>74</v>
      </c>
      <c r="BD92" s="102" t="s">
        <v>75</v>
      </c>
      <c r="BE92" s="38"/>
    </row>
    <row r="93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="6" customFormat="1" ht="32.4" customHeight="1">
      <c r="A94" s="6"/>
      <c r="B94" s="106"/>
      <c r="C94" s="107" t="s">
        <v>76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77</v>
      </c>
      <c r="BT94" s="117" t="s">
        <v>78</v>
      </c>
      <c r="BV94" s="117" t="s">
        <v>79</v>
      </c>
      <c r="BW94" s="117" t="s">
        <v>5</v>
      </c>
      <c r="BX94" s="117" t="s">
        <v>80</v>
      </c>
      <c r="CL94" s="117" t="s">
        <v>1</v>
      </c>
    </row>
    <row r="95" s="7" customFormat="1" ht="16.5" customHeight="1">
      <c r="A95" s="118" t="s">
        <v>81</v>
      </c>
      <c r="B95" s="119"/>
      <c r="C95" s="120"/>
      <c r="D95" s="121" t="s">
        <v>14</v>
      </c>
      <c r="E95" s="121"/>
      <c r="F95" s="121"/>
      <c r="G95" s="121"/>
      <c r="H95" s="121"/>
      <c r="I95" s="122"/>
      <c r="J95" s="121" t="s">
        <v>17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'007_01 - Oprava_povrchu_k...'!J28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82</v>
      </c>
      <c r="AR95" s="125"/>
      <c r="AS95" s="126">
        <v>0</v>
      </c>
      <c r="AT95" s="127">
        <f>ROUND(SUM(AV95:AW95),2)</f>
        <v>0</v>
      </c>
      <c r="AU95" s="128">
        <f>'007_01 - Oprava_povrchu_k...'!P121</f>
        <v>0</v>
      </c>
      <c r="AV95" s="127">
        <f>'007_01 - Oprava_povrchu_k...'!J31</f>
        <v>0</v>
      </c>
      <c r="AW95" s="127">
        <f>'007_01 - Oprava_povrchu_k...'!J32</f>
        <v>0</v>
      </c>
      <c r="AX95" s="127">
        <f>'007_01 - Oprava_povrchu_k...'!J33</f>
        <v>0</v>
      </c>
      <c r="AY95" s="127">
        <f>'007_01 - Oprava_povrchu_k...'!J34</f>
        <v>0</v>
      </c>
      <c r="AZ95" s="127">
        <f>'007_01 - Oprava_povrchu_k...'!F31</f>
        <v>0</v>
      </c>
      <c r="BA95" s="127">
        <f>'007_01 - Oprava_povrchu_k...'!F32</f>
        <v>0</v>
      </c>
      <c r="BB95" s="127">
        <f>'007_01 - Oprava_povrchu_k...'!F33</f>
        <v>0</v>
      </c>
      <c r="BC95" s="127">
        <f>'007_01 - Oprava_povrchu_k...'!F34</f>
        <v>0</v>
      </c>
      <c r="BD95" s="129">
        <f>'007_01 - Oprava_povrchu_k...'!F35</f>
        <v>0</v>
      </c>
      <c r="BE95" s="7"/>
      <c r="BT95" s="130" t="s">
        <v>83</v>
      </c>
      <c r="BU95" s="130" t="s">
        <v>84</v>
      </c>
      <c r="BV95" s="130" t="s">
        <v>79</v>
      </c>
      <c r="BW95" s="130" t="s">
        <v>5</v>
      </c>
      <c r="BX95" s="130" t="s">
        <v>80</v>
      </c>
      <c r="CL95" s="130" t="s">
        <v>1</v>
      </c>
    </row>
    <row r="96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="2" customFormat="1" ht="6.96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sheet="1" formatColumns="0" formatRows="0" objects="1" scenarios="1" spinCount="100000" saltValue="aR23FBtyDDe2r9YWluMggn6Kgo8C+fmFuWkXsILgtDoFN/WVHrvZ2XxhrCMwoL9KYSIfb1a1OVhwzMcwJrzg+g==" hashValue="KE462Bv7etwQ3PyK5YJ4KHxYGn4xulULpz+X34wo6iFZiD4QRsTSTEzK4fpF1AUAJnvAQ1X1wsFv6s1QzuLMuA==" algorithmName="SHA-512" password="CC35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007_01 - Oprava_povrchu_k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hidden="1" s="1" customFormat="1" ht="6.96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0"/>
      <c r="AT3" s="17" t="s">
        <v>85</v>
      </c>
    </row>
    <row r="4" hidden="1" s="1" customFormat="1" ht="24.96" customHeight="1">
      <c r="B4" s="20"/>
      <c r="D4" s="133" t="s">
        <v>86</v>
      </c>
      <c r="L4" s="20"/>
      <c r="M4" s="134" t="s">
        <v>10</v>
      </c>
      <c r="AT4" s="17" t="s">
        <v>4</v>
      </c>
    </row>
    <row r="5" hidden="1" s="1" customFormat="1" ht="6.96" customHeight="1">
      <c r="B5" s="20"/>
      <c r="L5" s="20"/>
    </row>
    <row r="6" hidden="1" s="2" customFormat="1" ht="12" customHeight="1">
      <c r="A6" s="38"/>
      <c r="B6" s="44"/>
      <c r="C6" s="38"/>
      <c r="D6" s="135" t="s">
        <v>16</v>
      </c>
      <c r="E6" s="38"/>
      <c r="F6" s="38"/>
      <c r="G6" s="38"/>
      <c r="H6" s="38"/>
      <c r="I6" s="38"/>
      <c r="J6" s="38"/>
      <c r="K6" s="38"/>
      <c r="L6" s="63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hidden="1" s="2" customFormat="1" ht="16.5" customHeight="1">
      <c r="A7" s="38"/>
      <c r="B7" s="44"/>
      <c r="C7" s="38"/>
      <c r="D7" s="38"/>
      <c r="E7" s="136" t="s">
        <v>17</v>
      </c>
      <c r="F7" s="38"/>
      <c r="G7" s="38"/>
      <c r="H7" s="38"/>
      <c r="I7" s="38"/>
      <c r="J7" s="38"/>
      <c r="K7" s="38"/>
      <c r="L7" s="63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hidden="1" s="2" customFormat="1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hidden="1" s="2" customFormat="1" ht="12" customHeight="1">
      <c r="A9" s="38"/>
      <c r="B9" s="44"/>
      <c r="C9" s="38"/>
      <c r="D9" s="135" t="s">
        <v>18</v>
      </c>
      <c r="E9" s="38"/>
      <c r="F9" s="137" t="s">
        <v>1</v>
      </c>
      <c r="G9" s="38"/>
      <c r="H9" s="38"/>
      <c r="I9" s="135" t="s">
        <v>19</v>
      </c>
      <c r="J9" s="137" t="s">
        <v>1</v>
      </c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hidden="1" s="2" customFormat="1" ht="12" customHeight="1">
      <c r="A10" s="38"/>
      <c r="B10" s="44"/>
      <c r="C10" s="38"/>
      <c r="D10" s="135" t="s">
        <v>20</v>
      </c>
      <c r="E10" s="38"/>
      <c r="F10" s="137" t="s">
        <v>21</v>
      </c>
      <c r="G10" s="38"/>
      <c r="H10" s="38"/>
      <c r="I10" s="135" t="s">
        <v>22</v>
      </c>
      <c r="J10" s="138" t="str">
        <f>'Rekapitulace stavby'!AN8</f>
        <v>28. 2. 2024</v>
      </c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hidden="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hidden="1" s="2" customFormat="1" ht="12" customHeight="1">
      <c r="A12" s="38"/>
      <c r="B12" s="44"/>
      <c r="C12" s="38"/>
      <c r="D12" s="135" t="s">
        <v>24</v>
      </c>
      <c r="E12" s="38"/>
      <c r="F12" s="38"/>
      <c r="G12" s="38"/>
      <c r="H12" s="38"/>
      <c r="I12" s="135" t="s">
        <v>25</v>
      </c>
      <c r="J12" s="137" t="s">
        <v>26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hidden="1" s="2" customFormat="1" ht="18" customHeight="1">
      <c r="A13" s="38"/>
      <c r="B13" s="44"/>
      <c r="C13" s="38"/>
      <c r="D13" s="38"/>
      <c r="E13" s="137" t="s">
        <v>27</v>
      </c>
      <c r="F13" s="38"/>
      <c r="G13" s="38"/>
      <c r="H13" s="38"/>
      <c r="I13" s="135" t="s">
        <v>28</v>
      </c>
      <c r="J13" s="137" t="s">
        <v>29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hidden="1" s="2" customFormat="1" ht="6.96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hidden="1" s="2" customFormat="1" ht="12" customHeight="1">
      <c r="A15" s="38"/>
      <c r="B15" s="44"/>
      <c r="C15" s="38"/>
      <c r="D15" s="135" t="s">
        <v>30</v>
      </c>
      <c r="E15" s="38"/>
      <c r="F15" s="38"/>
      <c r="G15" s="38"/>
      <c r="H15" s="38"/>
      <c r="I15" s="135" t="s">
        <v>25</v>
      </c>
      <c r="J15" s="33" t="str">
        <f>'Rekapitulace stavby'!AN13</f>
        <v>Vyplň údaj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hidden="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7"/>
      <c r="G16" s="137"/>
      <c r="H16" s="137"/>
      <c r="I16" s="135" t="s">
        <v>28</v>
      </c>
      <c r="J16" s="33" t="str">
        <f>'Rekapitulace stavby'!AN14</f>
        <v>Vyplň údaj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hidden="1" s="2" customFormat="1" ht="6.96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hidden="1" s="2" customFormat="1" ht="12" customHeight="1">
      <c r="A18" s="38"/>
      <c r="B18" s="44"/>
      <c r="C18" s="38"/>
      <c r="D18" s="135" t="s">
        <v>32</v>
      </c>
      <c r="E18" s="38"/>
      <c r="F18" s="38"/>
      <c r="G18" s="38"/>
      <c r="H18" s="38"/>
      <c r="I18" s="135" t="s">
        <v>25</v>
      </c>
      <c r="J18" s="137" t="str">
        <f>IF('Rekapitulace stavby'!AN16="","",'Rekapitulace stavby'!AN16)</f>
        <v/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hidden="1" s="2" customFormat="1" ht="18" customHeight="1">
      <c r="A19" s="38"/>
      <c r="B19" s="44"/>
      <c r="C19" s="38"/>
      <c r="D19" s="38"/>
      <c r="E19" s="137" t="str">
        <f>IF('Rekapitulace stavby'!E17="","",'Rekapitulace stavby'!E17)</f>
        <v xml:space="preserve"> </v>
      </c>
      <c r="F19" s="38"/>
      <c r="G19" s="38"/>
      <c r="H19" s="38"/>
      <c r="I19" s="135" t="s">
        <v>28</v>
      </c>
      <c r="J19" s="137" t="str">
        <f>IF('Rekapitulace stavby'!AN17="","",'Rekapitulace stavby'!AN17)</f>
        <v/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hidden="1" s="2" customFormat="1" ht="6.96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hidden="1" s="2" customFormat="1" ht="12" customHeight="1">
      <c r="A21" s="38"/>
      <c r="B21" s="44"/>
      <c r="C21" s="38"/>
      <c r="D21" s="135" t="s">
        <v>35</v>
      </c>
      <c r="E21" s="38"/>
      <c r="F21" s="38"/>
      <c r="G21" s="38"/>
      <c r="H21" s="38"/>
      <c r="I21" s="135" t="s">
        <v>25</v>
      </c>
      <c r="J21" s="137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hidden="1" s="2" customFormat="1" ht="18" customHeight="1">
      <c r="A22" s="38"/>
      <c r="B22" s="44"/>
      <c r="C22" s="38"/>
      <c r="D22" s="38"/>
      <c r="E22" s="137" t="s">
        <v>36</v>
      </c>
      <c r="F22" s="38"/>
      <c r="G22" s="38"/>
      <c r="H22" s="38"/>
      <c r="I22" s="135" t="s">
        <v>28</v>
      </c>
      <c r="J22" s="137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hidden="1" s="2" customFormat="1" ht="6.96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hidden="1" s="2" customFormat="1" ht="12" customHeight="1">
      <c r="A24" s="38"/>
      <c r="B24" s="44"/>
      <c r="C24" s="38"/>
      <c r="D24" s="135" t="s">
        <v>37</v>
      </c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hidden="1" s="8" customFormat="1" ht="16.5" customHeight="1">
      <c r="A25" s="139"/>
      <c r="B25" s="140"/>
      <c r="C25" s="139"/>
      <c r="D25" s="139"/>
      <c r="E25" s="141" t="s">
        <v>1</v>
      </c>
      <c r="F25" s="141"/>
      <c r="G25" s="141"/>
      <c r="H25" s="141"/>
      <c r="I25" s="139"/>
      <c r="J25" s="139"/>
      <c r="K25" s="139"/>
      <c r="L25" s="142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</row>
    <row r="26" hidden="1" s="2" customFormat="1" ht="6.96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hidden="1" s="2" customFormat="1" ht="6.96" customHeight="1">
      <c r="A27" s="38"/>
      <c r="B27" s="44"/>
      <c r="C27" s="38"/>
      <c r="D27" s="143"/>
      <c r="E27" s="143"/>
      <c r="F27" s="143"/>
      <c r="G27" s="143"/>
      <c r="H27" s="143"/>
      <c r="I27" s="143"/>
      <c r="J27" s="143"/>
      <c r="K27" s="143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hidden="1" s="2" customFormat="1" ht="25.44" customHeight="1">
      <c r="A28" s="38"/>
      <c r="B28" s="44"/>
      <c r="C28" s="38"/>
      <c r="D28" s="144" t="s">
        <v>38</v>
      </c>
      <c r="E28" s="38"/>
      <c r="F28" s="38"/>
      <c r="G28" s="38"/>
      <c r="H28" s="38"/>
      <c r="I28" s="38"/>
      <c r="J28" s="145">
        <f>ROUND(J121, 2)</f>
        <v>0</v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hidden="1" s="2" customFormat="1" ht="6.96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hidden="1" s="2" customFormat="1" ht="14.4" customHeight="1">
      <c r="A30" s="38"/>
      <c r="B30" s="44"/>
      <c r="C30" s="38"/>
      <c r="D30" s="38"/>
      <c r="E30" s="38"/>
      <c r="F30" s="146" t="s">
        <v>40</v>
      </c>
      <c r="G30" s="38"/>
      <c r="H30" s="38"/>
      <c r="I30" s="146" t="s">
        <v>39</v>
      </c>
      <c r="J30" s="146" t="s">
        <v>41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hidden="1" s="2" customFormat="1" ht="14.4" customHeight="1">
      <c r="A31" s="38"/>
      <c r="B31" s="44"/>
      <c r="C31" s="38"/>
      <c r="D31" s="147" t="s">
        <v>42</v>
      </c>
      <c r="E31" s="135" t="s">
        <v>43</v>
      </c>
      <c r="F31" s="148">
        <f>ROUND((SUM(BE121:BE211)),  2)</f>
        <v>0</v>
      </c>
      <c r="G31" s="38"/>
      <c r="H31" s="38"/>
      <c r="I31" s="149">
        <v>0.20999999999999999</v>
      </c>
      <c r="J31" s="148">
        <f>ROUND(((SUM(BE121:BE211))*I31),  2)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hidden="1" s="2" customFormat="1" ht="14.4" customHeight="1">
      <c r="A32" s="38"/>
      <c r="B32" s="44"/>
      <c r="C32" s="38"/>
      <c r="D32" s="38"/>
      <c r="E32" s="135" t="s">
        <v>44</v>
      </c>
      <c r="F32" s="148">
        <f>ROUND((SUM(BF121:BF211)),  2)</f>
        <v>0</v>
      </c>
      <c r="G32" s="38"/>
      <c r="H32" s="38"/>
      <c r="I32" s="149">
        <v>0.12</v>
      </c>
      <c r="J32" s="148">
        <f>ROUND(((SUM(BF121:BF211))*I32),  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hidden="1" s="2" customFormat="1" ht="14.4" customHeight="1">
      <c r="A33" s="38"/>
      <c r="B33" s="44"/>
      <c r="C33" s="38"/>
      <c r="D33" s="38"/>
      <c r="E33" s="135" t="s">
        <v>45</v>
      </c>
      <c r="F33" s="148">
        <f>ROUND((SUM(BG121:BG211)),  2)</f>
        <v>0</v>
      </c>
      <c r="G33" s="38"/>
      <c r="H33" s="38"/>
      <c r="I33" s="149">
        <v>0.20999999999999999</v>
      </c>
      <c r="J33" s="148">
        <f>0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hidden="1" s="2" customFormat="1" ht="14.4" customHeight="1">
      <c r="A34" s="38"/>
      <c r="B34" s="44"/>
      <c r="C34" s="38"/>
      <c r="D34" s="38"/>
      <c r="E34" s="135" t="s">
        <v>46</v>
      </c>
      <c r="F34" s="148">
        <f>ROUND((SUM(BH121:BH211)),  2)</f>
        <v>0</v>
      </c>
      <c r="G34" s="38"/>
      <c r="H34" s="38"/>
      <c r="I34" s="149">
        <v>0.12</v>
      </c>
      <c r="J34" s="148">
        <f>0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35" t="s">
        <v>47</v>
      </c>
      <c r="F35" s="148">
        <f>ROUND((SUM(BI121:BI211)),  2)</f>
        <v>0</v>
      </c>
      <c r="G35" s="38"/>
      <c r="H35" s="38"/>
      <c r="I35" s="149">
        <v>0</v>
      </c>
      <c r="J35" s="148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6.96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25.44" customHeight="1">
      <c r="A37" s="38"/>
      <c r="B37" s="44"/>
      <c r="C37" s="150"/>
      <c r="D37" s="151" t="s">
        <v>48</v>
      </c>
      <c r="E37" s="152"/>
      <c r="F37" s="152"/>
      <c r="G37" s="153" t="s">
        <v>49</v>
      </c>
      <c r="H37" s="154" t="s">
        <v>50</v>
      </c>
      <c r="I37" s="152"/>
      <c r="J37" s="155">
        <f>SUM(J28:J35)</f>
        <v>0</v>
      </c>
      <c r="K37" s="156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14.4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1" customFormat="1" ht="14.4" customHeight="1">
      <c r="B39" s="20"/>
      <c r="L39" s="20"/>
    </row>
    <row r="40" hidden="1" s="1" customFormat="1" ht="14.4" customHeight="1">
      <c r="B40" s="20"/>
      <c r="L40" s="20"/>
    </row>
    <row r="41" hidden="1" s="1" customFormat="1" ht="14.4" customHeight="1">
      <c r="B41" s="20"/>
      <c r="L41" s="20"/>
    </row>
    <row r="42" hidden="1" s="1" customFormat="1" ht="14.4" customHeight="1">
      <c r="B42" s="20"/>
      <c r="L42" s="20"/>
    </row>
    <row r="43" hidden="1" s="1" customFormat="1" ht="14.4" customHeight="1">
      <c r="B43" s="20"/>
      <c r="L43" s="20"/>
    </row>
    <row r="44" hidden="1" s="1" customFormat="1" ht="14.4" customHeight="1">
      <c r="B44" s="20"/>
      <c r="L44" s="20"/>
    </row>
    <row r="45" hidden="1" s="1" customFormat="1" ht="14.4" customHeight="1">
      <c r="B45" s="20"/>
      <c r="L45" s="20"/>
    </row>
    <row r="46" hidden="1" s="1" customFormat="1" ht="14.4" customHeight="1">
      <c r="B46" s="20"/>
      <c r="L46" s="20"/>
    </row>
    <row r="47" hidden="1" s="1" customFormat="1" ht="14.4" customHeight="1">
      <c r="B47" s="20"/>
      <c r="L47" s="20"/>
    </row>
    <row r="48" hidden="1" s="1" customFormat="1" ht="14.4" customHeight="1">
      <c r="B48" s="20"/>
      <c r="L48" s="20"/>
    </row>
    <row r="49" hidden="1" s="1" customFormat="1" ht="14.4" customHeight="1">
      <c r="B49" s="20"/>
      <c r="L49" s="20"/>
    </row>
    <row r="50" hidden="1" s="2" customFormat="1" ht="14.4" customHeight="1">
      <c r="B50" s="63"/>
      <c r="D50" s="157" t="s">
        <v>51</v>
      </c>
      <c r="E50" s="158"/>
      <c r="F50" s="158"/>
      <c r="G50" s="157" t="s">
        <v>52</v>
      </c>
      <c r="H50" s="158"/>
      <c r="I50" s="158"/>
      <c r="J50" s="158"/>
      <c r="K50" s="158"/>
      <c r="L50" s="63"/>
    </row>
    <row r="51" hidden="1">
      <c r="B51" s="20"/>
      <c r="L51" s="20"/>
    </row>
    <row r="52" hidden="1">
      <c r="B52" s="20"/>
      <c r="L52" s="20"/>
    </row>
    <row r="53" hidden="1">
      <c r="B53" s="20"/>
      <c r="L53" s="20"/>
    </row>
    <row r="54" hidden="1">
      <c r="B54" s="20"/>
      <c r="L54" s="20"/>
    </row>
    <row r="55" hidden="1">
      <c r="B55" s="20"/>
      <c r="L55" s="20"/>
    </row>
    <row r="56" hidden="1">
      <c r="B56" s="20"/>
      <c r="L56" s="20"/>
    </row>
    <row r="57" hidden="1">
      <c r="B57" s="20"/>
      <c r="L57" s="20"/>
    </row>
    <row r="58" hidden="1">
      <c r="B58" s="20"/>
      <c r="L58" s="20"/>
    </row>
    <row r="59" hidden="1">
      <c r="B59" s="20"/>
      <c r="L59" s="20"/>
    </row>
    <row r="60" hidden="1">
      <c r="B60" s="20"/>
      <c r="L60" s="20"/>
    </row>
    <row r="61" hidden="1" s="2" customFormat="1">
      <c r="A61" s="38"/>
      <c r="B61" s="44"/>
      <c r="C61" s="38"/>
      <c r="D61" s="159" t="s">
        <v>53</v>
      </c>
      <c r="E61" s="160"/>
      <c r="F61" s="161" t="s">
        <v>54</v>
      </c>
      <c r="G61" s="159" t="s">
        <v>53</v>
      </c>
      <c r="H61" s="160"/>
      <c r="I61" s="160"/>
      <c r="J61" s="162" t="s">
        <v>54</v>
      </c>
      <c r="K61" s="160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hidden="1">
      <c r="B62" s="20"/>
      <c r="L62" s="20"/>
    </row>
    <row r="63" hidden="1">
      <c r="B63" s="20"/>
      <c r="L63" s="20"/>
    </row>
    <row r="64" hidden="1">
      <c r="B64" s="20"/>
      <c r="L64" s="20"/>
    </row>
    <row r="65" hidden="1" s="2" customFormat="1">
      <c r="A65" s="38"/>
      <c r="B65" s="44"/>
      <c r="C65" s="38"/>
      <c r="D65" s="157" t="s">
        <v>55</v>
      </c>
      <c r="E65" s="163"/>
      <c r="F65" s="163"/>
      <c r="G65" s="157" t="s">
        <v>56</v>
      </c>
      <c r="H65" s="163"/>
      <c r="I65" s="163"/>
      <c r="J65" s="163"/>
      <c r="K65" s="163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hidden="1">
      <c r="B66" s="20"/>
      <c r="L66" s="20"/>
    </row>
    <row r="67" hidden="1">
      <c r="B67" s="20"/>
      <c r="L67" s="20"/>
    </row>
    <row r="68" hidden="1">
      <c r="B68" s="20"/>
      <c r="L68" s="20"/>
    </row>
    <row r="69" hidden="1">
      <c r="B69" s="20"/>
      <c r="L69" s="20"/>
    </row>
    <row r="70" hidden="1">
      <c r="B70" s="20"/>
      <c r="L70" s="20"/>
    </row>
    <row r="71" hidden="1">
      <c r="B71" s="20"/>
      <c r="L71" s="20"/>
    </row>
    <row r="72" hidden="1">
      <c r="B72" s="20"/>
      <c r="L72" s="20"/>
    </row>
    <row r="73" hidden="1">
      <c r="B73" s="20"/>
      <c r="L73" s="20"/>
    </row>
    <row r="74" hidden="1">
      <c r="B74" s="20"/>
      <c r="L74" s="20"/>
    </row>
    <row r="75" hidden="1">
      <c r="B75" s="20"/>
      <c r="L75" s="20"/>
    </row>
    <row r="76" hidden="1" s="2" customFormat="1">
      <c r="A76" s="38"/>
      <c r="B76" s="44"/>
      <c r="C76" s="38"/>
      <c r="D76" s="159" t="s">
        <v>53</v>
      </c>
      <c r="E76" s="160"/>
      <c r="F76" s="161" t="s">
        <v>54</v>
      </c>
      <c r="G76" s="159" t="s">
        <v>53</v>
      </c>
      <c r="H76" s="160"/>
      <c r="I76" s="160"/>
      <c r="J76" s="162" t="s">
        <v>54</v>
      </c>
      <c r="K76" s="160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hidden="1" s="2" customFormat="1" ht="14.4" customHeight="1">
      <c r="A77" s="38"/>
      <c r="B77" s="164"/>
      <c r="C77" s="165"/>
      <c r="D77" s="165"/>
      <c r="E77" s="165"/>
      <c r="F77" s="165"/>
      <c r="G77" s="165"/>
      <c r="H77" s="165"/>
      <c r="I77" s="165"/>
      <c r="J77" s="165"/>
      <c r="K77" s="165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hidden="1"/>
    <row r="79" hidden="1"/>
    <row r="80" hidden="1"/>
    <row r="81" hidden="1" s="2" customFormat="1" ht="6.96" customHeight="1">
      <c r="A81" s="38"/>
      <c r="B81" s="166"/>
      <c r="C81" s="167"/>
      <c r="D81" s="167"/>
      <c r="E81" s="167"/>
      <c r="F81" s="167"/>
      <c r="G81" s="167"/>
      <c r="H81" s="167"/>
      <c r="I81" s="167"/>
      <c r="J81" s="167"/>
      <c r="K81" s="167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hidden="1" s="2" customFormat="1" ht="24.96" customHeight="1">
      <c r="A82" s="38"/>
      <c r="B82" s="39"/>
      <c r="C82" s="23" t="s">
        <v>87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hidden="1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hidden="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hidden="1" s="2" customFormat="1" ht="16.5" customHeight="1">
      <c r="A85" s="38"/>
      <c r="B85" s="39"/>
      <c r="C85" s="40"/>
      <c r="D85" s="40"/>
      <c r="E85" s="76" t="str">
        <f>E7</f>
        <v>Oprava_povrchu_komunikace_Hněvousice</v>
      </c>
      <c r="F85" s="40"/>
      <c r="G85" s="40"/>
      <c r="H85" s="40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hidden="1" s="2" customFormat="1" ht="6.96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hidden="1" s="2" customFormat="1" ht="12" customHeight="1">
      <c r="A87" s="38"/>
      <c r="B87" s="39"/>
      <c r="C87" s="32" t="s">
        <v>20</v>
      </c>
      <c r="D87" s="40"/>
      <c r="E87" s="40"/>
      <c r="F87" s="27" t="str">
        <f>F10</f>
        <v>Mnichovo Hradiště</v>
      </c>
      <c r="G87" s="40"/>
      <c r="H87" s="40"/>
      <c r="I87" s="32" t="s">
        <v>22</v>
      </c>
      <c r="J87" s="79" t="str">
        <f>IF(J10="","",J10)</f>
        <v>28. 2. 2024</v>
      </c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hidden="1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hidden="1" s="2" customFormat="1" ht="15.15" customHeight="1">
      <c r="A89" s="38"/>
      <c r="B89" s="39"/>
      <c r="C89" s="32" t="s">
        <v>24</v>
      </c>
      <c r="D89" s="40"/>
      <c r="E89" s="40"/>
      <c r="F89" s="27" t="str">
        <f>E13</f>
        <v>Město Mnichovo Hradiště</v>
      </c>
      <c r="G89" s="40"/>
      <c r="H89" s="40"/>
      <c r="I89" s="32" t="s">
        <v>32</v>
      </c>
      <c r="J89" s="36" t="str">
        <f>E19</f>
        <v xml:space="preserve"> 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hidden="1" s="2" customFormat="1" ht="15.15" customHeight="1">
      <c r="A90" s="38"/>
      <c r="B90" s="39"/>
      <c r="C90" s="32" t="s">
        <v>30</v>
      </c>
      <c r="D90" s="40"/>
      <c r="E90" s="40"/>
      <c r="F90" s="27" t="str">
        <f>IF(E16="","",E16)</f>
        <v>Vyplň údaj</v>
      </c>
      <c r="G90" s="40"/>
      <c r="H90" s="40"/>
      <c r="I90" s="32" t="s">
        <v>35</v>
      </c>
      <c r="J90" s="36" t="str">
        <f>E22</f>
        <v>František Beránek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hidden="1" s="2" customFormat="1" ht="10.32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hidden="1" s="2" customFormat="1" ht="29.28" customHeight="1">
      <c r="A92" s="38"/>
      <c r="B92" s="39"/>
      <c r="C92" s="168" t="s">
        <v>88</v>
      </c>
      <c r="D92" s="169"/>
      <c r="E92" s="169"/>
      <c r="F92" s="169"/>
      <c r="G92" s="169"/>
      <c r="H92" s="169"/>
      <c r="I92" s="169"/>
      <c r="J92" s="170" t="s">
        <v>89</v>
      </c>
      <c r="K92" s="169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hidden="1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hidden="1" s="2" customFormat="1" ht="22.8" customHeight="1">
      <c r="A94" s="38"/>
      <c r="B94" s="39"/>
      <c r="C94" s="171" t="s">
        <v>90</v>
      </c>
      <c r="D94" s="40"/>
      <c r="E94" s="40"/>
      <c r="F94" s="40"/>
      <c r="G94" s="40"/>
      <c r="H94" s="40"/>
      <c r="I94" s="40"/>
      <c r="J94" s="110">
        <f>J121</f>
        <v>0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U94" s="17" t="s">
        <v>91</v>
      </c>
    </row>
    <row r="95" hidden="1" s="9" customFormat="1" ht="24.96" customHeight="1">
      <c r="A95" s="9"/>
      <c r="B95" s="172"/>
      <c r="C95" s="173"/>
      <c r="D95" s="174" t="s">
        <v>92</v>
      </c>
      <c r="E95" s="175"/>
      <c r="F95" s="175"/>
      <c r="G95" s="175"/>
      <c r="H95" s="175"/>
      <c r="I95" s="175"/>
      <c r="J95" s="176">
        <f>J122</f>
        <v>0</v>
      </c>
      <c r="K95" s="173"/>
      <c r="L95" s="177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hidden="1" s="10" customFormat="1" ht="19.92" customHeight="1">
      <c r="A96" s="10"/>
      <c r="B96" s="178"/>
      <c r="C96" s="179"/>
      <c r="D96" s="180" t="s">
        <v>93</v>
      </c>
      <c r="E96" s="181"/>
      <c r="F96" s="181"/>
      <c r="G96" s="181"/>
      <c r="H96" s="181"/>
      <c r="I96" s="181"/>
      <c r="J96" s="182">
        <f>J123</f>
        <v>0</v>
      </c>
      <c r="K96" s="179"/>
      <c r="L96" s="183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hidden="1" s="10" customFormat="1" ht="19.92" customHeight="1">
      <c r="A97" s="10"/>
      <c r="B97" s="178"/>
      <c r="C97" s="179"/>
      <c r="D97" s="180" t="s">
        <v>94</v>
      </c>
      <c r="E97" s="181"/>
      <c r="F97" s="181"/>
      <c r="G97" s="181"/>
      <c r="H97" s="181"/>
      <c r="I97" s="181"/>
      <c r="J97" s="182">
        <f>J139</f>
        <v>0</v>
      </c>
      <c r="K97" s="179"/>
      <c r="L97" s="183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hidden="1" s="10" customFormat="1" ht="19.92" customHeight="1">
      <c r="A98" s="10"/>
      <c r="B98" s="178"/>
      <c r="C98" s="179"/>
      <c r="D98" s="180" t="s">
        <v>95</v>
      </c>
      <c r="E98" s="181"/>
      <c r="F98" s="181"/>
      <c r="G98" s="181"/>
      <c r="H98" s="181"/>
      <c r="I98" s="181"/>
      <c r="J98" s="182">
        <f>J163</f>
        <v>0</v>
      </c>
      <c r="K98" s="179"/>
      <c r="L98" s="18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10" customFormat="1" ht="19.92" customHeight="1">
      <c r="A99" s="10"/>
      <c r="B99" s="178"/>
      <c r="C99" s="179"/>
      <c r="D99" s="180" t="s">
        <v>96</v>
      </c>
      <c r="E99" s="181"/>
      <c r="F99" s="181"/>
      <c r="G99" s="181"/>
      <c r="H99" s="181"/>
      <c r="I99" s="181"/>
      <c r="J99" s="182">
        <f>J191</f>
        <v>0</v>
      </c>
      <c r="K99" s="179"/>
      <c r="L99" s="18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hidden="1" s="10" customFormat="1" ht="19.92" customHeight="1">
      <c r="A100" s="10"/>
      <c r="B100" s="178"/>
      <c r="C100" s="179"/>
      <c r="D100" s="180" t="s">
        <v>97</v>
      </c>
      <c r="E100" s="181"/>
      <c r="F100" s="181"/>
      <c r="G100" s="181"/>
      <c r="H100" s="181"/>
      <c r="I100" s="181"/>
      <c r="J100" s="182">
        <f>J201</f>
        <v>0</v>
      </c>
      <c r="K100" s="179"/>
      <c r="L100" s="18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9" customFormat="1" ht="24.96" customHeight="1">
      <c r="A101" s="9"/>
      <c r="B101" s="172"/>
      <c r="C101" s="173"/>
      <c r="D101" s="174" t="s">
        <v>98</v>
      </c>
      <c r="E101" s="175"/>
      <c r="F101" s="175"/>
      <c r="G101" s="175"/>
      <c r="H101" s="175"/>
      <c r="I101" s="175"/>
      <c r="J101" s="176">
        <f>J205</f>
        <v>0</v>
      </c>
      <c r="K101" s="173"/>
      <c r="L101" s="177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hidden="1" s="10" customFormat="1" ht="19.92" customHeight="1">
      <c r="A102" s="10"/>
      <c r="B102" s="178"/>
      <c r="C102" s="179"/>
      <c r="D102" s="180" t="s">
        <v>99</v>
      </c>
      <c r="E102" s="181"/>
      <c r="F102" s="181"/>
      <c r="G102" s="181"/>
      <c r="H102" s="181"/>
      <c r="I102" s="181"/>
      <c r="J102" s="182">
        <f>J206</f>
        <v>0</v>
      </c>
      <c r="K102" s="179"/>
      <c r="L102" s="18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10" customFormat="1" ht="19.92" customHeight="1">
      <c r="A103" s="10"/>
      <c r="B103" s="178"/>
      <c r="C103" s="179"/>
      <c r="D103" s="180" t="s">
        <v>100</v>
      </c>
      <c r="E103" s="181"/>
      <c r="F103" s="181"/>
      <c r="G103" s="181"/>
      <c r="H103" s="181"/>
      <c r="I103" s="181"/>
      <c r="J103" s="182">
        <f>J208</f>
        <v>0</v>
      </c>
      <c r="K103" s="179"/>
      <c r="L103" s="18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hidden="1" s="2" customFormat="1" ht="21.84" customHeight="1">
      <c r="A104" s="38"/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hidden="1" s="2" customFormat="1" ht="6.96" customHeight="1">
      <c r="A105" s="38"/>
      <c r="B105" s="66"/>
      <c r="C105" s="67"/>
      <c r="D105" s="67"/>
      <c r="E105" s="67"/>
      <c r="F105" s="67"/>
      <c r="G105" s="67"/>
      <c r="H105" s="67"/>
      <c r="I105" s="67"/>
      <c r="J105" s="67"/>
      <c r="K105" s="67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hidden="1"/>
    <row r="107" hidden="1"/>
    <row r="108" hidden="1"/>
    <row r="109" s="2" customFormat="1" ht="6.96" customHeight="1">
      <c r="A109" s="38"/>
      <c r="B109" s="68"/>
      <c r="C109" s="69"/>
      <c r="D109" s="69"/>
      <c r="E109" s="69"/>
      <c r="F109" s="69"/>
      <c r="G109" s="69"/>
      <c r="H109" s="69"/>
      <c r="I109" s="69"/>
      <c r="J109" s="69"/>
      <c r="K109" s="69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24.96" customHeight="1">
      <c r="A110" s="38"/>
      <c r="B110" s="39"/>
      <c r="C110" s="23" t="s">
        <v>101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6.96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12" customHeight="1">
      <c r="A112" s="38"/>
      <c r="B112" s="39"/>
      <c r="C112" s="32" t="s">
        <v>16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16.5" customHeight="1">
      <c r="A113" s="38"/>
      <c r="B113" s="39"/>
      <c r="C113" s="40"/>
      <c r="D113" s="40"/>
      <c r="E113" s="76" t="str">
        <f>E7</f>
        <v>Oprava_povrchu_komunikace_Hněvousice</v>
      </c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6.96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2" customHeight="1">
      <c r="A115" s="38"/>
      <c r="B115" s="39"/>
      <c r="C115" s="32" t="s">
        <v>20</v>
      </c>
      <c r="D115" s="40"/>
      <c r="E115" s="40"/>
      <c r="F115" s="27" t="str">
        <f>F10</f>
        <v>Mnichovo Hradiště</v>
      </c>
      <c r="G115" s="40"/>
      <c r="H115" s="40"/>
      <c r="I115" s="32" t="s">
        <v>22</v>
      </c>
      <c r="J115" s="79" t="str">
        <f>IF(J10="","",J10)</f>
        <v>28. 2. 2024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6.96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15.15" customHeight="1">
      <c r="A117" s="38"/>
      <c r="B117" s="39"/>
      <c r="C117" s="32" t="s">
        <v>24</v>
      </c>
      <c r="D117" s="40"/>
      <c r="E117" s="40"/>
      <c r="F117" s="27" t="str">
        <f>E13</f>
        <v>Město Mnichovo Hradiště</v>
      </c>
      <c r="G117" s="40"/>
      <c r="H117" s="40"/>
      <c r="I117" s="32" t="s">
        <v>32</v>
      </c>
      <c r="J117" s="36" t="str">
        <f>E19</f>
        <v xml:space="preserve"> 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5.15" customHeight="1">
      <c r="A118" s="38"/>
      <c r="B118" s="39"/>
      <c r="C118" s="32" t="s">
        <v>30</v>
      </c>
      <c r="D118" s="40"/>
      <c r="E118" s="40"/>
      <c r="F118" s="27" t="str">
        <f>IF(E16="","",E16)</f>
        <v>Vyplň údaj</v>
      </c>
      <c r="G118" s="40"/>
      <c r="H118" s="40"/>
      <c r="I118" s="32" t="s">
        <v>35</v>
      </c>
      <c r="J118" s="36" t="str">
        <f>E22</f>
        <v>František Beránek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0.32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11" customFormat="1" ht="29.28" customHeight="1">
      <c r="A120" s="184"/>
      <c r="B120" s="185"/>
      <c r="C120" s="186" t="s">
        <v>102</v>
      </c>
      <c r="D120" s="187" t="s">
        <v>63</v>
      </c>
      <c r="E120" s="187" t="s">
        <v>59</v>
      </c>
      <c r="F120" s="187" t="s">
        <v>60</v>
      </c>
      <c r="G120" s="187" t="s">
        <v>103</v>
      </c>
      <c r="H120" s="187" t="s">
        <v>104</v>
      </c>
      <c r="I120" s="187" t="s">
        <v>105</v>
      </c>
      <c r="J120" s="187" t="s">
        <v>89</v>
      </c>
      <c r="K120" s="188" t="s">
        <v>106</v>
      </c>
      <c r="L120" s="189"/>
      <c r="M120" s="100" t="s">
        <v>1</v>
      </c>
      <c r="N120" s="101" t="s">
        <v>42</v>
      </c>
      <c r="O120" s="101" t="s">
        <v>107</v>
      </c>
      <c r="P120" s="101" t="s">
        <v>108</v>
      </c>
      <c r="Q120" s="101" t="s">
        <v>109</v>
      </c>
      <c r="R120" s="101" t="s">
        <v>110</v>
      </c>
      <c r="S120" s="101" t="s">
        <v>111</v>
      </c>
      <c r="T120" s="102" t="s">
        <v>112</v>
      </c>
      <c r="U120" s="184"/>
      <c r="V120" s="184"/>
      <c r="W120" s="184"/>
      <c r="X120" s="184"/>
      <c r="Y120" s="184"/>
      <c r="Z120" s="184"/>
      <c r="AA120" s="184"/>
      <c r="AB120" s="184"/>
      <c r="AC120" s="184"/>
      <c r="AD120" s="184"/>
      <c r="AE120" s="184"/>
    </row>
    <row r="121" s="2" customFormat="1" ht="22.8" customHeight="1">
      <c r="A121" s="38"/>
      <c r="B121" s="39"/>
      <c r="C121" s="107" t="s">
        <v>113</v>
      </c>
      <c r="D121" s="40"/>
      <c r="E121" s="40"/>
      <c r="F121" s="40"/>
      <c r="G121" s="40"/>
      <c r="H121" s="40"/>
      <c r="I121" s="40"/>
      <c r="J121" s="190">
        <f>BK121</f>
        <v>0</v>
      </c>
      <c r="K121" s="40"/>
      <c r="L121" s="44"/>
      <c r="M121" s="103"/>
      <c r="N121" s="191"/>
      <c r="O121" s="104"/>
      <c r="P121" s="192">
        <f>P122+P205</f>
        <v>0</v>
      </c>
      <c r="Q121" s="104"/>
      <c r="R121" s="192">
        <f>R122+R205</f>
        <v>77.623551999999989</v>
      </c>
      <c r="S121" s="104"/>
      <c r="T121" s="193">
        <f>T122+T205</f>
        <v>149.524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77</v>
      </c>
      <c r="AU121" s="17" t="s">
        <v>91</v>
      </c>
      <c r="BK121" s="194">
        <f>BK122+BK205</f>
        <v>0</v>
      </c>
    </row>
    <row r="122" s="12" customFormat="1" ht="25.92" customHeight="1">
      <c r="A122" s="12"/>
      <c r="B122" s="195"/>
      <c r="C122" s="196"/>
      <c r="D122" s="197" t="s">
        <v>77</v>
      </c>
      <c r="E122" s="198" t="s">
        <v>114</v>
      </c>
      <c r="F122" s="198" t="s">
        <v>115</v>
      </c>
      <c r="G122" s="196"/>
      <c r="H122" s="196"/>
      <c r="I122" s="199"/>
      <c r="J122" s="200">
        <f>BK122</f>
        <v>0</v>
      </c>
      <c r="K122" s="196"/>
      <c r="L122" s="201"/>
      <c r="M122" s="202"/>
      <c r="N122" s="203"/>
      <c r="O122" s="203"/>
      <c r="P122" s="204">
        <f>P123+P139+P163+P191+P201</f>
        <v>0</v>
      </c>
      <c r="Q122" s="203"/>
      <c r="R122" s="204">
        <f>R123+R139+R163+R191+R201</f>
        <v>77.623551999999989</v>
      </c>
      <c r="S122" s="203"/>
      <c r="T122" s="205">
        <f>T123+T139+T163+T191+T201</f>
        <v>149.524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06" t="s">
        <v>83</v>
      </c>
      <c r="AT122" s="207" t="s">
        <v>77</v>
      </c>
      <c r="AU122" s="207" t="s">
        <v>78</v>
      </c>
      <c r="AY122" s="206" t="s">
        <v>116</v>
      </c>
      <c r="BK122" s="208">
        <f>BK123+BK139+BK163+BK191+BK201</f>
        <v>0</v>
      </c>
    </row>
    <row r="123" s="12" customFormat="1" ht="22.8" customHeight="1">
      <c r="A123" s="12"/>
      <c r="B123" s="195"/>
      <c r="C123" s="196"/>
      <c r="D123" s="197" t="s">
        <v>77</v>
      </c>
      <c r="E123" s="209" t="s">
        <v>83</v>
      </c>
      <c r="F123" s="209" t="s">
        <v>117</v>
      </c>
      <c r="G123" s="196"/>
      <c r="H123" s="196"/>
      <c r="I123" s="199"/>
      <c r="J123" s="210">
        <f>BK123</f>
        <v>0</v>
      </c>
      <c r="K123" s="196"/>
      <c r="L123" s="201"/>
      <c r="M123" s="202"/>
      <c r="N123" s="203"/>
      <c r="O123" s="203"/>
      <c r="P123" s="204">
        <f>SUM(P124:P138)</f>
        <v>0</v>
      </c>
      <c r="Q123" s="203"/>
      <c r="R123" s="204">
        <f>SUM(R124:R138)</f>
        <v>0</v>
      </c>
      <c r="S123" s="203"/>
      <c r="T123" s="205">
        <f>SUM(T124:T138)</f>
        <v>74.460000000000008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06" t="s">
        <v>83</v>
      </c>
      <c r="AT123" s="207" t="s">
        <v>77</v>
      </c>
      <c r="AU123" s="207" t="s">
        <v>83</v>
      </c>
      <c r="AY123" s="206" t="s">
        <v>116</v>
      </c>
      <c r="BK123" s="208">
        <f>SUM(BK124:BK138)</f>
        <v>0</v>
      </c>
    </row>
    <row r="124" s="2" customFormat="1" ht="24.15" customHeight="1">
      <c r="A124" s="38"/>
      <c r="B124" s="39"/>
      <c r="C124" s="211" t="s">
        <v>83</v>
      </c>
      <c r="D124" s="211" t="s">
        <v>118</v>
      </c>
      <c r="E124" s="212" t="s">
        <v>119</v>
      </c>
      <c r="F124" s="213" t="s">
        <v>120</v>
      </c>
      <c r="G124" s="214" t="s">
        <v>121</v>
      </c>
      <c r="H124" s="215">
        <v>185</v>
      </c>
      <c r="I124" s="216"/>
      <c r="J124" s="217">
        <f>ROUND(I124*H124,2)</f>
        <v>0</v>
      </c>
      <c r="K124" s="213" t="s">
        <v>122</v>
      </c>
      <c r="L124" s="44"/>
      <c r="M124" s="218" t="s">
        <v>1</v>
      </c>
      <c r="N124" s="219" t="s">
        <v>43</v>
      </c>
      <c r="O124" s="91"/>
      <c r="P124" s="220">
        <f>O124*H124</f>
        <v>0</v>
      </c>
      <c r="Q124" s="220">
        <v>0</v>
      </c>
      <c r="R124" s="220">
        <f>Q124*H124</f>
        <v>0</v>
      </c>
      <c r="S124" s="220">
        <v>0.17000000000000001</v>
      </c>
      <c r="T124" s="221">
        <f>S124*H124</f>
        <v>31.450000000000003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2" t="s">
        <v>123</v>
      </c>
      <c r="AT124" s="222" t="s">
        <v>118</v>
      </c>
      <c r="AU124" s="222" t="s">
        <v>85</v>
      </c>
      <c r="AY124" s="17" t="s">
        <v>116</v>
      </c>
      <c r="BE124" s="223">
        <f>IF(N124="základní",J124,0)</f>
        <v>0</v>
      </c>
      <c r="BF124" s="223">
        <f>IF(N124="snížená",J124,0)</f>
        <v>0</v>
      </c>
      <c r="BG124" s="223">
        <f>IF(N124="zákl. přenesená",J124,0)</f>
        <v>0</v>
      </c>
      <c r="BH124" s="223">
        <f>IF(N124="sníž. přenesená",J124,0)</f>
        <v>0</v>
      </c>
      <c r="BI124" s="223">
        <f>IF(N124="nulová",J124,0)</f>
        <v>0</v>
      </c>
      <c r="BJ124" s="17" t="s">
        <v>83</v>
      </c>
      <c r="BK124" s="223">
        <f>ROUND(I124*H124,2)</f>
        <v>0</v>
      </c>
      <c r="BL124" s="17" t="s">
        <v>123</v>
      </c>
      <c r="BM124" s="222" t="s">
        <v>124</v>
      </c>
    </row>
    <row r="125" s="13" customFormat="1">
      <c r="A125" s="13"/>
      <c r="B125" s="224"/>
      <c r="C125" s="225"/>
      <c r="D125" s="226" t="s">
        <v>125</v>
      </c>
      <c r="E125" s="227" t="s">
        <v>1</v>
      </c>
      <c r="F125" s="228" t="s">
        <v>126</v>
      </c>
      <c r="G125" s="225"/>
      <c r="H125" s="227" t="s">
        <v>1</v>
      </c>
      <c r="I125" s="229"/>
      <c r="J125" s="225"/>
      <c r="K125" s="225"/>
      <c r="L125" s="230"/>
      <c r="M125" s="231"/>
      <c r="N125" s="232"/>
      <c r="O125" s="232"/>
      <c r="P125" s="232"/>
      <c r="Q125" s="232"/>
      <c r="R125" s="232"/>
      <c r="S125" s="232"/>
      <c r="T125" s="23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4" t="s">
        <v>125</v>
      </c>
      <c r="AU125" s="234" t="s">
        <v>85</v>
      </c>
      <c r="AV125" s="13" t="s">
        <v>83</v>
      </c>
      <c r="AW125" s="13" t="s">
        <v>34</v>
      </c>
      <c r="AX125" s="13" t="s">
        <v>78</v>
      </c>
      <c r="AY125" s="234" t="s">
        <v>116</v>
      </c>
    </row>
    <row r="126" s="14" customFormat="1">
      <c r="A126" s="14"/>
      <c r="B126" s="235"/>
      <c r="C126" s="236"/>
      <c r="D126" s="226" t="s">
        <v>125</v>
      </c>
      <c r="E126" s="237" t="s">
        <v>1</v>
      </c>
      <c r="F126" s="238" t="s">
        <v>127</v>
      </c>
      <c r="G126" s="236"/>
      <c r="H126" s="239">
        <v>185</v>
      </c>
      <c r="I126" s="240"/>
      <c r="J126" s="236"/>
      <c r="K126" s="236"/>
      <c r="L126" s="241"/>
      <c r="M126" s="242"/>
      <c r="N126" s="243"/>
      <c r="O126" s="243"/>
      <c r="P126" s="243"/>
      <c r="Q126" s="243"/>
      <c r="R126" s="243"/>
      <c r="S126" s="243"/>
      <c r="T126" s="24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5" t="s">
        <v>125</v>
      </c>
      <c r="AU126" s="245" t="s">
        <v>85</v>
      </c>
      <c r="AV126" s="14" t="s">
        <v>85</v>
      </c>
      <c r="AW126" s="14" t="s">
        <v>34</v>
      </c>
      <c r="AX126" s="14" t="s">
        <v>83</v>
      </c>
      <c r="AY126" s="245" t="s">
        <v>116</v>
      </c>
    </row>
    <row r="127" s="2" customFormat="1" ht="24.15" customHeight="1">
      <c r="A127" s="38"/>
      <c r="B127" s="39"/>
      <c r="C127" s="211" t="s">
        <v>85</v>
      </c>
      <c r="D127" s="211" t="s">
        <v>118</v>
      </c>
      <c r="E127" s="212" t="s">
        <v>128</v>
      </c>
      <c r="F127" s="213" t="s">
        <v>129</v>
      </c>
      <c r="G127" s="214" t="s">
        <v>121</v>
      </c>
      <c r="H127" s="215">
        <v>195.5</v>
      </c>
      <c r="I127" s="216"/>
      <c r="J127" s="217">
        <f>ROUND(I127*H127,2)</f>
        <v>0</v>
      </c>
      <c r="K127" s="213" t="s">
        <v>122</v>
      </c>
      <c r="L127" s="44"/>
      <c r="M127" s="218" t="s">
        <v>1</v>
      </c>
      <c r="N127" s="219" t="s">
        <v>43</v>
      </c>
      <c r="O127" s="91"/>
      <c r="P127" s="220">
        <f>O127*H127</f>
        <v>0</v>
      </c>
      <c r="Q127" s="220">
        <v>0</v>
      </c>
      <c r="R127" s="220">
        <f>Q127*H127</f>
        <v>0</v>
      </c>
      <c r="S127" s="220">
        <v>0.22</v>
      </c>
      <c r="T127" s="221">
        <f>S127*H127</f>
        <v>43.009999999999998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2" t="s">
        <v>123</v>
      </c>
      <c r="AT127" s="222" t="s">
        <v>118</v>
      </c>
      <c r="AU127" s="222" t="s">
        <v>85</v>
      </c>
      <c r="AY127" s="17" t="s">
        <v>116</v>
      </c>
      <c r="BE127" s="223">
        <f>IF(N127="základní",J127,0)</f>
        <v>0</v>
      </c>
      <c r="BF127" s="223">
        <f>IF(N127="snížená",J127,0)</f>
        <v>0</v>
      </c>
      <c r="BG127" s="223">
        <f>IF(N127="zákl. přenesená",J127,0)</f>
        <v>0</v>
      </c>
      <c r="BH127" s="223">
        <f>IF(N127="sníž. přenesená",J127,0)</f>
        <v>0</v>
      </c>
      <c r="BI127" s="223">
        <f>IF(N127="nulová",J127,0)</f>
        <v>0</v>
      </c>
      <c r="BJ127" s="17" t="s">
        <v>83</v>
      </c>
      <c r="BK127" s="223">
        <f>ROUND(I127*H127,2)</f>
        <v>0</v>
      </c>
      <c r="BL127" s="17" t="s">
        <v>123</v>
      </c>
      <c r="BM127" s="222" t="s">
        <v>130</v>
      </c>
    </row>
    <row r="128" s="13" customFormat="1">
      <c r="A128" s="13"/>
      <c r="B128" s="224"/>
      <c r="C128" s="225"/>
      <c r="D128" s="226" t="s">
        <v>125</v>
      </c>
      <c r="E128" s="227" t="s">
        <v>1</v>
      </c>
      <c r="F128" s="228" t="s">
        <v>126</v>
      </c>
      <c r="G128" s="225"/>
      <c r="H128" s="227" t="s">
        <v>1</v>
      </c>
      <c r="I128" s="229"/>
      <c r="J128" s="225"/>
      <c r="K128" s="225"/>
      <c r="L128" s="230"/>
      <c r="M128" s="231"/>
      <c r="N128" s="232"/>
      <c r="O128" s="232"/>
      <c r="P128" s="232"/>
      <c r="Q128" s="232"/>
      <c r="R128" s="232"/>
      <c r="S128" s="232"/>
      <c r="T128" s="23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4" t="s">
        <v>125</v>
      </c>
      <c r="AU128" s="234" t="s">
        <v>85</v>
      </c>
      <c r="AV128" s="13" t="s">
        <v>83</v>
      </c>
      <c r="AW128" s="13" t="s">
        <v>34</v>
      </c>
      <c r="AX128" s="13" t="s">
        <v>78</v>
      </c>
      <c r="AY128" s="234" t="s">
        <v>116</v>
      </c>
    </row>
    <row r="129" s="14" customFormat="1">
      <c r="A129" s="14"/>
      <c r="B129" s="235"/>
      <c r="C129" s="236"/>
      <c r="D129" s="226" t="s">
        <v>125</v>
      </c>
      <c r="E129" s="237" t="s">
        <v>1</v>
      </c>
      <c r="F129" s="238" t="s">
        <v>127</v>
      </c>
      <c r="G129" s="236"/>
      <c r="H129" s="239">
        <v>185</v>
      </c>
      <c r="I129" s="240"/>
      <c r="J129" s="236"/>
      <c r="K129" s="236"/>
      <c r="L129" s="241"/>
      <c r="M129" s="242"/>
      <c r="N129" s="243"/>
      <c r="O129" s="243"/>
      <c r="P129" s="243"/>
      <c r="Q129" s="243"/>
      <c r="R129" s="243"/>
      <c r="S129" s="243"/>
      <c r="T129" s="24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5" t="s">
        <v>125</v>
      </c>
      <c r="AU129" s="245" t="s">
        <v>85</v>
      </c>
      <c r="AV129" s="14" t="s">
        <v>85</v>
      </c>
      <c r="AW129" s="14" t="s">
        <v>34</v>
      </c>
      <c r="AX129" s="14" t="s">
        <v>78</v>
      </c>
      <c r="AY129" s="245" t="s">
        <v>116</v>
      </c>
    </row>
    <row r="130" s="13" customFormat="1">
      <c r="A130" s="13"/>
      <c r="B130" s="224"/>
      <c r="C130" s="225"/>
      <c r="D130" s="226" t="s">
        <v>125</v>
      </c>
      <c r="E130" s="227" t="s">
        <v>1</v>
      </c>
      <c r="F130" s="228" t="s">
        <v>131</v>
      </c>
      <c r="G130" s="225"/>
      <c r="H130" s="227" t="s">
        <v>1</v>
      </c>
      <c r="I130" s="229"/>
      <c r="J130" s="225"/>
      <c r="K130" s="225"/>
      <c r="L130" s="230"/>
      <c r="M130" s="231"/>
      <c r="N130" s="232"/>
      <c r="O130" s="232"/>
      <c r="P130" s="232"/>
      <c r="Q130" s="232"/>
      <c r="R130" s="232"/>
      <c r="S130" s="232"/>
      <c r="T130" s="23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4" t="s">
        <v>125</v>
      </c>
      <c r="AU130" s="234" t="s">
        <v>85</v>
      </c>
      <c r="AV130" s="13" t="s">
        <v>83</v>
      </c>
      <c r="AW130" s="13" t="s">
        <v>34</v>
      </c>
      <c r="AX130" s="13" t="s">
        <v>78</v>
      </c>
      <c r="AY130" s="234" t="s">
        <v>116</v>
      </c>
    </row>
    <row r="131" s="14" customFormat="1">
      <c r="A131" s="14"/>
      <c r="B131" s="235"/>
      <c r="C131" s="236"/>
      <c r="D131" s="226" t="s">
        <v>125</v>
      </c>
      <c r="E131" s="237" t="s">
        <v>1</v>
      </c>
      <c r="F131" s="238" t="s">
        <v>132</v>
      </c>
      <c r="G131" s="236"/>
      <c r="H131" s="239">
        <v>10.5</v>
      </c>
      <c r="I131" s="240"/>
      <c r="J131" s="236"/>
      <c r="K131" s="236"/>
      <c r="L131" s="241"/>
      <c r="M131" s="242"/>
      <c r="N131" s="243"/>
      <c r="O131" s="243"/>
      <c r="P131" s="243"/>
      <c r="Q131" s="243"/>
      <c r="R131" s="243"/>
      <c r="S131" s="243"/>
      <c r="T131" s="24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5" t="s">
        <v>125</v>
      </c>
      <c r="AU131" s="245" t="s">
        <v>85</v>
      </c>
      <c r="AV131" s="14" t="s">
        <v>85</v>
      </c>
      <c r="AW131" s="14" t="s">
        <v>34</v>
      </c>
      <c r="AX131" s="14" t="s">
        <v>78</v>
      </c>
      <c r="AY131" s="245" t="s">
        <v>116</v>
      </c>
    </row>
    <row r="132" s="15" customFormat="1">
      <c r="A132" s="15"/>
      <c r="B132" s="246"/>
      <c r="C132" s="247"/>
      <c r="D132" s="226" t="s">
        <v>125</v>
      </c>
      <c r="E132" s="248" t="s">
        <v>1</v>
      </c>
      <c r="F132" s="249" t="s">
        <v>133</v>
      </c>
      <c r="G132" s="247"/>
      <c r="H132" s="250">
        <v>195.5</v>
      </c>
      <c r="I132" s="251"/>
      <c r="J132" s="247"/>
      <c r="K132" s="247"/>
      <c r="L132" s="252"/>
      <c r="M132" s="253"/>
      <c r="N132" s="254"/>
      <c r="O132" s="254"/>
      <c r="P132" s="254"/>
      <c r="Q132" s="254"/>
      <c r="R132" s="254"/>
      <c r="S132" s="254"/>
      <c r="T132" s="25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56" t="s">
        <v>125</v>
      </c>
      <c r="AU132" s="256" t="s">
        <v>85</v>
      </c>
      <c r="AV132" s="15" t="s">
        <v>123</v>
      </c>
      <c r="AW132" s="15" t="s">
        <v>34</v>
      </c>
      <c r="AX132" s="15" t="s">
        <v>83</v>
      </c>
      <c r="AY132" s="256" t="s">
        <v>116</v>
      </c>
    </row>
    <row r="133" s="2" customFormat="1" ht="24.15" customHeight="1">
      <c r="A133" s="38"/>
      <c r="B133" s="39"/>
      <c r="C133" s="211" t="s">
        <v>134</v>
      </c>
      <c r="D133" s="211" t="s">
        <v>118</v>
      </c>
      <c r="E133" s="212" t="s">
        <v>135</v>
      </c>
      <c r="F133" s="213" t="s">
        <v>136</v>
      </c>
      <c r="G133" s="214" t="s">
        <v>121</v>
      </c>
      <c r="H133" s="215">
        <v>460</v>
      </c>
      <c r="I133" s="216"/>
      <c r="J133" s="217">
        <f>ROUND(I133*H133,2)</f>
        <v>0</v>
      </c>
      <c r="K133" s="213" t="s">
        <v>122</v>
      </c>
      <c r="L133" s="44"/>
      <c r="M133" s="218" t="s">
        <v>1</v>
      </c>
      <c r="N133" s="219" t="s">
        <v>43</v>
      </c>
      <c r="O133" s="91"/>
      <c r="P133" s="220">
        <f>O133*H133</f>
        <v>0</v>
      </c>
      <c r="Q133" s="220">
        <v>0</v>
      </c>
      <c r="R133" s="220">
        <f>Q133*H133</f>
        <v>0</v>
      </c>
      <c r="S133" s="220">
        <v>0</v>
      </c>
      <c r="T133" s="221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2" t="s">
        <v>123</v>
      </c>
      <c r="AT133" s="222" t="s">
        <v>118</v>
      </c>
      <c r="AU133" s="222" t="s">
        <v>85</v>
      </c>
      <c r="AY133" s="17" t="s">
        <v>116</v>
      </c>
      <c r="BE133" s="223">
        <f>IF(N133="základní",J133,0)</f>
        <v>0</v>
      </c>
      <c r="BF133" s="223">
        <f>IF(N133="snížená",J133,0)</f>
        <v>0</v>
      </c>
      <c r="BG133" s="223">
        <f>IF(N133="zákl. přenesená",J133,0)</f>
        <v>0</v>
      </c>
      <c r="BH133" s="223">
        <f>IF(N133="sníž. přenesená",J133,0)</f>
        <v>0</v>
      </c>
      <c r="BI133" s="223">
        <f>IF(N133="nulová",J133,0)</f>
        <v>0</v>
      </c>
      <c r="BJ133" s="17" t="s">
        <v>83</v>
      </c>
      <c r="BK133" s="223">
        <f>ROUND(I133*H133,2)</f>
        <v>0</v>
      </c>
      <c r="BL133" s="17" t="s">
        <v>123</v>
      </c>
      <c r="BM133" s="222" t="s">
        <v>137</v>
      </c>
    </row>
    <row r="134" s="13" customFormat="1">
      <c r="A134" s="13"/>
      <c r="B134" s="224"/>
      <c r="C134" s="225"/>
      <c r="D134" s="226" t="s">
        <v>125</v>
      </c>
      <c r="E134" s="227" t="s">
        <v>1</v>
      </c>
      <c r="F134" s="228" t="s">
        <v>138</v>
      </c>
      <c r="G134" s="225"/>
      <c r="H134" s="227" t="s">
        <v>1</v>
      </c>
      <c r="I134" s="229"/>
      <c r="J134" s="225"/>
      <c r="K134" s="225"/>
      <c r="L134" s="230"/>
      <c r="M134" s="231"/>
      <c r="N134" s="232"/>
      <c r="O134" s="232"/>
      <c r="P134" s="232"/>
      <c r="Q134" s="232"/>
      <c r="R134" s="232"/>
      <c r="S134" s="232"/>
      <c r="T134" s="23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4" t="s">
        <v>125</v>
      </c>
      <c r="AU134" s="234" t="s">
        <v>85</v>
      </c>
      <c r="AV134" s="13" t="s">
        <v>83</v>
      </c>
      <c r="AW134" s="13" t="s">
        <v>34</v>
      </c>
      <c r="AX134" s="13" t="s">
        <v>78</v>
      </c>
      <c r="AY134" s="234" t="s">
        <v>116</v>
      </c>
    </row>
    <row r="135" s="14" customFormat="1">
      <c r="A135" s="14"/>
      <c r="B135" s="235"/>
      <c r="C135" s="236"/>
      <c r="D135" s="226" t="s">
        <v>125</v>
      </c>
      <c r="E135" s="237" t="s">
        <v>1</v>
      </c>
      <c r="F135" s="238" t="s">
        <v>127</v>
      </c>
      <c r="G135" s="236"/>
      <c r="H135" s="239">
        <v>185</v>
      </c>
      <c r="I135" s="240"/>
      <c r="J135" s="236"/>
      <c r="K135" s="236"/>
      <c r="L135" s="241"/>
      <c r="M135" s="242"/>
      <c r="N135" s="243"/>
      <c r="O135" s="243"/>
      <c r="P135" s="243"/>
      <c r="Q135" s="243"/>
      <c r="R135" s="243"/>
      <c r="S135" s="243"/>
      <c r="T135" s="24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5" t="s">
        <v>125</v>
      </c>
      <c r="AU135" s="245" t="s">
        <v>85</v>
      </c>
      <c r="AV135" s="14" t="s">
        <v>85</v>
      </c>
      <c r="AW135" s="14" t="s">
        <v>34</v>
      </c>
      <c r="AX135" s="14" t="s">
        <v>78</v>
      </c>
      <c r="AY135" s="245" t="s">
        <v>116</v>
      </c>
    </row>
    <row r="136" s="13" customFormat="1">
      <c r="A136" s="13"/>
      <c r="B136" s="224"/>
      <c r="C136" s="225"/>
      <c r="D136" s="226" t="s">
        <v>125</v>
      </c>
      <c r="E136" s="227" t="s">
        <v>1</v>
      </c>
      <c r="F136" s="228" t="s">
        <v>139</v>
      </c>
      <c r="G136" s="225"/>
      <c r="H136" s="227" t="s">
        <v>1</v>
      </c>
      <c r="I136" s="229"/>
      <c r="J136" s="225"/>
      <c r="K136" s="225"/>
      <c r="L136" s="230"/>
      <c r="M136" s="231"/>
      <c r="N136" s="232"/>
      <c r="O136" s="232"/>
      <c r="P136" s="232"/>
      <c r="Q136" s="232"/>
      <c r="R136" s="232"/>
      <c r="S136" s="232"/>
      <c r="T136" s="23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4" t="s">
        <v>125</v>
      </c>
      <c r="AU136" s="234" t="s">
        <v>85</v>
      </c>
      <c r="AV136" s="13" t="s">
        <v>83</v>
      </c>
      <c r="AW136" s="13" t="s">
        <v>34</v>
      </c>
      <c r="AX136" s="13" t="s">
        <v>78</v>
      </c>
      <c r="AY136" s="234" t="s">
        <v>116</v>
      </c>
    </row>
    <row r="137" s="14" customFormat="1">
      <c r="A137" s="14"/>
      <c r="B137" s="235"/>
      <c r="C137" s="236"/>
      <c r="D137" s="226" t="s">
        <v>125</v>
      </c>
      <c r="E137" s="237" t="s">
        <v>1</v>
      </c>
      <c r="F137" s="238" t="s">
        <v>140</v>
      </c>
      <c r="G137" s="236"/>
      <c r="H137" s="239">
        <v>275</v>
      </c>
      <c r="I137" s="240"/>
      <c r="J137" s="236"/>
      <c r="K137" s="236"/>
      <c r="L137" s="241"/>
      <c r="M137" s="242"/>
      <c r="N137" s="243"/>
      <c r="O137" s="243"/>
      <c r="P137" s="243"/>
      <c r="Q137" s="243"/>
      <c r="R137" s="243"/>
      <c r="S137" s="243"/>
      <c r="T137" s="24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5" t="s">
        <v>125</v>
      </c>
      <c r="AU137" s="245" t="s">
        <v>85</v>
      </c>
      <c r="AV137" s="14" t="s">
        <v>85</v>
      </c>
      <c r="AW137" s="14" t="s">
        <v>34</v>
      </c>
      <c r="AX137" s="14" t="s">
        <v>78</v>
      </c>
      <c r="AY137" s="245" t="s">
        <v>116</v>
      </c>
    </row>
    <row r="138" s="15" customFormat="1">
      <c r="A138" s="15"/>
      <c r="B138" s="246"/>
      <c r="C138" s="247"/>
      <c r="D138" s="226" t="s">
        <v>125</v>
      </c>
      <c r="E138" s="248" t="s">
        <v>1</v>
      </c>
      <c r="F138" s="249" t="s">
        <v>133</v>
      </c>
      <c r="G138" s="247"/>
      <c r="H138" s="250">
        <v>460</v>
      </c>
      <c r="I138" s="251"/>
      <c r="J138" s="247"/>
      <c r="K138" s="247"/>
      <c r="L138" s="252"/>
      <c r="M138" s="253"/>
      <c r="N138" s="254"/>
      <c r="O138" s="254"/>
      <c r="P138" s="254"/>
      <c r="Q138" s="254"/>
      <c r="R138" s="254"/>
      <c r="S138" s="254"/>
      <c r="T138" s="25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56" t="s">
        <v>125</v>
      </c>
      <c r="AU138" s="256" t="s">
        <v>85</v>
      </c>
      <c r="AV138" s="15" t="s">
        <v>123</v>
      </c>
      <c r="AW138" s="15" t="s">
        <v>34</v>
      </c>
      <c r="AX138" s="15" t="s">
        <v>83</v>
      </c>
      <c r="AY138" s="256" t="s">
        <v>116</v>
      </c>
    </row>
    <row r="139" s="12" customFormat="1" ht="22.8" customHeight="1">
      <c r="A139" s="12"/>
      <c r="B139" s="195"/>
      <c r="C139" s="196"/>
      <c r="D139" s="197" t="s">
        <v>77</v>
      </c>
      <c r="E139" s="209" t="s">
        <v>141</v>
      </c>
      <c r="F139" s="209" t="s">
        <v>142</v>
      </c>
      <c r="G139" s="196"/>
      <c r="H139" s="196"/>
      <c r="I139" s="199"/>
      <c r="J139" s="210">
        <f>BK139</f>
        <v>0</v>
      </c>
      <c r="K139" s="196"/>
      <c r="L139" s="201"/>
      <c r="M139" s="202"/>
      <c r="N139" s="203"/>
      <c r="O139" s="203"/>
      <c r="P139" s="204">
        <f>SUM(P140:P162)</f>
        <v>0</v>
      </c>
      <c r="Q139" s="203"/>
      <c r="R139" s="204">
        <f>SUM(R140:R162)</f>
        <v>63.071399999999997</v>
      </c>
      <c r="S139" s="203"/>
      <c r="T139" s="205">
        <f>SUM(T140:T162)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6" t="s">
        <v>83</v>
      </c>
      <c r="AT139" s="207" t="s">
        <v>77</v>
      </c>
      <c r="AU139" s="207" t="s">
        <v>83</v>
      </c>
      <c r="AY139" s="206" t="s">
        <v>116</v>
      </c>
      <c r="BK139" s="208">
        <f>SUM(BK140:BK162)</f>
        <v>0</v>
      </c>
    </row>
    <row r="140" s="2" customFormat="1" ht="24.15" customHeight="1">
      <c r="A140" s="38"/>
      <c r="B140" s="39"/>
      <c r="C140" s="211" t="s">
        <v>123</v>
      </c>
      <c r="D140" s="211" t="s">
        <v>118</v>
      </c>
      <c r="E140" s="212" t="s">
        <v>143</v>
      </c>
      <c r="F140" s="213" t="s">
        <v>144</v>
      </c>
      <c r="G140" s="214" t="s">
        <v>145</v>
      </c>
      <c r="H140" s="215">
        <v>125</v>
      </c>
      <c r="I140" s="216"/>
      <c r="J140" s="217">
        <f>ROUND(I140*H140,2)</f>
        <v>0</v>
      </c>
      <c r="K140" s="213" t="s">
        <v>1</v>
      </c>
      <c r="L140" s="44"/>
      <c r="M140" s="218" t="s">
        <v>1</v>
      </c>
      <c r="N140" s="219" t="s">
        <v>43</v>
      </c>
      <c r="O140" s="91"/>
      <c r="P140" s="220">
        <f>O140*H140</f>
        <v>0</v>
      </c>
      <c r="Q140" s="220">
        <v>0</v>
      </c>
      <c r="R140" s="220">
        <f>Q140*H140</f>
        <v>0</v>
      </c>
      <c r="S140" s="220">
        <v>0</v>
      </c>
      <c r="T140" s="221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2" t="s">
        <v>123</v>
      </c>
      <c r="AT140" s="222" t="s">
        <v>118</v>
      </c>
      <c r="AU140" s="222" t="s">
        <v>85</v>
      </c>
      <c r="AY140" s="17" t="s">
        <v>116</v>
      </c>
      <c r="BE140" s="223">
        <f>IF(N140="základní",J140,0)</f>
        <v>0</v>
      </c>
      <c r="BF140" s="223">
        <f>IF(N140="snížená",J140,0)</f>
        <v>0</v>
      </c>
      <c r="BG140" s="223">
        <f>IF(N140="zákl. přenesená",J140,0)</f>
        <v>0</v>
      </c>
      <c r="BH140" s="223">
        <f>IF(N140="sníž. přenesená",J140,0)</f>
        <v>0</v>
      </c>
      <c r="BI140" s="223">
        <f>IF(N140="nulová",J140,0)</f>
        <v>0</v>
      </c>
      <c r="BJ140" s="17" t="s">
        <v>83</v>
      </c>
      <c r="BK140" s="223">
        <f>ROUND(I140*H140,2)</f>
        <v>0</v>
      </c>
      <c r="BL140" s="17" t="s">
        <v>123</v>
      </c>
      <c r="BM140" s="222" t="s">
        <v>146</v>
      </c>
    </row>
    <row r="141" s="13" customFormat="1">
      <c r="A141" s="13"/>
      <c r="B141" s="224"/>
      <c r="C141" s="225"/>
      <c r="D141" s="226" t="s">
        <v>125</v>
      </c>
      <c r="E141" s="227" t="s">
        <v>1</v>
      </c>
      <c r="F141" s="228" t="s">
        <v>147</v>
      </c>
      <c r="G141" s="225"/>
      <c r="H141" s="227" t="s">
        <v>1</v>
      </c>
      <c r="I141" s="229"/>
      <c r="J141" s="225"/>
      <c r="K141" s="225"/>
      <c r="L141" s="230"/>
      <c r="M141" s="231"/>
      <c r="N141" s="232"/>
      <c r="O141" s="232"/>
      <c r="P141" s="232"/>
      <c r="Q141" s="232"/>
      <c r="R141" s="232"/>
      <c r="S141" s="232"/>
      <c r="T141" s="23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4" t="s">
        <v>125</v>
      </c>
      <c r="AU141" s="234" t="s">
        <v>85</v>
      </c>
      <c r="AV141" s="13" t="s">
        <v>83</v>
      </c>
      <c r="AW141" s="13" t="s">
        <v>34</v>
      </c>
      <c r="AX141" s="13" t="s">
        <v>78</v>
      </c>
      <c r="AY141" s="234" t="s">
        <v>116</v>
      </c>
    </row>
    <row r="142" s="14" customFormat="1">
      <c r="A142" s="14"/>
      <c r="B142" s="235"/>
      <c r="C142" s="236"/>
      <c r="D142" s="226" t="s">
        <v>125</v>
      </c>
      <c r="E142" s="237" t="s">
        <v>1</v>
      </c>
      <c r="F142" s="238" t="s">
        <v>148</v>
      </c>
      <c r="G142" s="236"/>
      <c r="H142" s="239">
        <v>125</v>
      </c>
      <c r="I142" s="240"/>
      <c r="J142" s="236"/>
      <c r="K142" s="236"/>
      <c r="L142" s="241"/>
      <c r="M142" s="242"/>
      <c r="N142" s="243"/>
      <c r="O142" s="243"/>
      <c r="P142" s="243"/>
      <c r="Q142" s="243"/>
      <c r="R142" s="243"/>
      <c r="S142" s="243"/>
      <c r="T142" s="24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5" t="s">
        <v>125</v>
      </c>
      <c r="AU142" s="245" t="s">
        <v>85</v>
      </c>
      <c r="AV142" s="14" t="s">
        <v>85</v>
      </c>
      <c r="AW142" s="14" t="s">
        <v>34</v>
      </c>
      <c r="AX142" s="14" t="s">
        <v>83</v>
      </c>
      <c r="AY142" s="245" t="s">
        <v>116</v>
      </c>
    </row>
    <row r="143" s="2" customFormat="1" ht="33" customHeight="1">
      <c r="A143" s="38"/>
      <c r="B143" s="39"/>
      <c r="C143" s="211" t="s">
        <v>141</v>
      </c>
      <c r="D143" s="211" t="s">
        <v>118</v>
      </c>
      <c r="E143" s="212" t="s">
        <v>149</v>
      </c>
      <c r="F143" s="213" t="s">
        <v>150</v>
      </c>
      <c r="G143" s="214" t="s">
        <v>121</v>
      </c>
      <c r="H143" s="215">
        <v>460</v>
      </c>
      <c r="I143" s="216"/>
      <c r="J143" s="217">
        <f>ROUND(I143*H143,2)</f>
        <v>0</v>
      </c>
      <c r="K143" s="213" t="s">
        <v>122</v>
      </c>
      <c r="L143" s="44"/>
      <c r="M143" s="218" t="s">
        <v>1</v>
      </c>
      <c r="N143" s="219" t="s">
        <v>43</v>
      </c>
      <c r="O143" s="91"/>
      <c r="P143" s="220">
        <f>O143*H143</f>
        <v>0</v>
      </c>
      <c r="Q143" s="220">
        <v>0.059089999999999997</v>
      </c>
      <c r="R143" s="220">
        <f>Q143*H143</f>
        <v>27.1814</v>
      </c>
      <c r="S143" s="220">
        <v>0</v>
      </c>
      <c r="T143" s="221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2" t="s">
        <v>123</v>
      </c>
      <c r="AT143" s="222" t="s">
        <v>118</v>
      </c>
      <c r="AU143" s="222" t="s">
        <v>85</v>
      </c>
      <c r="AY143" s="17" t="s">
        <v>116</v>
      </c>
      <c r="BE143" s="223">
        <f>IF(N143="základní",J143,0)</f>
        <v>0</v>
      </c>
      <c r="BF143" s="223">
        <f>IF(N143="snížená",J143,0)</f>
        <v>0</v>
      </c>
      <c r="BG143" s="223">
        <f>IF(N143="zákl. přenesená",J143,0)</f>
        <v>0</v>
      </c>
      <c r="BH143" s="223">
        <f>IF(N143="sníž. přenesená",J143,0)</f>
        <v>0</v>
      </c>
      <c r="BI143" s="223">
        <f>IF(N143="nulová",J143,0)</f>
        <v>0</v>
      </c>
      <c r="BJ143" s="17" t="s">
        <v>83</v>
      </c>
      <c r="BK143" s="223">
        <f>ROUND(I143*H143,2)</f>
        <v>0</v>
      </c>
      <c r="BL143" s="17" t="s">
        <v>123</v>
      </c>
      <c r="BM143" s="222" t="s">
        <v>151</v>
      </c>
    </row>
    <row r="144" s="13" customFormat="1">
      <c r="A144" s="13"/>
      <c r="B144" s="224"/>
      <c r="C144" s="225"/>
      <c r="D144" s="226" t="s">
        <v>125</v>
      </c>
      <c r="E144" s="227" t="s">
        <v>1</v>
      </c>
      <c r="F144" s="228" t="s">
        <v>138</v>
      </c>
      <c r="G144" s="225"/>
      <c r="H144" s="227" t="s">
        <v>1</v>
      </c>
      <c r="I144" s="229"/>
      <c r="J144" s="225"/>
      <c r="K144" s="225"/>
      <c r="L144" s="230"/>
      <c r="M144" s="231"/>
      <c r="N144" s="232"/>
      <c r="O144" s="232"/>
      <c r="P144" s="232"/>
      <c r="Q144" s="232"/>
      <c r="R144" s="232"/>
      <c r="S144" s="232"/>
      <c r="T144" s="23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4" t="s">
        <v>125</v>
      </c>
      <c r="AU144" s="234" t="s">
        <v>85</v>
      </c>
      <c r="AV144" s="13" t="s">
        <v>83</v>
      </c>
      <c r="AW144" s="13" t="s">
        <v>34</v>
      </c>
      <c r="AX144" s="13" t="s">
        <v>78</v>
      </c>
      <c r="AY144" s="234" t="s">
        <v>116</v>
      </c>
    </row>
    <row r="145" s="14" customFormat="1">
      <c r="A145" s="14"/>
      <c r="B145" s="235"/>
      <c r="C145" s="236"/>
      <c r="D145" s="226" t="s">
        <v>125</v>
      </c>
      <c r="E145" s="237" t="s">
        <v>1</v>
      </c>
      <c r="F145" s="238" t="s">
        <v>127</v>
      </c>
      <c r="G145" s="236"/>
      <c r="H145" s="239">
        <v>185</v>
      </c>
      <c r="I145" s="240"/>
      <c r="J145" s="236"/>
      <c r="K145" s="236"/>
      <c r="L145" s="241"/>
      <c r="M145" s="242"/>
      <c r="N145" s="243"/>
      <c r="O145" s="243"/>
      <c r="P145" s="243"/>
      <c r="Q145" s="243"/>
      <c r="R145" s="243"/>
      <c r="S145" s="243"/>
      <c r="T145" s="24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5" t="s">
        <v>125</v>
      </c>
      <c r="AU145" s="245" t="s">
        <v>85</v>
      </c>
      <c r="AV145" s="14" t="s">
        <v>85</v>
      </c>
      <c r="AW145" s="14" t="s">
        <v>34</v>
      </c>
      <c r="AX145" s="14" t="s">
        <v>78</v>
      </c>
      <c r="AY145" s="245" t="s">
        <v>116</v>
      </c>
    </row>
    <row r="146" s="13" customFormat="1">
      <c r="A146" s="13"/>
      <c r="B146" s="224"/>
      <c r="C146" s="225"/>
      <c r="D146" s="226" t="s">
        <v>125</v>
      </c>
      <c r="E146" s="227" t="s">
        <v>1</v>
      </c>
      <c r="F146" s="228" t="s">
        <v>139</v>
      </c>
      <c r="G146" s="225"/>
      <c r="H146" s="227" t="s">
        <v>1</v>
      </c>
      <c r="I146" s="229"/>
      <c r="J146" s="225"/>
      <c r="K146" s="225"/>
      <c r="L146" s="230"/>
      <c r="M146" s="231"/>
      <c r="N146" s="232"/>
      <c r="O146" s="232"/>
      <c r="P146" s="232"/>
      <c r="Q146" s="232"/>
      <c r="R146" s="232"/>
      <c r="S146" s="232"/>
      <c r="T146" s="23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4" t="s">
        <v>125</v>
      </c>
      <c r="AU146" s="234" t="s">
        <v>85</v>
      </c>
      <c r="AV146" s="13" t="s">
        <v>83</v>
      </c>
      <c r="AW146" s="13" t="s">
        <v>34</v>
      </c>
      <c r="AX146" s="13" t="s">
        <v>78</v>
      </c>
      <c r="AY146" s="234" t="s">
        <v>116</v>
      </c>
    </row>
    <row r="147" s="14" customFormat="1">
      <c r="A147" s="14"/>
      <c r="B147" s="235"/>
      <c r="C147" s="236"/>
      <c r="D147" s="226" t="s">
        <v>125</v>
      </c>
      <c r="E147" s="237" t="s">
        <v>1</v>
      </c>
      <c r="F147" s="238" t="s">
        <v>140</v>
      </c>
      <c r="G147" s="236"/>
      <c r="H147" s="239">
        <v>275</v>
      </c>
      <c r="I147" s="240"/>
      <c r="J147" s="236"/>
      <c r="K147" s="236"/>
      <c r="L147" s="241"/>
      <c r="M147" s="242"/>
      <c r="N147" s="243"/>
      <c r="O147" s="243"/>
      <c r="P147" s="243"/>
      <c r="Q147" s="243"/>
      <c r="R147" s="243"/>
      <c r="S147" s="243"/>
      <c r="T147" s="24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5" t="s">
        <v>125</v>
      </c>
      <c r="AU147" s="245" t="s">
        <v>85</v>
      </c>
      <c r="AV147" s="14" t="s">
        <v>85</v>
      </c>
      <c r="AW147" s="14" t="s">
        <v>34</v>
      </c>
      <c r="AX147" s="14" t="s">
        <v>78</v>
      </c>
      <c r="AY147" s="245" t="s">
        <v>116</v>
      </c>
    </row>
    <row r="148" s="15" customFormat="1">
      <c r="A148" s="15"/>
      <c r="B148" s="246"/>
      <c r="C148" s="247"/>
      <c r="D148" s="226" t="s">
        <v>125</v>
      </c>
      <c r="E148" s="248" t="s">
        <v>1</v>
      </c>
      <c r="F148" s="249" t="s">
        <v>133</v>
      </c>
      <c r="G148" s="247"/>
      <c r="H148" s="250">
        <v>460</v>
      </c>
      <c r="I148" s="251"/>
      <c r="J148" s="247"/>
      <c r="K148" s="247"/>
      <c r="L148" s="252"/>
      <c r="M148" s="253"/>
      <c r="N148" s="254"/>
      <c r="O148" s="254"/>
      <c r="P148" s="254"/>
      <c r="Q148" s="254"/>
      <c r="R148" s="254"/>
      <c r="S148" s="254"/>
      <c r="T148" s="25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56" t="s">
        <v>125</v>
      </c>
      <c r="AU148" s="256" t="s">
        <v>85</v>
      </c>
      <c r="AV148" s="15" t="s">
        <v>123</v>
      </c>
      <c r="AW148" s="15" t="s">
        <v>34</v>
      </c>
      <c r="AX148" s="15" t="s">
        <v>83</v>
      </c>
      <c r="AY148" s="256" t="s">
        <v>116</v>
      </c>
    </row>
    <row r="149" s="2" customFormat="1" ht="16.5" customHeight="1">
      <c r="A149" s="38"/>
      <c r="B149" s="39"/>
      <c r="C149" s="211" t="s">
        <v>152</v>
      </c>
      <c r="D149" s="211" t="s">
        <v>118</v>
      </c>
      <c r="E149" s="212" t="s">
        <v>153</v>
      </c>
      <c r="F149" s="213" t="s">
        <v>154</v>
      </c>
      <c r="G149" s="214" t="s">
        <v>121</v>
      </c>
      <c r="H149" s="215">
        <v>253</v>
      </c>
      <c r="I149" s="216"/>
      <c r="J149" s="217">
        <f>ROUND(I149*H149,2)</f>
        <v>0</v>
      </c>
      <c r="K149" s="213" t="s">
        <v>122</v>
      </c>
      <c r="L149" s="44"/>
      <c r="M149" s="218" t="s">
        <v>1</v>
      </c>
      <c r="N149" s="219" t="s">
        <v>43</v>
      </c>
      <c r="O149" s="91"/>
      <c r="P149" s="220">
        <f>O149*H149</f>
        <v>0</v>
      </c>
      <c r="Q149" s="220">
        <v>0.108</v>
      </c>
      <c r="R149" s="220">
        <f>Q149*H149</f>
        <v>27.323999999999998</v>
      </c>
      <c r="S149" s="220">
        <v>0</v>
      </c>
      <c r="T149" s="221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2" t="s">
        <v>123</v>
      </c>
      <c r="AT149" s="222" t="s">
        <v>118</v>
      </c>
      <c r="AU149" s="222" t="s">
        <v>85</v>
      </c>
      <c r="AY149" s="17" t="s">
        <v>116</v>
      </c>
      <c r="BE149" s="223">
        <f>IF(N149="základní",J149,0)</f>
        <v>0</v>
      </c>
      <c r="BF149" s="223">
        <f>IF(N149="snížená",J149,0)</f>
        <v>0</v>
      </c>
      <c r="BG149" s="223">
        <f>IF(N149="zákl. přenesená",J149,0)</f>
        <v>0</v>
      </c>
      <c r="BH149" s="223">
        <f>IF(N149="sníž. přenesená",J149,0)</f>
        <v>0</v>
      </c>
      <c r="BI149" s="223">
        <f>IF(N149="nulová",J149,0)</f>
        <v>0</v>
      </c>
      <c r="BJ149" s="17" t="s">
        <v>83</v>
      </c>
      <c r="BK149" s="223">
        <f>ROUND(I149*H149,2)</f>
        <v>0</v>
      </c>
      <c r="BL149" s="17" t="s">
        <v>123</v>
      </c>
      <c r="BM149" s="222" t="s">
        <v>155</v>
      </c>
    </row>
    <row r="150" s="14" customFormat="1">
      <c r="A150" s="14"/>
      <c r="B150" s="235"/>
      <c r="C150" s="236"/>
      <c r="D150" s="226" t="s">
        <v>125</v>
      </c>
      <c r="E150" s="237" t="s">
        <v>1</v>
      </c>
      <c r="F150" s="238" t="s">
        <v>156</v>
      </c>
      <c r="G150" s="236"/>
      <c r="H150" s="239">
        <v>172</v>
      </c>
      <c r="I150" s="240"/>
      <c r="J150" s="236"/>
      <c r="K150" s="236"/>
      <c r="L150" s="241"/>
      <c r="M150" s="242"/>
      <c r="N150" s="243"/>
      <c r="O150" s="243"/>
      <c r="P150" s="243"/>
      <c r="Q150" s="243"/>
      <c r="R150" s="243"/>
      <c r="S150" s="243"/>
      <c r="T150" s="24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5" t="s">
        <v>125</v>
      </c>
      <c r="AU150" s="245" t="s">
        <v>85</v>
      </c>
      <c r="AV150" s="14" t="s">
        <v>85</v>
      </c>
      <c r="AW150" s="14" t="s">
        <v>34</v>
      </c>
      <c r="AX150" s="14" t="s">
        <v>78</v>
      </c>
      <c r="AY150" s="245" t="s">
        <v>116</v>
      </c>
    </row>
    <row r="151" s="13" customFormat="1">
      <c r="A151" s="13"/>
      <c r="B151" s="224"/>
      <c r="C151" s="225"/>
      <c r="D151" s="226" t="s">
        <v>125</v>
      </c>
      <c r="E151" s="227" t="s">
        <v>1</v>
      </c>
      <c r="F151" s="228" t="s">
        <v>157</v>
      </c>
      <c r="G151" s="225"/>
      <c r="H151" s="227" t="s">
        <v>1</v>
      </c>
      <c r="I151" s="229"/>
      <c r="J151" s="225"/>
      <c r="K151" s="225"/>
      <c r="L151" s="230"/>
      <c r="M151" s="231"/>
      <c r="N151" s="232"/>
      <c r="O151" s="232"/>
      <c r="P151" s="232"/>
      <c r="Q151" s="232"/>
      <c r="R151" s="232"/>
      <c r="S151" s="232"/>
      <c r="T151" s="23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4" t="s">
        <v>125</v>
      </c>
      <c r="AU151" s="234" t="s">
        <v>85</v>
      </c>
      <c r="AV151" s="13" t="s">
        <v>83</v>
      </c>
      <c r="AW151" s="13" t="s">
        <v>34</v>
      </c>
      <c r="AX151" s="13" t="s">
        <v>78</v>
      </c>
      <c r="AY151" s="234" t="s">
        <v>116</v>
      </c>
    </row>
    <row r="152" s="14" customFormat="1">
      <c r="A152" s="14"/>
      <c r="B152" s="235"/>
      <c r="C152" s="236"/>
      <c r="D152" s="226" t="s">
        <v>125</v>
      </c>
      <c r="E152" s="237" t="s">
        <v>1</v>
      </c>
      <c r="F152" s="238" t="s">
        <v>158</v>
      </c>
      <c r="G152" s="236"/>
      <c r="H152" s="239">
        <v>81</v>
      </c>
      <c r="I152" s="240"/>
      <c r="J152" s="236"/>
      <c r="K152" s="236"/>
      <c r="L152" s="241"/>
      <c r="M152" s="242"/>
      <c r="N152" s="243"/>
      <c r="O152" s="243"/>
      <c r="P152" s="243"/>
      <c r="Q152" s="243"/>
      <c r="R152" s="243"/>
      <c r="S152" s="243"/>
      <c r="T152" s="24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5" t="s">
        <v>125</v>
      </c>
      <c r="AU152" s="245" t="s">
        <v>85</v>
      </c>
      <c r="AV152" s="14" t="s">
        <v>85</v>
      </c>
      <c r="AW152" s="14" t="s">
        <v>34</v>
      </c>
      <c r="AX152" s="14" t="s">
        <v>78</v>
      </c>
      <c r="AY152" s="245" t="s">
        <v>116</v>
      </c>
    </row>
    <row r="153" s="15" customFormat="1">
      <c r="A153" s="15"/>
      <c r="B153" s="246"/>
      <c r="C153" s="247"/>
      <c r="D153" s="226" t="s">
        <v>125</v>
      </c>
      <c r="E153" s="248" t="s">
        <v>1</v>
      </c>
      <c r="F153" s="249" t="s">
        <v>133</v>
      </c>
      <c r="G153" s="247"/>
      <c r="H153" s="250">
        <v>253</v>
      </c>
      <c r="I153" s="251"/>
      <c r="J153" s="247"/>
      <c r="K153" s="247"/>
      <c r="L153" s="252"/>
      <c r="M153" s="253"/>
      <c r="N153" s="254"/>
      <c r="O153" s="254"/>
      <c r="P153" s="254"/>
      <c r="Q153" s="254"/>
      <c r="R153" s="254"/>
      <c r="S153" s="254"/>
      <c r="T153" s="25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56" t="s">
        <v>125</v>
      </c>
      <c r="AU153" s="256" t="s">
        <v>85</v>
      </c>
      <c r="AV153" s="15" t="s">
        <v>123</v>
      </c>
      <c r="AW153" s="15" t="s">
        <v>34</v>
      </c>
      <c r="AX153" s="15" t="s">
        <v>83</v>
      </c>
      <c r="AY153" s="256" t="s">
        <v>116</v>
      </c>
    </row>
    <row r="154" s="2" customFormat="1" ht="24.15" customHeight="1">
      <c r="A154" s="38"/>
      <c r="B154" s="39"/>
      <c r="C154" s="211" t="s">
        <v>159</v>
      </c>
      <c r="D154" s="211" t="s">
        <v>118</v>
      </c>
      <c r="E154" s="212" t="s">
        <v>160</v>
      </c>
      <c r="F154" s="213" t="s">
        <v>161</v>
      </c>
      <c r="G154" s="214" t="s">
        <v>121</v>
      </c>
      <c r="H154" s="215">
        <v>1673</v>
      </c>
      <c r="I154" s="216"/>
      <c r="J154" s="217">
        <f>ROUND(I154*H154,2)</f>
        <v>0</v>
      </c>
      <c r="K154" s="213" t="s">
        <v>122</v>
      </c>
      <c r="L154" s="44"/>
      <c r="M154" s="218" t="s">
        <v>1</v>
      </c>
      <c r="N154" s="219" t="s">
        <v>43</v>
      </c>
      <c r="O154" s="91"/>
      <c r="P154" s="220">
        <f>O154*H154</f>
        <v>0</v>
      </c>
      <c r="Q154" s="220">
        <v>0</v>
      </c>
      <c r="R154" s="220">
        <f>Q154*H154</f>
        <v>0</v>
      </c>
      <c r="S154" s="220">
        <v>0</v>
      </c>
      <c r="T154" s="221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2" t="s">
        <v>123</v>
      </c>
      <c r="AT154" s="222" t="s">
        <v>118</v>
      </c>
      <c r="AU154" s="222" t="s">
        <v>85</v>
      </c>
      <c r="AY154" s="17" t="s">
        <v>116</v>
      </c>
      <c r="BE154" s="223">
        <f>IF(N154="základní",J154,0)</f>
        <v>0</v>
      </c>
      <c r="BF154" s="223">
        <f>IF(N154="snížená",J154,0)</f>
        <v>0</v>
      </c>
      <c r="BG154" s="223">
        <f>IF(N154="zákl. přenesená",J154,0)</f>
        <v>0</v>
      </c>
      <c r="BH154" s="223">
        <f>IF(N154="sníž. přenesená",J154,0)</f>
        <v>0</v>
      </c>
      <c r="BI154" s="223">
        <f>IF(N154="nulová",J154,0)</f>
        <v>0</v>
      </c>
      <c r="BJ154" s="17" t="s">
        <v>83</v>
      </c>
      <c r="BK154" s="223">
        <f>ROUND(I154*H154,2)</f>
        <v>0</v>
      </c>
      <c r="BL154" s="17" t="s">
        <v>123</v>
      </c>
      <c r="BM154" s="222" t="s">
        <v>162</v>
      </c>
    </row>
    <row r="155" s="2" customFormat="1" ht="33" customHeight="1">
      <c r="A155" s="38"/>
      <c r="B155" s="39"/>
      <c r="C155" s="211" t="s">
        <v>163</v>
      </c>
      <c r="D155" s="211" t="s">
        <v>118</v>
      </c>
      <c r="E155" s="212" t="s">
        <v>164</v>
      </c>
      <c r="F155" s="213" t="s">
        <v>165</v>
      </c>
      <c r="G155" s="214" t="s">
        <v>121</v>
      </c>
      <c r="H155" s="215">
        <v>1673</v>
      </c>
      <c r="I155" s="216"/>
      <c r="J155" s="217">
        <f>ROUND(I155*H155,2)</f>
        <v>0</v>
      </c>
      <c r="K155" s="213" t="s">
        <v>122</v>
      </c>
      <c r="L155" s="44"/>
      <c r="M155" s="218" t="s">
        <v>1</v>
      </c>
      <c r="N155" s="219" t="s">
        <v>43</v>
      </c>
      <c r="O155" s="91"/>
      <c r="P155" s="220">
        <f>O155*H155</f>
        <v>0</v>
      </c>
      <c r="Q155" s="220">
        <v>0</v>
      </c>
      <c r="R155" s="220">
        <f>Q155*H155</f>
        <v>0</v>
      </c>
      <c r="S155" s="220">
        <v>0</v>
      </c>
      <c r="T155" s="221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2" t="s">
        <v>123</v>
      </c>
      <c r="AT155" s="222" t="s">
        <v>118</v>
      </c>
      <c r="AU155" s="222" t="s">
        <v>85</v>
      </c>
      <c r="AY155" s="17" t="s">
        <v>116</v>
      </c>
      <c r="BE155" s="223">
        <f>IF(N155="základní",J155,0)</f>
        <v>0</v>
      </c>
      <c r="BF155" s="223">
        <f>IF(N155="snížená",J155,0)</f>
        <v>0</v>
      </c>
      <c r="BG155" s="223">
        <f>IF(N155="zákl. přenesená",J155,0)</f>
        <v>0</v>
      </c>
      <c r="BH155" s="223">
        <f>IF(N155="sníž. přenesená",J155,0)</f>
        <v>0</v>
      </c>
      <c r="BI155" s="223">
        <f>IF(N155="nulová",J155,0)</f>
        <v>0</v>
      </c>
      <c r="BJ155" s="17" t="s">
        <v>83</v>
      </c>
      <c r="BK155" s="223">
        <f>ROUND(I155*H155,2)</f>
        <v>0</v>
      </c>
      <c r="BL155" s="17" t="s">
        <v>123</v>
      </c>
      <c r="BM155" s="222" t="s">
        <v>166</v>
      </c>
    </row>
    <row r="156" s="14" customFormat="1">
      <c r="A156" s="14"/>
      <c r="B156" s="235"/>
      <c r="C156" s="236"/>
      <c r="D156" s="226" t="s">
        <v>125</v>
      </c>
      <c r="E156" s="237" t="s">
        <v>1</v>
      </c>
      <c r="F156" s="238" t="s">
        <v>167</v>
      </c>
      <c r="G156" s="236"/>
      <c r="H156" s="239">
        <v>1673</v>
      </c>
      <c r="I156" s="240"/>
      <c r="J156" s="236"/>
      <c r="K156" s="236"/>
      <c r="L156" s="241"/>
      <c r="M156" s="242"/>
      <c r="N156" s="243"/>
      <c r="O156" s="243"/>
      <c r="P156" s="243"/>
      <c r="Q156" s="243"/>
      <c r="R156" s="243"/>
      <c r="S156" s="243"/>
      <c r="T156" s="24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5" t="s">
        <v>125</v>
      </c>
      <c r="AU156" s="245" t="s">
        <v>85</v>
      </c>
      <c r="AV156" s="14" t="s">
        <v>85</v>
      </c>
      <c r="AW156" s="14" t="s">
        <v>34</v>
      </c>
      <c r="AX156" s="14" t="s">
        <v>83</v>
      </c>
      <c r="AY156" s="245" t="s">
        <v>116</v>
      </c>
    </row>
    <row r="157" s="2" customFormat="1" ht="24.15" customHeight="1">
      <c r="A157" s="38"/>
      <c r="B157" s="39"/>
      <c r="C157" s="211" t="s">
        <v>168</v>
      </c>
      <c r="D157" s="211" t="s">
        <v>118</v>
      </c>
      <c r="E157" s="212" t="s">
        <v>169</v>
      </c>
      <c r="F157" s="213" t="s">
        <v>170</v>
      </c>
      <c r="G157" s="214" t="s">
        <v>121</v>
      </c>
      <c r="H157" s="215">
        <v>10</v>
      </c>
      <c r="I157" s="216"/>
      <c r="J157" s="217">
        <f>ROUND(I157*H157,2)</f>
        <v>0</v>
      </c>
      <c r="K157" s="213" t="s">
        <v>122</v>
      </c>
      <c r="L157" s="44"/>
      <c r="M157" s="218" t="s">
        <v>1</v>
      </c>
      <c r="N157" s="219" t="s">
        <v>43</v>
      </c>
      <c r="O157" s="91"/>
      <c r="P157" s="220">
        <f>O157*H157</f>
        <v>0</v>
      </c>
      <c r="Q157" s="220">
        <v>0.85660000000000003</v>
      </c>
      <c r="R157" s="220">
        <f>Q157*H157</f>
        <v>8.5660000000000007</v>
      </c>
      <c r="S157" s="220">
        <v>0</v>
      </c>
      <c r="T157" s="221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2" t="s">
        <v>123</v>
      </c>
      <c r="AT157" s="222" t="s">
        <v>118</v>
      </c>
      <c r="AU157" s="222" t="s">
        <v>85</v>
      </c>
      <c r="AY157" s="17" t="s">
        <v>116</v>
      </c>
      <c r="BE157" s="223">
        <f>IF(N157="základní",J157,0)</f>
        <v>0</v>
      </c>
      <c r="BF157" s="223">
        <f>IF(N157="snížená",J157,0)</f>
        <v>0</v>
      </c>
      <c r="BG157" s="223">
        <f>IF(N157="zákl. přenesená",J157,0)</f>
        <v>0</v>
      </c>
      <c r="BH157" s="223">
        <f>IF(N157="sníž. přenesená",J157,0)</f>
        <v>0</v>
      </c>
      <c r="BI157" s="223">
        <f>IF(N157="nulová",J157,0)</f>
        <v>0</v>
      </c>
      <c r="BJ157" s="17" t="s">
        <v>83</v>
      </c>
      <c r="BK157" s="223">
        <f>ROUND(I157*H157,2)</f>
        <v>0</v>
      </c>
      <c r="BL157" s="17" t="s">
        <v>123</v>
      </c>
      <c r="BM157" s="222" t="s">
        <v>171</v>
      </c>
    </row>
    <row r="158" s="13" customFormat="1">
      <c r="A158" s="13"/>
      <c r="B158" s="224"/>
      <c r="C158" s="225"/>
      <c r="D158" s="226" t="s">
        <v>125</v>
      </c>
      <c r="E158" s="227" t="s">
        <v>1</v>
      </c>
      <c r="F158" s="228" t="s">
        <v>172</v>
      </c>
      <c r="G158" s="225"/>
      <c r="H158" s="227" t="s">
        <v>1</v>
      </c>
      <c r="I158" s="229"/>
      <c r="J158" s="225"/>
      <c r="K158" s="225"/>
      <c r="L158" s="230"/>
      <c r="M158" s="231"/>
      <c r="N158" s="232"/>
      <c r="O158" s="232"/>
      <c r="P158" s="232"/>
      <c r="Q158" s="232"/>
      <c r="R158" s="232"/>
      <c r="S158" s="232"/>
      <c r="T158" s="23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4" t="s">
        <v>125</v>
      </c>
      <c r="AU158" s="234" t="s">
        <v>85</v>
      </c>
      <c r="AV158" s="13" t="s">
        <v>83</v>
      </c>
      <c r="AW158" s="13" t="s">
        <v>34</v>
      </c>
      <c r="AX158" s="13" t="s">
        <v>78</v>
      </c>
      <c r="AY158" s="234" t="s">
        <v>116</v>
      </c>
    </row>
    <row r="159" s="14" customFormat="1">
      <c r="A159" s="14"/>
      <c r="B159" s="235"/>
      <c r="C159" s="236"/>
      <c r="D159" s="226" t="s">
        <v>125</v>
      </c>
      <c r="E159" s="237" t="s">
        <v>1</v>
      </c>
      <c r="F159" s="238" t="s">
        <v>173</v>
      </c>
      <c r="G159" s="236"/>
      <c r="H159" s="239">
        <v>6</v>
      </c>
      <c r="I159" s="240"/>
      <c r="J159" s="236"/>
      <c r="K159" s="236"/>
      <c r="L159" s="241"/>
      <c r="M159" s="242"/>
      <c r="N159" s="243"/>
      <c r="O159" s="243"/>
      <c r="P159" s="243"/>
      <c r="Q159" s="243"/>
      <c r="R159" s="243"/>
      <c r="S159" s="243"/>
      <c r="T159" s="24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5" t="s">
        <v>125</v>
      </c>
      <c r="AU159" s="245" t="s">
        <v>85</v>
      </c>
      <c r="AV159" s="14" t="s">
        <v>85</v>
      </c>
      <c r="AW159" s="14" t="s">
        <v>34</v>
      </c>
      <c r="AX159" s="14" t="s">
        <v>78</v>
      </c>
      <c r="AY159" s="245" t="s">
        <v>116</v>
      </c>
    </row>
    <row r="160" s="13" customFormat="1">
      <c r="A160" s="13"/>
      <c r="B160" s="224"/>
      <c r="C160" s="225"/>
      <c r="D160" s="226" t="s">
        <v>125</v>
      </c>
      <c r="E160" s="227" t="s">
        <v>1</v>
      </c>
      <c r="F160" s="228" t="s">
        <v>174</v>
      </c>
      <c r="G160" s="225"/>
      <c r="H160" s="227" t="s">
        <v>1</v>
      </c>
      <c r="I160" s="229"/>
      <c r="J160" s="225"/>
      <c r="K160" s="225"/>
      <c r="L160" s="230"/>
      <c r="M160" s="231"/>
      <c r="N160" s="232"/>
      <c r="O160" s="232"/>
      <c r="P160" s="232"/>
      <c r="Q160" s="232"/>
      <c r="R160" s="232"/>
      <c r="S160" s="232"/>
      <c r="T160" s="23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4" t="s">
        <v>125</v>
      </c>
      <c r="AU160" s="234" t="s">
        <v>85</v>
      </c>
      <c r="AV160" s="13" t="s">
        <v>83</v>
      </c>
      <c r="AW160" s="13" t="s">
        <v>34</v>
      </c>
      <c r="AX160" s="13" t="s">
        <v>78</v>
      </c>
      <c r="AY160" s="234" t="s">
        <v>116</v>
      </c>
    </row>
    <row r="161" s="14" customFormat="1">
      <c r="A161" s="14"/>
      <c r="B161" s="235"/>
      <c r="C161" s="236"/>
      <c r="D161" s="226" t="s">
        <v>125</v>
      </c>
      <c r="E161" s="237" t="s">
        <v>1</v>
      </c>
      <c r="F161" s="238" t="s">
        <v>175</v>
      </c>
      <c r="G161" s="236"/>
      <c r="H161" s="239">
        <v>4</v>
      </c>
      <c r="I161" s="240"/>
      <c r="J161" s="236"/>
      <c r="K161" s="236"/>
      <c r="L161" s="241"/>
      <c r="M161" s="242"/>
      <c r="N161" s="243"/>
      <c r="O161" s="243"/>
      <c r="P161" s="243"/>
      <c r="Q161" s="243"/>
      <c r="R161" s="243"/>
      <c r="S161" s="243"/>
      <c r="T161" s="24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5" t="s">
        <v>125</v>
      </c>
      <c r="AU161" s="245" t="s">
        <v>85</v>
      </c>
      <c r="AV161" s="14" t="s">
        <v>85</v>
      </c>
      <c r="AW161" s="14" t="s">
        <v>34</v>
      </c>
      <c r="AX161" s="14" t="s">
        <v>78</v>
      </c>
      <c r="AY161" s="245" t="s">
        <v>116</v>
      </c>
    </row>
    <row r="162" s="15" customFormat="1">
      <c r="A162" s="15"/>
      <c r="B162" s="246"/>
      <c r="C162" s="247"/>
      <c r="D162" s="226" t="s">
        <v>125</v>
      </c>
      <c r="E162" s="248" t="s">
        <v>1</v>
      </c>
      <c r="F162" s="249" t="s">
        <v>133</v>
      </c>
      <c r="G162" s="247"/>
      <c r="H162" s="250">
        <v>10</v>
      </c>
      <c r="I162" s="251"/>
      <c r="J162" s="247"/>
      <c r="K162" s="247"/>
      <c r="L162" s="252"/>
      <c r="M162" s="253"/>
      <c r="N162" s="254"/>
      <c r="O162" s="254"/>
      <c r="P162" s="254"/>
      <c r="Q162" s="254"/>
      <c r="R162" s="254"/>
      <c r="S162" s="254"/>
      <c r="T162" s="25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56" t="s">
        <v>125</v>
      </c>
      <c r="AU162" s="256" t="s">
        <v>85</v>
      </c>
      <c r="AV162" s="15" t="s">
        <v>123</v>
      </c>
      <c r="AW162" s="15" t="s">
        <v>34</v>
      </c>
      <c r="AX162" s="15" t="s">
        <v>83</v>
      </c>
      <c r="AY162" s="256" t="s">
        <v>116</v>
      </c>
    </row>
    <row r="163" s="12" customFormat="1" ht="22.8" customHeight="1">
      <c r="A163" s="12"/>
      <c r="B163" s="195"/>
      <c r="C163" s="196"/>
      <c r="D163" s="197" t="s">
        <v>77</v>
      </c>
      <c r="E163" s="209" t="s">
        <v>168</v>
      </c>
      <c r="F163" s="209" t="s">
        <v>176</v>
      </c>
      <c r="G163" s="196"/>
      <c r="H163" s="196"/>
      <c r="I163" s="199"/>
      <c r="J163" s="210">
        <f>BK163</f>
        <v>0</v>
      </c>
      <c r="K163" s="196"/>
      <c r="L163" s="201"/>
      <c r="M163" s="202"/>
      <c r="N163" s="203"/>
      <c r="O163" s="203"/>
      <c r="P163" s="204">
        <f>SUM(P164:P190)</f>
        <v>0</v>
      </c>
      <c r="Q163" s="203"/>
      <c r="R163" s="204">
        <f>SUM(R164:R190)</f>
        <v>14.552152</v>
      </c>
      <c r="S163" s="203"/>
      <c r="T163" s="205">
        <f>SUM(T164:T190)</f>
        <v>75.063999999999993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06" t="s">
        <v>83</v>
      </c>
      <c r="AT163" s="207" t="s">
        <v>77</v>
      </c>
      <c r="AU163" s="207" t="s">
        <v>83</v>
      </c>
      <c r="AY163" s="206" t="s">
        <v>116</v>
      </c>
      <c r="BK163" s="208">
        <f>SUM(BK164:BK190)</f>
        <v>0</v>
      </c>
    </row>
    <row r="164" s="2" customFormat="1" ht="16.5" customHeight="1">
      <c r="A164" s="38"/>
      <c r="B164" s="39"/>
      <c r="C164" s="211" t="s">
        <v>177</v>
      </c>
      <c r="D164" s="211" t="s">
        <v>118</v>
      </c>
      <c r="E164" s="212" t="s">
        <v>178</v>
      </c>
      <c r="F164" s="213" t="s">
        <v>179</v>
      </c>
      <c r="G164" s="214" t="s">
        <v>180</v>
      </c>
      <c r="H164" s="215">
        <v>4</v>
      </c>
      <c r="I164" s="216"/>
      <c r="J164" s="217">
        <f>ROUND(I164*H164,2)</f>
        <v>0</v>
      </c>
      <c r="K164" s="213" t="s">
        <v>1</v>
      </c>
      <c r="L164" s="44"/>
      <c r="M164" s="218" t="s">
        <v>1</v>
      </c>
      <c r="N164" s="219" t="s">
        <v>43</v>
      </c>
      <c r="O164" s="91"/>
      <c r="P164" s="220">
        <f>O164*H164</f>
        <v>0</v>
      </c>
      <c r="Q164" s="220">
        <v>2.31189</v>
      </c>
      <c r="R164" s="220">
        <f>Q164*H164</f>
        <v>9.24756</v>
      </c>
      <c r="S164" s="220">
        <v>0</v>
      </c>
      <c r="T164" s="221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2" t="s">
        <v>123</v>
      </c>
      <c r="AT164" s="222" t="s">
        <v>118</v>
      </c>
      <c r="AU164" s="222" t="s">
        <v>85</v>
      </c>
      <c r="AY164" s="17" t="s">
        <v>116</v>
      </c>
      <c r="BE164" s="223">
        <f>IF(N164="základní",J164,0)</f>
        <v>0</v>
      </c>
      <c r="BF164" s="223">
        <f>IF(N164="snížená",J164,0)</f>
        <v>0</v>
      </c>
      <c r="BG164" s="223">
        <f>IF(N164="zákl. přenesená",J164,0)</f>
        <v>0</v>
      </c>
      <c r="BH164" s="223">
        <f>IF(N164="sníž. přenesená",J164,0)</f>
        <v>0</v>
      </c>
      <c r="BI164" s="223">
        <f>IF(N164="nulová",J164,0)</f>
        <v>0</v>
      </c>
      <c r="BJ164" s="17" t="s">
        <v>83</v>
      </c>
      <c r="BK164" s="223">
        <f>ROUND(I164*H164,2)</f>
        <v>0</v>
      </c>
      <c r="BL164" s="17" t="s">
        <v>123</v>
      </c>
      <c r="BM164" s="222" t="s">
        <v>181</v>
      </c>
    </row>
    <row r="165" s="13" customFormat="1">
      <c r="A165" s="13"/>
      <c r="B165" s="224"/>
      <c r="C165" s="225"/>
      <c r="D165" s="226" t="s">
        <v>125</v>
      </c>
      <c r="E165" s="227" t="s">
        <v>1</v>
      </c>
      <c r="F165" s="228" t="s">
        <v>182</v>
      </c>
      <c r="G165" s="225"/>
      <c r="H165" s="227" t="s">
        <v>1</v>
      </c>
      <c r="I165" s="229"/>
      <c r="J165" s="225"/>
      <c r="K165" s="225"/>
      <c r="L165" s="230"/>
      <c r="M165" s="231"/>
      <c r="N165" s="232"/>
      <c r="O165" s="232"/>
      <c r="P165" s="232"/>
      <c r="Q165" s="232"/>
      <c r="R165" s="232"/>
      <c r="S165" s="232"/>
      <c r="T165" s="23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4" t="s">
        <v>125</v>
      </c>
      <c r="AU165" s="234" t="s">
        <v>85</v>
      </c>
      <c r="AV165" s="13" t="s">
        <v>83</v>
      </c>
      <c r="AW165" s="13" t="s">
        <v>34</v>
      </c>
      <c r="AX165" s="13" t="s">
        <v>78</v>
      </c>
      <c r="AY165" s="234" t="s">
        <v>116</v>
      </c>
    </row>
    <row r="166" s="14" customFormat="1">
      <c r="A166" s="14"/>
      <c r="B166" s="235"/>
      <c r="C166" s="236"/>
      <c r="D166" s="226" t="s">
        <v>125</v>
      </c>
      <c r="E166" s="237" t="s">
        <v>1</v>
      </c>
      <c r="F166" s="238" t="s">
        <v>175</v>
      </c>
      <c r="G166" s="236"/>
      <c r="H166" s="239">
        <v>4</v>
      </c>
      <c r="I166" s="240"/>
      <c r="J166" s="236"/>
      <c r="K166" s="236"/>
      <c r="L166" s="241"/>
      <c r="M166" s="242"/>
      <c r="N166" s="243"/>
      <c r="O166" s="243"/>
      <c r="P166" s="243"/>
      <c r="Q166" s="243"/>
      <c r="R166" s="243"/>
      <c r="S166" s="243"/>
      <c r="T166" s="24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5" t="s">
        <v>125</v>
      </c>
      <c r="AU166" s="245" t="s">
        <v>85</v>
      </c>
      <c r="AV166" s="14" t="s">
        <v>85</v>
      </c>
      <c r="AW166" s="14" t="s">
        <v>34</v>
      </c>
      <c r="AX166" s="14" t="s">
        <v>83</v>
      </c>
      <c r="AY166" s="245" t="s">
        <v>116</v>
      </c>
    </row>
    <row r="167" s="2" customFormat="1" ht="16.5" customHeight="1">
      <c r="A167" s="38"/>
      <c r="B167" s="39"/>
      <c r="C167" s="211" t="s">
        <v>183</v>
      </c>
      <c r="D167" s="211" t="s">
        <v>118</v>
      </c>
      <c r="E167" s="212" t="s">
        <v>184</v>
      </c>
      <c r="F167" s="213" t="s">
        <v>185</v>
      </c>
      <c r="G167" s="214" t="s">
        <v>180</v>
      </c>
      <c r="H167" s="215">
        <v>2</v>
      </c>
      <c r="I167" s="216"/>
      <c r="J167" s="217">
        <f>ROUND(I167*H167,2)</f>
        <v>0</v>
      </c>
      <c r="K167" s="213" t="s">
        <v>1</v>
      </c>
      <c r="L167" s="44"/>
      <c r="M167" s="218" t="s">
        <v>1</v>
      </c>
      <c r="N167" s="219" t="s">
        <v>43</v>
      </c>
      <c r="O167" s="91"/>
      <c r="P167" s="220">
        <f>O167*H167</f>
        <v>0</v>
      </c>
      <c r="Q167" s="220">
        <v>2.6033200000000001</v>
      </c>
      <c r="R167" s="220">
        <f>Q167*H167</f>
        <v>5.2066400000000002</v>
      </c>
      <c r="S167" s="220">
        <v>0</v>
      </c>
      <c r="T167" s="221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2" t="s">
        <v>123</v>
      </c>
      <c r="AT167" s="222" t="s">
        <v>118</v>
      </c>
      <c r="AU167" s="222" t="s">
        <v>85</v>
      </c>
      <c r="AY167" s="17" t="s">
        <v>116</v>
      </c>
      <c r="BE167" s="223">
        <f>IF(N167="základní",J167,0)</f>
        <v>0</v>
      </c>
      <c r="BF167" s="223">
        <f>IF(N167="snížená",J167,0)</f>
        <v>0</v>
      </c>
      <c r="BG167" s="223">
        <f>IF(N167="zákl. přenesená",J167,0)</f>
        <v>0</v>
      </c>
      <c r="BH167" s="223">
        <f>IF(N167="sníž. přenesená",J167,0)</f>
        <v>0</v>
      </c>
      <c r="BI167" s="223">
        <f>IF(N167="nulová",J167,0)</f>
        <v>0</v>
      </c>
      <c r="BJ167" s="17" t="s">
        <v>83</v>
      </c>
      <c r="BK167" s="223">
        <f>ROUND(I167*H167,2)</f>
        <v>0</v>
      </c>
      <c r="BL167" s="17" t="s">
        <v>123</v>
      </c>
      <c r="BM167" s="222" t="s">
        <v>186</v>
      </c>
    </row>
    <row r="168" s="13" customFormat="1">
      <c r="A168" s="13"/>
      <c r="B168" s="224"/>
      <c r="C168" s="225"/>
      <c r="D168" s="226" t="s">
        <v>125</v>
      </c>
      <c r="E168" s="227" t="s">
        <v>1</v>
      </c>
      <c r="F168" s="228" t="s">
        <v>187</v>
      </c>
      <c r="G168" s="225"/>
      <c r="H168" s="227" t="s">
        <v>1</v>
      </c>
      <c r="I168" s="229"/>
      <c r="J168" s="225"/>
      <c r="K168" s="225"/>
      <c r="L168" s="230"/>
      <c r="M168" s="231"/>
      <c r="N168" s="232"/>
      <c r="O168" s="232"/>
      <c r="P168" s="232"/>
      <c r="Q168" s="232"/>
      <c r="R168" s="232"/>
      <c r="S168" s="232"/>
      <c r="T168" s="23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4" t="s">
        <v>125</v>
      </c>
      <c r="AU168" s="234" t="s">
        <v>85</v>
      </c>
      <c r="AV168" s="13" t="s">
        <v>83</v>
      </c>
      <c r="AW168" s="13" t="s">
        <v>34</v>
      </c>
      <c r="AX168" s="13" t="s">
        <v>78</v>
      </c>
      <c r="AY168" s="234" t="s">
        <v>116</v>
      </c>
    </row>
    <row r="169" s="14" customFormat="1">
      <c r="A169" s="14"/>
      <c r="B169" s="235"/>
      <c r="C169" s="236"/>
      <c r="D169" s="226" t="s">
        <v>125</v>
      </c>
      <c r="E169" s="237" t="s">
        <v>1</v>
      </c>
      <c r="F169" s="238" t="s">
        <v>188</v>
      </c>
      <c r="G169" s="236"/>
      <c r="H169" s="239">
        <v>2</v>
      </c>
      <c r="I169" s="240"/>
      <c r="J169" s="236"/>
      <c r="K169" s="236"/>
      <c r="L169" s="241"/>
      <c r="M169" s="242"/>
      <c r="N169" s="243"/>
      <c r="O169" s="243"/>
      <c r="P169" s="243"/>
      <c r="Q169" s="243"/>
      <c r="R169" s="243"/>
      <c r="S169" s="243"/>
      <c r="T169" s="24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5" t="s">
        <v>125</v>
      </c>
      <c r="AU169" s="245" t="s">
        <v>85</v>
      </c>
      <c r="AV169" s="14" t="s">
        <v>85</v>
      </c>
      <c r="AW169" s="14" t="s">
        <v>34</v>
      </c>
      <c r="AX169" s="14" t="s">
        <v>83</v>
      </c>
      <c r="AY169" s="245" t="s">
        <v>116</v>
      </c>
    </row>
    <row r="170" s="2" customFormat="1" ht="33" customHeight="1">
      <c r="A170" s="38"/>
      <c r="B170" s="39"/>
      <c r="C170" s="211" t="s">
        <v>8</v>
      </c>
      <c r="D170" s="211" t="s">
        <v>118</v>
      </c>
      <c r="E170" s="212" t="s">
        <v>189</v>
      </c>
      <c r="F170" s="213" t="s">
        <v>190</v>
      </c>
      <c r="G170" s="214" t="s">
        <v>191</v>
      </c>
      <c r="H170" s="215">
        <v>3.2000000000000002</v>
      </c>
      <c r="I170" s="216"/>
      <c r="J170" s="217">
        <f>ROUND(I170*H170,2)</f>
        <v>0</v>
      </c>
      <c r="K170" s="213" t="s">
        <v>122</v>
      </c>
      <c r="L170" s="44"/>
      <c r="M170" s="218" t="s">
        <v>1</v>
      </c>
      <c r="N170" s="219" t="s">
        <v>43</v>
      </c>
      <c r="O170" s="91"/>
      <c r="P170" s="220">
        <f>O170*H170</f>
        <v>0</v>
      </c>
      <c r="Q170" s="220">
        <v>0.00060999999999999997</v>
      </c>
      <c r="R170" s="220">
        <f>Q170*H170</f>
        <v>0.001952</v>
      </c>
      <c r="S170" s="220">
        <v>0</v>
      </c>
      <c r="T170" s="221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2" t="s">
        <v>123</v>
      </c>
      <c r="AT170" s="222" t="s">
        <v>118</v>
      </c>
      <c r="AU170" s="222" t="s">
        <v>85</v>
      </c>
      <c r="AY170" s="17" t="s">
        <v>116</v>
      </c>
      <c r="BE170" s="223">
        <f>IF(N170="základní",J170,0)</f>
        <v>0</v>
      </c>
      <c r="BF170" s="223">
        <f>IF(N170="snížená",J170,0)</f>
        <v>0</v>
      </c>
      <c r="BG170" s="223">
        <f>IF(N170="zákl. přenesená",J170,0)</f>
        <v>0</v>
      </c>
      <c r="BH170" s="223">
        <f>IF(N170="sníž. přenesená",J170,0)</f>
        <v>0</v>
      </c>
      <c r="BI170" s="223">
        <f>IF(N170="nulová",J170,0)</f>
        <v>0</v>
      </c>
      <c r="BJ170" s="17" t="s">
        <v>83</v>
      </c>
      <c r="BK170" s="223">
        <f>ROUND(I170*H170,2)</f>
        <v>0</v>
      </c>
      <c r="BL170" s="17" t="s">
        <v>123</v>
      </c>
      <c r="BM170" s="222" t="s">
        <v>192</v>
      </c>
    </row>
    <row r="171" s="2" customFormat="1" ht="24.15" customHeight="1">
      <c r="A171" s="38"/>
      <c r="B171" s="39"/>
      <c r="C171" s="211" t="s">
        <v>193</v>
      </c>
      <c r="D171" s="211" t="s">
        <v>118</v>
      </c>
      <c r="E171" s="212" t="s">
        <v>194</v>
      </c>
      <c r="F171" s="213" t="s">
        <v>195</v>
      </c>
      <c r="G171" s="214" t="s">
        <v>191</v>
      </c>
      <c r="H171" s="215">
        <v>160</v>
      </c>
      <c r="I171" s="216"/>
      <c r="J171" s="217">
        <f>ROUND(I171*H171,2)</f>
        <v>0</v>
      </c>
      <c r="K171" s="213" t="s">
        <v>1</v>
      </c>
      <c r="L171" s="44"/>
      <c r="M171" s="218" t="s">
        <v>1</v>
      </c>
      <c r="N171" s="219" t="s">
        <v>43</v>
      </c>
      <c r="O171" s="91"/>
      <c r="P171" s="220">
        <f>O171*H171</f>
        <v>0</v>
      </c>
      <c r="Q171" s="220">
        <v>0.00059999999999999995</v>
      </c>
      <c r="R171" s="220">
        <f>Q171*H171</f>
        <v>0.095999999999999988</v>
      </c>
      <c r="S171" s="220">
        <v>0</v>
      </c>
      <c r="T171" s="221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2" t="s">
        <v>123</v>
      </c>
      <c r="AT171" s="222" t="s">
        <v>118</v>
      </c>
      <c r="AU171" s="222" t="s">
        <v>85</v>
      </c>
      <c r="AY171" s="17" t="s">
        <v>116</v>
      </c>
      <c r="BE171" s="223">
        <f>IF(N171="základní",J171,0)</f>
        <v>0</v>
      </c>
      <c r="BF171" s="223">
        <f>IF(N171="snížená",J171,0)</f>
        <v>0</v>
      </c>
      <c r="BG171" s="223">
        <f>IF(N171="zákl. přenesená",J171,0)</f>
        <v>0</v>
      </c>
      <c r="BH171" s="223">
        <f>IF(N171="sníž. přenesená",J171,0)</f>
        <v>0</v>
      </c>
      <c r="BI171" s="223">
        <f>IF(N171="nulová",J171,0)</f>
        <v>0</v>
      </c>
      <c r="BJ171" s="17" t="s">
        <v>83</v>
      </c>
      <c r="BK171" s="223">
        <f>ROUND(I171*H171,2)</f>
        <v>0</v>
      </c>
      <c r="BL171" s="17" t="s">
        <v>123</v>
      </c>
      <c r="BM171" s="222" t="s">
        <v>196</v>
      </c>
    </row>
    <row r="172" s="13" customFormat="1">
      <c r="A172" s="13"/>
      <c r="B172" s="224"/>
      <c r="C172" s="225"/>
      <c r="D172" s="226" t="s">
        <v>125</v>
      </c>
      <c r="E172" s="227" t="s">
        <v>1</v>
      </c>
      <c r="F172" s="228" t="s">
        <v>197</v>
      </c>
      <c r="G172" s="225"/>
      <c r="H172" s="227" t="s">
        <v>1</v>
      </c>
      <c r="I172" s="229"/>
      <c r="J172" s="225"/>
      <c r="K172" s="225"/>
      <c r="L172" s="230"/>
      <c r="M172" s="231"/>
      <c r="N172" s="232"/>
      <c r="O172" s="232"/>
      <c r="P172" s="232"/>
      <c r="Q172" s="232"/>
      <c r="R172" s="232"/>
      <c r="S172" s="232"/>
      <c r="T172" s="23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4" t="s">
        <v>125</v>
      </c>
      <c r="AU172" s="234" t="s">
        <v>85</v>
      </c>
      <c r="AV172" s="13" t="s">
        <v>83</v>
      </c>
      <c r="AW172" s="13" t="s">
        <v>34</v>
      </c>
      <c r="AX172" s="13" t="s">
        <v>78</v>
      </c>
      <c r="AY172" s="234" t="s">
        <v>116</v>
      </c>
    </row>
    <row r="173" s="14" customFormat="1">
      <c r="A173" s="14"/>
      <c r="B173" s="235"/>
      <c r="C173" s="236"/>
      <c r="D173" s="226" t="s">
        <v>125</v>
      </c>
      <c r="E173" s="237" t="s">
        <v>1</v>
      </c>
      <c r="F173" s="238" t="s">
        <v>198</v>
      </c>
      <c r="G173" s="236"/>
      <c r="H173" s="239">
        <v>160</v>
      </c>
      <c r="I173" s="240"/>
      <c r="J173" s="236"/>
      <c r="K173" s="236"/>
      <c r="L173" s="241"/>
      <c r="M173" s="242"/>
      <c r="N173" s="243"/>
      <c r="O173" s="243"/>
      <c r="P173" s="243"/>
      <c r="Q173" s="243"/>
      <c r="R173" s="243"/>
      <c r="S173" s="243"/>
      <c r="T173" s="24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5" t="s">
        <v>125</v>
      </c>
      <c r="AU173" s="245" t="s">
        <v>85</v>
      </c>
      <c r="AV173" s="14" t="s">
        <v>85</v>
      </c>
      <c r="AW173" s="14" t="s">
        <v>34</v>
      </c>
      <c r="AX173" s="14" t="s">
        <v>83</v>
      </c>
      <c r="AY173" s="245" t="s">
        <v>116</v>
      </c>
    </row>
    <row r="174" s="2" customFormat="1" ht="16.5" customHeight="1">
      <c r="A174" s="38"/>
      <c r="B174" s="39"/>
      <c r="C174" s="211" t="s">
        <v>199</v>
      </c>
      <c r="D174" s="211" t="s">
        <v>118</v>
      </c>
      <c r="E174" s="212" t="s">
        <v>200</v>
      </c>
      <c r="F174" s="213" t="s">
        <v>201</v>
      </c>
      <c r="G174" s="214" t="s">
        <v>191</v>
      </c>
      <c r="H174" s="215">
        <v>3.5</v>
      </c>
      <c r="I174" s="216"/>
      <c r="J174" s="217">
        <f>ROUND(I174*H174,2)</f>
        <v>0</v>
      </c>
      <c r="K174" s="213" t="s">
        <v>122</v>
      </c>
      <c r="L174" s="44"/>
      <c r="M174" s="218" t="s">
        <v>1</v>
      </c>
      <c r="N174" s="219" t="s">
        <v>43</v>
      </c>
      <c r="O174" s="91"/>
      <c r="P174" s="220">
        <f>O174*H174</f>
        <v>0</v>
      </c>
      <c r="Q174" s="220">
        <v>0</v>
      </c>
      <c r="R174" s="220">
        <f>Q174*H174</f>
        <v>0</v>
      </c>
      <c r="S174" s="220">
        <v>0</v>
      </c>
      <c r="T174" s="221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2" t="s">
        <v>123</v>
      </c>
      <c r="AT174" s="222" t="s">
        <v>118</v>
      </c>
      <c r="AU174" s="222" t="s">
        <v>85</v>
      </c>
      <c r="AY174" s="17" t="s">
        <v>116</v>
      </c>
      <c r="BE174" s="223">
        <f>IF(N174="základní",J174,0)</f>
        <v>0</v>
      </c>
      <c r="BF174" s="223">
        <f>IF(N174="snížená",J174,0)</f>
        <v>0</v>
      </c>
      <c r="BG174" s="223">
        <f>IF(N174="zákl. přenesená",J174,0)</f>
        <v>0</v>
      </c>
      <c r="BH174" s="223">
        <f>IF(N174="sníž. přenesená",J174,0)</f>
        <v>0</v>
      </c>
      <c r="BI174" s="223">
        <f>IF(N174="nulová",J174,0)</f>
        <v>0</v>
      </c>
      <c r="BJ174" s="17" t="s">
        <v>83</v>
      </c>
      <c r="BK174" s="223">
        <f>ROUND(I174*H174,2)</f>
        <v>0</v>
      </c>
      <c r="BL174" s="17" t="s">
        <v>123</v>
      </c>
      <c r="BM174" s="222" t="s">
        <v>202</v>
      </c>
    </row>
    <row r="175" s="13" customFormat="1">
      <c r="A175" s="13"/>
      <c r="B175" s="224"/>
      <c r="C175" s="225"/>
      <c r="D175" s="226" t="s">
        <v>125</v>
      </c>
      <c r="E175" s="227" t="s">
        <v>1</v>
      </c>
      <c r="F175" s="228" t="s">
        <v>203</v>
      </c>
      <c r="G175" s="225"/>
      <c r="H175" s="227" t="s">
        <v>1</v>
      </c>
      <c r="I175" s="229"/>
      <c r="J175" s="225"/>
      <c r="K175" s="225"/>
      <c r="L175" s="230"/>
      <c r="M175" s="231"/>
      <c r="N175" s="232"/>
      <c r="O175" s="232"/>
      <c r="P175" s="232"/>
      <c r="Q175" s="232"/>
      <c r="R175" s="232"/>
      <c r="S175" s="232"/>
      <c r="T175" s="23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4" t="s">
        <v>125</v>
      </c>
      <c r="AU175" s="234" t="s">
        <v>85</v>
      </c>
      <c r="AV175" s="13" t="s">
        <v>83</v>
      </c>
      <c r="AW175" s="13" t="s">
        <v>34</v>
      </c>
      <c r="AX175" s="13" t="s">
        <v>78</v>
      </c>
      <c r="AY175" s="234" t="s">
        <v>116</v>
      </c>
    </row>
    <row r="176" s="14" customFormat="1">
      <c r="A176" s="14"/>
      <c r="B176" s="235"/>
      <c r="C176" s="236"/>
      <c r="D176" s="226" t="s">
        <v>125</v>
      </c>
      <c r="E176" s="237" t="s">
        <v>1</v>
      </c>
      <c r="F176" s="238" t="s">
        <v>204</v>
      </c>
      <c r="G176" s="236"/>
      <c r="H176" s="239">
        <v>3.5</v>
      </c>
      <c r="I176" s="240"/>
      <c r="J176" s="236"/>
      <c r="K176" s="236"/>
      <c r="L176" s="241"/>
      <c r="M176" s="242"/>
      <c r="N176" s="243"/>
      <c r="O176" s="243"/>
      <c r="P176" s="243"/>
      <c r="Q176" s="243"/>
      <c r="R176" s="243"/>
      <c r="S176" s="243"/>
      <c r="T176" s="24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5" t="s">
        <v>125</v>
      </c>
      <c r="AU176" s="245" t="s">
        <v>85</v>
      </c>
      <c r="AV176" s="14" t="s">
        <v>85</v>
      </c>
      <c r="AW176" s="14" t="s">
        <v>34</v>
      </c>
      <c r="AX176" s="14" t="s">
        <v>83</v>
      </c>
      <c r="AY176" s="245" t="s">
        <v>116</v>
      </c>
    </row>
    <row r="177" s="2" customFormat="1" ht="16.5" customHeight="1">
      <c r="A177" s="38"/>
      <c r="B177" s="39"/>
      <c r="C177" s="211" t="s">
        <v>205</v>
      </c>
      <c r="D177" s="211" t="s">
        <v>118</v>
      </c>
      <c r="E177" s="212" t="s">
        <v>206</v>
      </c>
      <c r="F177" s="213" t="s">
        <v>207</v>
      </c>
      <c r="G177" s="214" t="s">
        <v>121</v>
      </c>
      <c r="H177" s="215">
        <v>1665</v>
      </c>
      <c r="I177" s="216"/>
      <c r="J177" s="217">
        <f>ROUND(I177*H177,2)</f>
        <v>0</v>
      </c>
      <c r="K177" s="213" t="s">
        <v>122</v>
      </c>
      <c r="L177" s="44"/>
      <c r="M177" s="218" t="s">
        <v>1</v>
      </c>
      <c r="N177" s="219" t="s">
        <v>43</v>
      </c>
      <c r="O177" s="91"/>
      <c r="P177" s="220">
        <f>O177*H177</f>
        <v>0</v>
      </c>
      <c r="Q177" s="220">
        <v>0</v>
      </c>
      <c r="R177" s="220">
        <f>Q177*H177</f>
        <v>0</v>
      </c>
      <c r="S177" s="220">
        <v>0.01</v>
      </c>
      <c r="T177" s="221">
        <f>S177*H177</f>
        <v>16.649999999999999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2" t="s">
        <v>123</v>
      </c>
      <c r="AT177" s="222" t="s">
        <v>118</v>
      </c>
      <c r="AU177" s="222" t="s">
        <v>85</v>
      </c>
      <c r="AY177" s="17" t="s">
        <v>116</v>
      </c>
      <c r="BE177" s="223">
        <f>IF(N177="základní",J177,0)</f>
        <v>0</v>
      </c>
      <c r="BF177" s="223">
        <f>IF(N177="snížená",J177,0)</f>
        <v>0</v>
      </c>
      <c r="BG177" s="223">
        <f>IF(N177="zákl. přenesená",J177,0)</f>
        <v>0</v>
      </c>
      <c r="BH177" s="223">
        <f>IF(N177="sníž. přenesená",J177,0)</f>
        <v>0</v>
      </c>
      <c r="BI177" s="223">
        <f>IF(N177="nulová",J177,0)</f>
        <v>0</v>
      </c>
      <c r="BJ177" s="17" t="s">
        <v>83</v>
      </c>
      <c r="BK177" s="223">
        <f>ROUND(I177*H177,2)</f>
        <v>0</v>
      </c>
      <c r="BL177" s="17" t="s">
        <v>123</v>
      </c>
      <c r="BM177" s="222" t="s">
        <v>208</v>
      </c>
    </row>
    <row r="178" s="14" customFormat="1">
      <c r="A178" s="14"/>
      <c r="B178" s="235"/>
      <c r="C178" s="236"/>
      <c r="D178" s="226" t="s">
        <v>125</v>
      </c>
      <c r="E178" s="237" t="s">
        <v>1</v>
      </c>
      <c r="F178" s="238" t="s">
        <v>209</v>
      </c>
      <c r="G178" s="236"/>
      <c r="H178" s="239">
        <v>1665</v>
      </c>
      <c r="I178" s="240"/>
      <c r="J178" s="236"/>
      <c r="K178" s="236"/>
      <c r="L178" s="241"/>
      <c r="M178" s="242"/>
      <c r="N178" s="243"/>
      <c r="O178" s="243"/>
      <c r="P178" s="243"/>
      <c r="Q178" s="243"/>
      <c r="R178" s="243"/>
      <c r="S178" s="243"/>
      <c r="T178" s="24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5" t="s">
        <v>125</v>
      </c>
      <c r="AU178" s="245" t="s">
        <v>85</v>
      </c>
      <c r="AV178" s="14" t="s">
        <v>85</v>
      </c>
      <c r="AW178" s="14" t="s">
        <v>34</v>
      </c>
      <c r="AX178" s="14" t="s">
        <v>83</v>
      </c>
      <c r="AY178" s="245" t="s">
        <v>116</v>
      </c>
    </row>
    <row r="179" s="2" customFormat="1" ht="24.15" customHeight="1">
      <c r="A179" s="38"/>
      <c r="B179" s="39"/>
      <c r="C179" s="211" t="s">
        <v>210</v>
      </c>
      <c r="D179" s="211" t="s">
        <v>118</v>
      </c>
      <c r="E179" s="212" t="s">
        <v>211</v>
      </c>
      <c r="F179" s="213" t="s">
        <v>212</v>
      </c>
      <c r="G179" s="214" t="s">
        <v>121</v>
      </c>
      <c r="H179" s="215">
        <v>925</v>
      </c>
      <c r="I179" s="216"/>
      <c r="J179" s="217">
        <f>ROUND(I179*H179,2)</f>
        <v>0</v>
      </c>
      <c r="K179" s="213" t="s">
        <v>122</v>
      </c>
      <c r="L179" s="44"/>
      <c r="M179" s="218" t="s">
        <v>1</v>
      </c>
      <c r="N179" s="219" t="s">
        <v>43</v>
      </c>
      <c r="O179" s="91"/>
      <c r="P179" s="220">
        <f>O179*H179</f>
        <v>0</v>
      </c>
      <c r="Q179" s="220">
        <v>0</v>
      </c>
      <c r="R179" s="220">
        <f>Q179*H179</f>
        <v>0</v>
      </c>
      <c r="S179" s="220">
        <v>0.02</v>
      </c>
      <c r="T179" s="221">
        <f>S179*H179</f>
        <v>18.5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2" t="s">
        <v>123</v>
      </c>
      <c r="AT179" s="222" t="s">
        <v>118</v>
      </c>
      <c r="AU179" s="222" t="s">
        <v>85</v>
      </c>
      <c r="AY179" s="17" t="s">
        <v>116</v>
      </c>
      <c r="BE179" s="223">
        <f>IF(N179="základní",J179,0)</f>
        <v>0</v>
      </c>
      <c r="BF179" s="223">
        <f>IF(N179="snížená",J179,0)</f>
        <v>0</v>
      </c>
      <c r="BG179" s="223">
        <f>IF(N179="zákl. přenesená",J179,0)</f>
        <v>0</v>
      </c>
      <c r="BH179" s="223">
        <f>IF(N179="sníž. přenesená",J179,0)</f>
        <v>0</v>
      </c>
      <c r="BI179" s="223">
        <f>IF(N179="nulová",J179,0)</f>
        <v>0</v>
      </c>
      <c r="BJ179" s="17" t="s">
        <v>83</v>
      </c>
      <c r="BK179" s="223">
        <f>ROUND(I179*H179,2)</f>
        <v>0</v>
      </c>
      <c r="BL179" s="17" t="s">
        <v>123</v>
      </c>
      <c r="BM179" s="222" t="s">
        <v>213</v>
      </c>
    </row>
    <row r="180" s="14" customFormat="1">
      <c r="A180" s="14"/>
      <c r="B180" s="235"/>
      <c r="C180" s="236"/>
      <c r="D180" s="226" t="s">
        <v>125</v>
      </c>
      <c r="E180" s="237" t="s">
        <v>1</v>
      </c>
      <c r="F180" s="238" t="s">
        <v>214</v>
      </c>
      <c r="G180" s="236"/>
      <c r="H180" s="239">
        <v>925</v>
      </c>
      <c r="I180" s="240"/>
      <c r="J180" s="236"/>
      <c r="K180" s="236"/>
      <c r="L180" s="241"/>
      <c r="M180" s="242"/>
      <c r="N180" s="243"/>
      <c r="O180" s="243"/>
      <c r="P180" s="243"/>
      <c r="Q180" s="243"/>
      <c r="R180" s="243"/>
      <c r="S180" s="243"/>
      <c r="T180" s="24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5" t="s">
        <v>125</v>
      </c>
      <c r="AU180" s="245" t="s">
        <v>85</v>
      </c>
      <c r="AV180" s="14" t="s">
        <v>85</v>
      </c>
      <c r="AW180" s="14" t="s">
        <v>34</v>
      </c>
      <c r="AX180" s="14" t="s">
        <v>83</v>
      </c>
      <c r="AY180" s="245" t="s">
        <v>116</v>
      </c>
    </row>
    <row r="181" s="2" customFormat="1" ht="24.15" customHeight="1">
      <c r="A181" s="38"/>
      <c r="B181" s="39"/>
      <c r="C181" s="211" t="s">
        <v>215</v>
      </c>
      <c r="D181" s="211" t="s">
        <v>118</v>
      </c>
      <c r="E181" s="212" t="s">
        <v>216</v>
      </c>
      <c r="F181" s="213" t="s">
        <v>217</v>
      </c>
      <c r="G181" s="214" t="s">
        <v>121</v>
      </c>
      <c r="H181" s="215">
        <v>805</v>
      </c>
      <c r="I181" s="216"/>
      <c r="J181" s="217">
        <f>ROUND(I181*H181,2)</f>
        <v>0</v>
      </c>
      <c r="K181" s="213" t="s">
        <v>122</v>
      </c>
      <c r="L181" s="44"/>
      <c r="M181" s="218" t="s">
        <v>1</v>
      </c>
      <c r="N181" s="219" t="s">
        <v>43</v>
      </c>
      <c r="O181" s="91"/>
      <c r="P181" s="220">
        <f>O181*H181</f>
        <v>0</v>
      </c>
      <c r="Q181" s="220">
        <v>0</v>
      </c>
      <c r="R181" s="220">
        <f>Q181*H181</f>
        <v>0</v>
      </c>
      <c r="S181" s="220">
        <v>0.02</v>
      </c>
      <c r="T181" s="221">
        <f>S181*H181</f>
        <v>16.100000000000001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2" t="s">
        <v>123</v>
      </c>
      <c r="AT181" s="222" t="s">
        <v>118</v>
      </c>
      <c r="AU181" s="222" t="s">
        <v>85</v>
      </c>
      <c r="AY181" s="17" t="s">
        <v>116</v>
      </c>
      <c r="BE181" s="223">
        <f>IF(N181="základní",J181,0)</f>
        <v>0</v>
      </c>
      <c r="BF181" s="223">
        <f>IF(N181="snížená",J181,0)</f>
        <v>0</v>
      </c>
      <c r="BG181" s="223">
        <f>IF(N181="zákl. přenesená",J181,0)</f>
        <v>0</v>
      </c>
      <c r="BH181" s="223">
        <f>IF(N181="sníž. přenesená",J181,0)</f>
        <v>0</v>
      </c>
      <c r="BI181" s="223">
        <f>IF(N181="nulová",J181,0)</f>
        <v>0</v>
      </c>
      <c r="BJ181" s="17" t="s">
        <v>83</v>
      </c>
      <c r="BK181" s="223">
        <f>ROUND(I181*H181,2)</f>
        <v>0</v>
      </c>
      <c r="BL181" s="17" t="s">
        <v>123</v>
      </c>
      <c r="BM181" s="222" t="s">
        <v>218</v>
      </c>
    </row>
    <row r="182" s="14" customFormat="1">
      <c r="A182" s="14"/>
      <c r="B182" s="235"/>
      <c r="C182" s="236"/>
      <c r="D182" s="226" t="s">
        <v>125</v>
      </c>
      <c r="E182" s="237" t="s">
        <v>1</v>
      </c>
      <c r="F182" s="238" t="s">
        <v>219</v>
      </c>
      <c r="G182" s="236"/>
      <c r="H182" s="239">
        <v>805</v>
      </c>
      <c r="I182" s="240"/>
      <c r="J182" s="236"/>
      <c r="K182" s="236"/>
      <c r="L182" s="241"/>
      <c r="M182" s="242"/>
      <c r="N182" s="243"/>
      <c r="O182" s="243"/>
      <c r="P182" s="243"/>
      <c r="Q182" s="243"/>
      <c r="R182" s="243"/>
      <c r="S182" s="243"/>
      <c r="T182" s="24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5" t="s">
        <v>125</v>
      </c>
      <c r="AU182" s="245" t="s">
        <v>85</v>
      </c>
      <c r="AV182" s="14" t="s">
        <v>85</v>
      </c>
      <c r="AW182" s="14" t="s">
        <v>34</v>
      </c>
      <c r="AX182" s="14" t="s">
        <v>83</v>
      </c>
      <c r="AY182" s="245" t="s">
        <v>116</v>
      </c>
    </row>
    <row r="183" s="2" customFormat="1" ht="16.5" customHeight="1">
      <c r="A183" s="38"/>
      <c r="B183" s="39"/>
      <c r="C183" s="211" t="s">
        <v>220</v>
      </c>
      <c r="D183" s="211" t="s">
        <v>118</v>
      </c>
      <c r="E183" s="212" t="s">
        <v>221</v>
      </c>
      <c r="F183" s="213" t="s">
        <v>222</v>
      </c>
      <c r="G183" s="214" t="s">
        <v>121</v>
      </c>
      <c r="H183" s="215">
        <v>189</v>
      </c>
      <c r="I183" s="216"/>
      <c r="J183" s="217">
        <f>ROUND(I183*H183,2)</f>
        <v>0</v>
      </c>
      <c r="K183" s="213" t="s">
        <v>122</v>
      </c>
      <c r="L183" s="44"/>
      <c r="M183" s="218" t="s">
        <v>1</v>
      </c>
      <c r="N183" s="219" t="s">
        <v>43</v>
      </c>
      <c r="O183" s="91"/>
      <c r="P183" s="220">
        <f>O183*H183</f>
        <v>0</v>
      </c>
      <c r="Q183" s="220">
        <v>0</v>
      </c>
      <c r="R183" s="220">
        <f>Q183*H183</f>
        <v>0</v>
      </c>
      <c r="S183" s="220">
        <v>0.126</v>
      </c>
      <c r="T183" s="221">
        <f>S183*H183</f>
        <v>23.814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2" t="s">
        <v>123</v>
      </c>
      <c r="AT183" s="222" t="s">
        <v>118</v>
      </c>
      <c r="AU183" s="222" t="s">
        <v>85</v>
      </c>
      <c r="AY183" s="17" t="s">
        <v>116</v>
      </c>
      <c r="BE183" s="223">
        <f>IF(N183="základní",J183,0)</f>
        <v>0</v>
      </c>
      <c r="BF183" s="223">
        <f>IF(N183="snížená",J183,0)</f>
        <v>0</v>
      </c>
      <c r="BG183" s="223">
        <f>IF(N183="zákl. přenesená",J183,0)</f>
        <v>0</v>
      </c>
      <c r="BH183" s="223">
        <f>IF(N183="sníž. přenesená",J183,0)</f>
        <v>0</v>
      </c>
      <c r="BI183" s="223">
        <f>IF(N183="nulová",J183,0)</f>
        <v>0</v>
      </c>
      <c r="BJ183" s="17" t="s">
        <v>83</v>
      </c>
      <c r="BK183" s="223">
        <f>ROUND(I183*H183,2)</f>
        <v>0</v>
      </c>
      <c r="BL183" s="17" t="s">
        <v>123</v>
      </c>
      <c r="BM183" s="222" t="s">
        <v>223</v>
      </c>
    </row>
    <row r="184" s="13" customFormat="1">
      <c r="A184" s="13"/>
      <c r="B184" s="224"/>
      <c r="C184" s="225"/>
      <c r="D184" s="226" t="s">
        <v>125</v>
      </c>
      <c r="E184" s="227" t="s">
        <v>1</v>
      </c>
      <c r="F184" s="228" t="s">
        <v>224</v>
      </c>
      <c r="G184" s="225"/>
      <c r="H184" s="227" t="s">
        <v>1</v>
      </c>
      <c r="I184" s="229"/>
      <c r="J184" s="225"/>
      <c r="K184" s="225"/>
      <c r="L184" s="230"/>
      <c r="M184" s="231"/>
      <c r="N184" s="232"/>
      <c r="O184" s="232"/>
      <c r="P184" s="232"/>
      <c r="Q184" s="232"/>
      <c r="R184" s="232"/>
      <c r="S184" s="232"/>
      <c r="T184" s="23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4" t="s">
        <v>125</v>
      </c>
      <c r="AU184" s="234" t="s">
        <v>85</v>
      </c>
      <c r="AV184" s="13" t="s">
        <v>83</v>
      </c>
      <c r="AW184" s="13" t="s">
        <v>34</v>
      </c>
      <c r="AX184" s="13" t="s">
        <v>78</v>
      </c>
      <c r="AY184" s="234" t="s">
        <v>116</v>
      </c>
    </row>
    <row r="185" s="14" customFormat="1">
      <c r="A185" s="14"/>
      <c r="B185" s="235"/>
      <c r="C185" s="236"/>
      <c r="D185" s="226" t="s">
        <v>125</v>
      </c>
      <c r="E185" s="237" t="s">
        <v>1</v>
      </c>
      <c r="F185" s="238" t="s">
        <v>225</v>
      </c>
      <c r="G185" s="236"/>
      <c r="H185" s="239">
        <v>90</v>
      </c>
      <c r="I185" s="240"/>
      <c r="J185" s="236"/>
      <c r="K185" s="236"/>
      <c r="L185" s="241"/>
      <c r="M185" s="242"/>
      <c r="N185" s="243"/>
      <c r="O185" s="243"/>
      <c r="P185" s="243"/>
      <c r="Q185" s="243"/>
      <c r="R185" s="243"/>
      <c r="S185" s="243"/>
      <c r="T185" s="24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5" t="s">
        <v>125</v>
      </c>
      <c r="AU185" s="245" t="s">
        <v>85</v>
      </c>
      <c r="AV185" s="14" t="s">
        <v>85</v>
      </c>
      <c r="AW185" s="14" t="s">
        <v>34</v>
      </c>
      <c r="AX185" s="14" t="s">
        <v>78</v>
      </c>
      <c r="AY185" s="245" t="s">
        <v>116</v>
      </c>
    </row>
    <row r="186" s="13" customFormat="1">
      <c r="A186" s="13"/>
      <c r="B186" s="224"/>
      <c r="C186" s="225"/>
      <c r="D186" s="226" t="s">
        <v>125</v>
      </c>
      <c r="E186" s="227" t="s">
        <v>1</v>
      </c>
      <c r="F186" s="228" t="s">
        <v>226</v>
      </c>
      <c r="G186" s="225"/>
      <c r="H186" s="227" t="s">
        <v>1</v>
      </c>
      <c r="I186" s="229"/>
      <c r="J186" s="225"/>
      <c r="K186" s="225"/>
      <c r="L186" s="230"/>
      <c r="M186" s="231"/>
      <c r="N186" s="232"/>
      <c r="O186" s="232"/>
      <c r="P186" s="232"/>
      <c r="Q186" s="232"/>
      <c r="R186" s="232"/>
      <c r="S186" s="232"/>
      <c r="T186" s="23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4" t="s">
        <v>125</v>
      </c>
      <c r="AU186" s="234" t="s">
        <v>85</v>
      </c>
      <c r="AV186" s="13" t="s">
        <v>83</v>
      </c>
      <c r="AW186" s="13" t="s">
        <v>34</v>
      </c>
      <c r="AX186" s="13" t="s">
        <v>78</v>
      </c>
      <c r="AY186" s="234" t="s">
        <v>116</v>
      </c>
    </row>
    <row r="187" s="14" customFormat="1">
      <c r="A187" s="14"/>
      <c r="B187" s="235"/>
      <c r="C187" s="236"/>
      <c r="D187" s="226" t="s">
        <v>125</v>
      </c>
      <c r="E187" s="237" t="s">
        <v>1</v>
      </c>
      <c r="F187" s="238" t="s">
        <v>227</v>
      </c>
      <c r="G187" s="236"/>
      <c r="H187" s="239">
        <v>39</v>
      </c>
      <c r="I187" s="240"/>
      <c r="J187" s="236"/>
      <c r="K187" s="236"/>
      <c r="L187" s="241"/>
      <c r="M187" s="242"/>
      <c r="N187" s="243"/>
      <c r="O187" s="243"/>
      <c r="P187" s="243"/>
      <c r="Q187" s="243"/>
      <c r="R187" s="243"/>
      <c r="S187" s="243"/>
      <c r="T187" s="24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5" t="s">
        <v>125</v>
      </c>
      <c r="AU187" s="245" t="s">
        <v>85</v>
      </c>
      <c r="AV187" s="14" t="s">
        <v>85</v>
      </c>
      <c r="AW187" s="14" t="s">
        <v>34</v>
      </c>
      <c r="AX187" s="14" t="s">
        <v>78</v>
      </c>
      <c r="AY187" s="245" t="s">
        <v>116</v>
      </c>
    </row>
    <row r="188" s="13" customFormat="1">
      <c r="A188" s="13"/>
      <c r="B188" s="224"/>
      <c r="C188" s="225"/>
      <c r="D188" s="226" t="s">
        <v>125</v>
      </c>
      <c r="E188" s="227" t="s">
        <v>1</v>
      </c>
      <c r="F188" s="228" t="s">
        <v>228</v>
      </c>
      <c r="G188" s="225"/>
      <c r="H188" s="227" t="s">
        <v>1</v>
      </c>
      <c r="I188" s="229"/>
      <c r="J188" s="225"/>
      <c r="K188" s="225"/>
      <c r="L188" s="230"/>
      <c r="M188" s="231"/>
      <c r="N188" s="232"/>
      <c r="O188" s="232"/>
      <c r="P188" s="232"/>
      <c r="Q188" s="232"/>
      <c r="R188" s="232"/>
      <c r="S188" s="232"/>
      <c r="T188" s="23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4" t="s">
        <v>125</v>
      </c>
      <c r="AU188" s="234" t="s">
        <v>85</v>
      </c>
      <c r="AV188" s="13" t="s">
        <v>83</v>
      </c>
      <c r="AW188" s="13" t="s">
        <v>34</v>
      </c>
      <c r="AX188" s="13" t="s">
        <v>78</v>
      </c>
      <c r="AY188" s="234" t="s">
        <v>116</v>
      </c>
    </row>
    <row r="189" s="14" customFormat="1">
      <c r="A189" s="14"/>
      <c r="B189" s="235"/>
      <c r="C189" s="236"/>
      <c r="D189" s="226" t="s">
        <v>125</v>
      </c>
      <c r="E189" s="237" t="s">
        <v>1</v>
      </c>
      <c r="F189" s="238" t="s">
        <v>229</v>
      </c>
      <c r="G189" s="236"/>
      <c r="H189" s="239">
        <v>60</v>
      </c>
      <c r="I189" s="240"/>
      <c r="J189" s="236"/>
      <c r="K189" s="236"/>
      <c r="L189" s="241"/>
      <c r="M189" s="242"/>
      <c r="N189" s="243"/>
      <c r="O189" s="243"/>
      <c r="P189" s="243"/>
      <c r="Q189" s="243"/>
      <c r="R189" s="243"/>
      <c r="S189" s="243"/>
      <c r="T189" s="24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5" t="s">
        <v>125</v>
      </c>
      <c r="AU189" s="245" t="s">
        <v>85</v>
      </c>
      <c r="AV189" s="14" t="s">
        <v>85</v>
      </c>
      <c r="AW189" s="14" t="s">
        <v>34</v>
      </c>
      <c r="AX189" s="14" t="s">
        <v>78</v>
      </c>
      <c r="AY189" s="245" t="s">
        <v>116</v>
      </c>
    </row>
    <row r="190" s="15" customFormat="1">
      <c r="A190" s="15"/>
      <c r="B190" s="246"/>
      <c r="C190" s="247"/>
      <c r="D190" s="226" t="s">
        <v>125</v>
      </c>
      <c r="E190" s="248" t="s">
        <v>1</v>
      </c>
      <c r="F190" s="249" t="s">
        <v>133</v>
      </c>
      <c r="G190" s="247"/>
      <c r="H190" s="250">
        <v>189</v>
      </c>
      <c r="I190" s="251"/>
      <c r="J190" s="247"/>
      <c r="K190" s="247"/>
      <c r="L190" s="252"/>
      <c r="M190" s="253"/>
      <c r="N190" s="254"/>
      <c r="O190" s="254"/>
      <c r="P190" s="254"/>
      <c r="Q190" s="254"/>
      <c r="R190" s="254"/>
      <c r="S190" s="254"/>
      <c r="T190" s="25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56" t="s">
        <v>125</v>
      </c>
      <c r="AU190" s="256" t="s">
        <v>85</v>
      </c>
      <c r="AV190" s="15" t="s">
        <v>123</v>
      </c>
      <c r="AW190" s="15" t="s">
        <v>34</v>
      </c>
      <c r="AX190" s="15" t="s">
        <v>83</v>
      </c>
      <c r="AY190" s="256" t="s">
        <v>116</v>
      </c>
    </row>
    <row r="191" s="12" customFormat="1" ht="22.8" customHeight="1">
      <c r="A191" s="12"/>
      <c r="B191" s="195"/>
      <c r="C191" s="196"/>
      <c r="D191" s="197" t="s">
        <v>77</v>
      </c>
      <c r="E191" s="209" t="s">
        <v>230</v>
      </c>
      <c r="F191" s="209" t="s">
        <v>231</v>
      </c>
      <c r="G191" s="196"/>
      <c r="H191" s="196"/>
      <c r="I191" s="199"/>
      <c r="J191" s="210">
        <f>BK191</f>
        <v>0</v>
      </c>
      <c r="K191" s="196"/>
      <c r="L191" s="201"/>
      <c r="M191" s="202"/>
      <c r="N191" s="203"/>
      <c r="O191" s="203"/>
      <c r="P191" s="204">
        <f>SUM(P192:P200)</f>
        <v>0</v>
      </c>
      <c r="Q191" s="203"/>
      <c r="R191" s="204">
        <f>SUM(R192:R200)</f>
        <v>0</v>
      </c>
      <c r="S191" s="203"/>
      <c r="T191" s="205">
        <f>SUM(T192:T200)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06" t="s">
        <v>83</v>
      </c>
      <c r="AT191" s="207" t="s">
        <v>77</v>
      </c>
      <c r="AU191" s="207" t="s">
        <v>83</v>
      </c>
      <c r="AY191" s="206" t="s">
        <v>116</v>
      </c>
      <c r="BK191" s="208">
        <f>SUM(BK192:BK200)</f>
        <v>0</v>
      </c>
    </row>
    <row r="192" s="2" customFormat="1" ht="21.75" customHeight="1">
      <c r="A192" s="38"/>
      <c r="B192" s="39"/>
      <c r="C192" s="211" t="s">
        <v>232</v>
      </c>
      <c r="D192" s="211" t="s">
        <v>118</v>
      </c>
      <c r="E192" s="212" t="s">
        <v>233</v>
      </c>
      <c r="F192" s="213" t="s">
        <v>234</v>
      </c>
      <c r="G192" s="214" t="s">
        <v>145</v>
      </c>
      <c r="H192" s="215">
        <v>149.524</v>
      </c>
      <c r="I192" s="216"/>
      <c r="J192" s="217">
        <f>ROUND(I192*H192,2)</f>
        <v>0</v>
      </c>
      <c r="K192" s="213" t="s">
        <v>122</v>
      </c>
      <c r="L192" s="44"/>
      <c r="M192" s="218" t="s">
        <v>1</v>
      </c>
      <c r="N192" s="219" t="s">
        <v>43</v>
      </c>
      <c r="O192" s="91"/>
      <c r="P192" s="220">
        <f>O192*H192</f>
        <v>0</v>
      </c>
      <c r="Q192" s="220">
        <v>0</v>
      </c>
      <c r="R192" s="220">
        <f>Q192*H192</f>
        <v>0</v>
      </c>
      <c r="S192" s="220">
        <v>0</v>
      </c>
      <c r="T192" s="221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22" t="s">
        <v>123</v>
      </c>
      <c r="AT192" s="222" t="s">
        <v>118</v>
      </c>
      <c r="AU192" s="222" t="s">
        <v>85</v>
      </c>
      <c r="AY192" s="17" t="s">
        <v>116</v>
      </c>
      <c r="BE192" s="223">
        <f>IF(N192="základní",J192,0)</f>
        <v>0</v>
      </c>
      <c r="BF192" s="223">
        <f>IF(N192="snížená",J192,0)</f>
        <v>0</v>
      </c>
      <c r="BG192" s="223">
        <f>IF(N192="zákl. přenesená",J192,0)</f>
        <v>0</v>
      </c>
      <c r="BH192" s="223">
        <f>IF(N192="sníž. přenesená",J192,0)</f>
        <v>0</v>
      </c>
      <c r="BI192" s="223">
        <f>IF(N192="nulová",J192,0)</f>
        <v>0</v>
      </c>
      <c r="BJ192" s="17" t="s">
        <v>83</v>
      </c>
      <c r="BK192" s="223">
        <f>ROUND(I192*H192,2)</f>
        <v>0</v>
      </c>
      <c r="BL192" s="17" t="s">
        <v>123</v>
      </c>
      <c r="BM192" s="222" t="s">
        <v>235</v>
      </c>
    </row>
    <row r="193" s="2" customFormat="1" ht="24.15" customHeight="1">
      <c r="A193" s="38"/>
      <c r="B193" s="39"/>
      <c r="C193" s="211" t="s">
        <v>236</v>
      </c>
      <c r="D193" s="211" t="s">
        <v>118</v>
      </c>
      <c r="E193" s="212" t="s">
        <v>237</v>
      </c>
      <c r="F193" s="213" t="s">
        <v>238</v>
      </c>
      <c r="G193" s="214" t="s">
        <v>145</v>
      </c>
      <c r="H193" s="215">
        <v>598.096</v>
      </c>
      <c r="I193" s="216"/>
      <c r="J193" s="217">
        <f>ROUND(I193*H193,2)</f>
        <v>0</v>
      </c>
      <c r="K193" s="213" t="s">
        <v>122</v>
      </c>
      <c r="L193" s="44"/>
      <c r="M193" s="218" t="s">
        <v>1</v>
      </c>
      <c r="N193" s="219" t="s">
        <v>43</v>
      </c>
      <c r="O193" s="91"/>
      <c r="P193" s="220">
        <f>O193*H193</f>
        <v>0</v>
      </c>
      <c r="Q193" s="220">
        <v>0</v>
      </c>
      <c r="R193" s="220">
        <f>Q193*H193</f>
        <v>0</v>
      </c>
      <c r="S193" s="220">
        <v>0</v>
      </c>
      <c r="T193" s="221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22" t="s">
        <v>123</v>
      </c>
      <c r="AT193" s="222" t="s">
        <v>118</v>
      </c>
      <c r="AU193" s="222" t="s">
        <v>85</v>
      </c>
      <c r="AY193" s="17" t="s">
        <v>116</v>
      </c>
      <c r="BE193" s="223">
        <f>IF(N193="základní",J193,0)</f>
        <v>0</v>
      </c>
      <c r="BF193" s="223">
        <f>IF(N193="snížená",J193,0)</f>
        <v>0</v>
      </c>
      <c r="BG193" s="223">
        <f>IF(N193="zákl. přenesená",J193,0)</f>
        <v>0</v>
      </c>
      <c r="BH193" s="223">
        <f>IF(N193="sníž. přenesená",J193,0)</f>
        <v>0</v>
      </c>
      <c r="BI193" s="223">
        <f>IF(N193="nulová",J193,0)</f>
        <v>0</v>
      </c>
      <c r="BJ193" s="17" t="s">
        <v>83</v>
      </c>
      <c r="BK193" s="223">
        <f>ROUND(I193*H193,2)</f>
        <v>0</v>
      </c>
      <c r="BL193" s="17" t="s">
        <v>123</v>
      </c>
      <c r="BM193" s="222" t="s">
        <v>239</v>
      </c>
    </row>
    <row r="194" s="14" customFormat="1">
      <c r="A194" s="14"/>
      <c r="B194" s="235"/>
      <c r="C194" s="236"/>
      <c r="D194" s="226" t="s">
        <v>125</v>
      </c>
      <c r="E194" s="237" t="s">
        <v>1</v>
      </c>
      <c r="F194" s="238" t="s">
        <v>240</v>
      </c>
      <c r="G194" s="236"/>
      <c r="H194" s="239">
        <v>598.096</v>
      </c>
      <c r="I194" s="240"/>
      <c r="J194" s="236"/>
      <c r="K194" s="236"/>
      <c r="L194" s="241"/>
      <c r="M194" s="242"/>
      <c r="N194" s="243"/>
      <c r="O194" s="243"/>
      <c r="P194" s="243"/>
      <c r="Q194" s="243"/>
      <c r="R194" s="243"/>
      <c r="S194" s="243"/>
      <c r="T194" s="24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45" t="s">
        <v>125</v>
      </c>
      <c r="AU194" s="245" t="s">
        <v>85</v>
      </c>
      <c r="AV194" s="14" t="s">
        <v>85</v>
      </c>
      <c r="AW194" s="14" t="s">
        <v>34</v>
      </c>
      <c r="AX194" s="14" t="s">
        <v>83</v>
      </c>
      <c r="AY194" s="245" t="s">
        <v>116</v>
      </c>
    </row>
    <row r="195" s="2" customFormat="1" ht="24.15" customHeight="1">
      <c r="A195" s="38"/>
      <c r="B195" s="39"/>
      <c r="C195" s="211" t="s">
        <v>7</v>
      </c>
      <c r="D195" s="211" t="s">
        <v>118</v>
      </c>
      <c r="E195" s="212" t="s">
        <v>241</v>
      </c>
      <c r="F195" s="213" t="s">
        <v>242</v>
      </c>
      <c r="G195" s="214" t="s">
        <v>145</v>
      </c>
      <c r="H195" s="215">
        <v>75.063999999999993</v>
      </c>
      <c r="I195" s="216"/>
      <c r="J195" s="217">
        <f>ROUND(I195*H195,2)</f>
        <v>0</v>
      </c>
      <c r="K195" s="213" t="s">
        <v>122</v>
      </c>
      <c r="L195" s="44"/>
      <c r="M195" s="218" t="s">
        <v>1</v>
      </c>
      <c r="N195" s="219" t="s">
        <v>43</v>
      </c>
      <c r="O195" s="91"/>
      <c r="P195" s="220">
        <f>O195*H195</f>
        <v>0</v>
      </c>
      <c r="Q195" s="220">
        <v>0</v>
      </c>
      <c r="R195" s="220">
        <f>Q195*H195</f>
        <v>0</v>
      </c>
      <c r="S195" s="220">
        <v>0</v>
      </c>
      <c r="T195" s="221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22" t="s">
        <v>123</v>
      </c>
      <c r="AT195" s="222" t="s">
        <v>118</v>
      </c>
      <c r="AU195" s="222" t="s">
        <v>85</v>
      </c>
      <c r="AY195" s="17" t="s">
        <v>116</v>
      </c>
      <c r="BE195" s="223">
        <f>IF(N195="základní",J195,0)</f>
        <v>0</v>
      </c>
      <c r="BF195" s="223">
        <f>IF(N195="snížená",J195,0)</f>
        <v>0</v>
      </c>
      <c r="BG195" s="223">
        <f>IF(N195="zákl. přenesená",J195,0)</f>
        <v>0</v>
      </c>
      <c r="BH195" s="223">
        <f>IF(N195="sníž. přenesená",J195,0)</f>
        <v>0</v>
      </c>
      <c r="BI195" s="223">
        <f>IF(N195="nulová",J195,0)</f>
        <v>0</v>
      </c>
      <c r="BJ195" s="17" t="s">
        <v>83</v>
      </c>
      <c r="BK195" s="223">
        <f>ROUND(I195*H195,2)</f>
        <v>0</v>
      </c>
      <c r="BL195" s="17" t="s">
        <v>123</v>
      </c>
      <c r="BM195" s="222" t="s">
        <v>243</v>
      </c>
    </row>
    <row r="196" s="13" customFormat="1">
      <c r="A196" s="13"/>
      <c r="B196" s="224"/>
      <c r="C196" s="225"/>
      <c r="D196" s="226" t="s">
        <v>125</v>
      </c>
      <c r="E196" s="227" t="s">
        <v>1</v>
      </c>
      <c r="F196" s="228" t="s">
        <v>244</v>
      </c>
      <c r="G196" s="225"/>
      <c r="H196" s="227" t="s">
        <v>1</v>
      </c>
      <c r="I196" s="229"/>
      <c r="J196" s="225"/>
      <c r="K196" s="225"/>
      <c r="L196" s="230"/>
      <c r="M196" s="231"/>
      <c r="N196" s="232"/>
      <c r="O196" s="232"/>
      <c r="P196" s="232"/>
      <c r="Q196" s="232"/>
      <c r="R196" s="232"/>
      <c r="S196" s="232"/>
      <c r="T196" s="23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4" t="s">
        <v>125</v>
      </c>
      <c r="AU196" s="234" t="s">
        <v>85</v>
      </c>
      <c r="AV196" s="13" t="s">
        <v>83</v>
      </c>
      <c r="AW196" s="13" t="s">
        <v>34</v>
      </c>
      <c r="AX196" s="13" t="s">
        <v>78</v>
      </c>
      <c r="AY196" s="234" t="s">
        <v>116</v>
      </c>
    </row>
    <row r="197" s="14" customFormat="1">
      <c r="A197" s="14"/>
      <c r="B197" s="235"/>
      <c r="C197" s="236"/>
      <c r="D197" s="226" t="s">
        <v>125</v>
      </c>
      <c r="E197" s="237" t="s">
        <v>1</v>
      </c>
      <c r="F197" s="238" t="s">
        <v>245</v>
      </c>
      <c r="G197" s="236"/>
      <c r="H197" s="239">
        <v>75.063999999999993</v>
      </c>
      <c r="I197" s="240"/>
      <c r="J197" s="236"/>
      <c r="K197" s="236"/>
      <c r="L197" s="241"/>
      <c r="M197" s="242"/>
      <c r="N197" s="243"/>
      <c r="O197" s="243"/>
      <c r="P197" s="243"/>
      <c r="Q197" s="243"/>
      <c r="R197" s="243"/>
      <c r="S197" s="243"/>
      <c r="T197" s="24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5" t="s">
        <v>125</v>
      </c>
      <c r="AU197" s="245" t="s">
        <v>85</v>
      </c>
      <c r="AV197" s="14" t="s">
        <v>85</v>
      </c>
      <c r="AW197" s="14" t="s">
        <v>34</v>
      </c>
      <c r="AX197" s="14" t="s">
        <v>83</v>
      </c>
      <c r="AY197" s="245" t="s">
        <v>116</v>
      </c>
    </row>
    <row r="198" s="2" customFormat="1" ht="44.25" customHeight="1">
      <c r="A198" s="38"/>
      <c r="B198" s="39"/>
      <c r="C198" s="211" t="s">
        <v>246</v>
      </c>
      <c r="D198" s="211" t="s">
        <v>118</v>
      </c>
      <c r="E198" s="212" t="s">
        <v>247</v>
      </c>
      <c r="F198" s="213" t="s">
        <v>248</v>
      </c>
      <c r="G198" s="214" t="s">
        <v>145</v>
      </c>
      <c r="H198" s="215">
        <v>43.009999999999998</v>
      </c>
      <c r="I198" s="216"/>
      <c r="J198" s="217">
        <f>ROUND(I198*H198,2)</f>
        <v>0</v>
      </c>
      <c r="K198" s="213" t="s">
        <v>122</v>
      </c>
      <c r="L198" s="44"/>
      <c r="M198" s="218" t="s">
        <v>1</v>
      </c>
      <c r="N198" s="219" t="s">
        <v>43</v>
      </c>
      <c r="O198" s="91"/>
      <c r="P198" s="220">
        <f>O198*H198</f>
        <v>0</v>
      </c>
      <c r="Q198" s="220">
        <v>0</v>
      </c>
      <c r="R198" s="220">
        <f>Q198*H198</f>
        <v>0</v>
      </c>
      <c r="S198" s="220">
        <v>0</v>
      </c>
      <c r="T198" s="221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2" t="s">
        <v>123</v>
      </c>
      <c r="AT198" s="222" t="s">
        <v>118</v>
      </c>
      <c r="AU198" s="222" t="s">
        <v>85</v>
      </c>
      <c r="AY198" s="17" t="s">
        <v>116</v>
      </c>
      <c r="BE198" s="223">
        <f>IF(N198="základní",J198,0)</f>
        <v>0</v>
      </c>
      <c r="BF198" s="223">
        <f>IF(N198="snížená",J198,0)</f>
        <v>0</v>
      </c>
      <c r="BG198" s="223">
        <f>IF(N198="zákl. přenesená",J198,0)</f>
        <v>0</v>
      </c>
      <c r="BH198" s="223">
        <f>IF(N198="sníž. přenesená",J198,0)</f>
        <v>0</v>
      </c>
      <c r="BI198" s="223">
        <f>IF(N198="nulová",J198,0)</f>
        <v>0</v>
      </c>
      <c r="BJ198" s="17" t="s">
        <v>83</v>
      </c>
      <c r="BK198" s="223">
        <f>ROUND(I198*H198,2)</f>
        <v>0</v>
      </c>
      <c r="BL198" s="17" t="s">
        <v>123</v>
      </c>
      <c r="BM198" s="222" t="s">
        <v>249</v>
      </c>
    </row>
    <row r="199" s="13" customFormat="1">
      <c r="A199" s="13"/>
      <c r="B199" s="224"/>
      <c r="C199" s="225"/>
      <c r="D199" s="226" t="s">
        <v>125</v>
      </c>
      <c r="E199" s="227" t="s">
        <v>1</v>
      </c>
      <c r="F199" s="228" t="s">
        <v>250</v>
      </c>
      <c r="G199" s="225"/>
      <c r="H199" s="227" t="s">
        <v>1</v>
      </c>
      <c r="I199" s="229"/>
      <c r="J199" s="225"/>
      <c r="K199" s="225"/>
      <c r="L199" s="230"/>
      <c r="M199" s="231"/>
      <c r="N199" s="232"/>
      <c r="O199" s="232"/>
      <c r="P199" s="232"/>
      <c r="Q199" s="232"/>
      <c r="R199" s="232"/>
      <c r="S199" s="232"/>
      <c r="T199" s="23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4" t="s">
        <v>125</v>
      </c>
      <c r="AU199" s="234" t="s">
        <v>85</v>
      </c>
      <c r="AV199" s="13" t="s">
        <v>83</v>
      </c>
      <c r="AW199" s="13" t="s">
        <v>34</v>
      </c>
      <c r="AX199" s="13" t="s">
        <v>78</v>
      </c>
      <c r="AY199" s="234" t="s">
        <v>116</v>
      </c>
    </row>
    <row r="200" s="14" customFormat="1">
      <c r="A200" s="14"/>
      <c r="B200" s="235"/>
      <c r="C200" s="236"/>
      <c r="D200" s="226" t="s">
        <v>125</v>
      </c>
      <c r="E200" s="237" t="s">
        <v>1</v>
      </c>
      <c r="F200" s="238" t="s">
        <v>251</v>
      </c>
      <c r="G200" s="236"/>
      <c r="H200" s="239">
        <v>43.009999999999998</v>
      </c>
      <c r="I200" s="240"/>
      <c r="J200" s="236"/>
      <c r="K200" s="236"/>
      <c r="L200" s="241"/>
      <c r="M200" s="242"/>
      <c r="N200" s="243"/>
      <c r="O200" s="243"/>
      <c r="P200" s="243"/>
      <c r="Q200" s="243"/>
      <c r="R200" s="243"/>
      <c r="S200" s="243"/>
      <c r="T200" s="24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5" t="s">
        <v>125</v>
      </c>
      <c r="AU200" s="245" t="s">
        <v>85</v>
      </c>
      <c r="AV200" s="14" t="s">
        <v>85</v>
      </c>
      <c r="AW200" s="14" t="s">
        <v>34</v>
      </c>
      <c r="AX200" s="14" t="s">
        <v>83</v>
      </c>
      <c r="AY200" s="245" t="s">
        <v>116</v>
      </c>
    </row>
    <row r="201" s="12" customFormat="1" ht="22.8" customHeight="1">
      <c r="A201" s="12"/>
      <c r="B201" s="195"/>
      <c r="C201" s="196"/>
      <c r="D201" s="197" t="s">
        <v>77</v>
      </c>
      <c r="E201" s="209" t="s">
        <v>252</v>
      </c>
      <c r="F201" s="209" t="s">
        <v>253</v>
      </c>
      <c r="G201" s="196"/>
      <c r="H201" s="196"/>
      <c r="I201" s="199"/>
      <c r="J201" s="210">
        <f>BK201</f>
        <v>0</v>
      </c>
      <c r="K201" s="196"/>
      <c r="L201" s="201"/>
      <c r="M201" s="202"/>
      <c r="N201" s="203"/>
      <c r="O201" s="203"/>
      <c r="P201" s="204">
        <f>SUM(P202:P204)</f>
        <v>0</v>
      </c>
      <c r="Q201" s="203"/>
      <c r="R201" s="204">
        <f>SUM(R202:R204)</f>
        <v>0</v>
      </c>
      <c r="S201" s="203"/>
      <c r="T201" s="205">
        <f>SUM(T202:T204)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06" t="s">
        <v>83</v>
      </c>
      <c r="AT201" s="207" t="s">
        <v>77</v>
      </c>
      <c r="AU201" s="207" t="s">
        <v>83</v>
      </c>
      <c r="AY201" s="206" t="s">
        <v>116</v>
      </c>
      <c r="BK201" s="208">
        <f>SUM(BK202:BK204)</f>
        <v>0</v>
      </c>
    </row>
    <row r="202" s="2" customFormat="1" ht="33" customHeight="1">
      <c r="A202" s="38"/>
      <c r="B202" s="39"/>
      <c r="C202" s="211" t="s">
        <v>254</v>
      </c>
      <c r="D202" s="211" t="s">
        <v>118</v>
      </c>
      <c r="E202" s="212" t="s">
        <v>255</v>
      </c>
      <c r="F202" s="213" t="s">
        <v>256</v>
      </c>
      <c r="G202" s="214" t="s">
        <v>145</v>
      </c>
      <c r="H202" s="215">
        <v>77.623999999999995</v>
      </c>
      <c r="I202" s="216"/>
      <c r="J202" s="217">
        <f>ROUND(I202*H202,2)</f>
        <v>0</v>
      </c>
      <c r="K202" s="213" t="s">
        <v>122</v>
      </c>
      <c r="L202" s="44"/>
      <c r="M202" s="218" t="s">
        <v>1</v>
      </c>
      <c r="N202" s="219" t="s">
        <v>43</v>
      </c>
      <c r="O202" s="91"/>
      <c r="P202" s="220">
        <f>O202*H202</f>
        <v>0</v>
      </c>
      <c r="Q202" s="220">
        <v>0</v>
      </c>
      <c r="R202" s="220">
        <f>Q202*H202</f>
        <v>0</v>
      </c>
      <c r="S202" s="220">
        <v>0</v>
      </c>
      <c r="T202" s="221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22" t="s">
        <v>123</v>
      </c>
      <c r="AT202" s="222" t="s">
        <v>118</v>
      </c>
      <c r="AU202" s="222" t="s">
        <v>85</v>
      </c>
      <c r="AY202" s="17" t="s">
        <v>116</v>
      </c>
      <c r="BE202" s="223">
        <f>IF(N202="základní",J202,0)</f>
        <v>0</v>
      </c>
      <c r="BF202" s="223">
        <f>IF(N202="snížená",J202,0)</f>
        <v>0</v>
      </c>
      <c r="BG202" s="223">
        <f>IF(N202="zákl. přenesená",J202,0)</f>
        <v>0</v>
      </c>
      <c r="BH202" s="223">
        <f>IF(N202="sníž. přenesená",J202,0)</f>
        <v>0</v>
      </c>
      <c r="BI202" s="223">
        <f>IF(N202="nulová",J202,0)</f>
        <v>0</v>
      </c>
      <c r="BJ202" s="17" t="s">
        <v>83</v>
      </c>
      <c r="BK202" s="223">
        <f>ROUND(I202*H202,2)</f>
        <v>0</v>
      </c>
      <c r="BL202" s="17" t="s">
        <v>123</v>
      </c>
      <c r="BM202" s="222" t="s">
        <v>257</v>
      </c>
    </row>
    <row r="203" s="2" customFormat="1" ht="33" customHeight="1">
      <c r="A203" s="38"/>
      <c r="B203" s="39"/>
      <c r="C203" s="211" t="s">
        <v>258</v>
      </c>
      <c r="D203" s="211" t="s">
        <v>118</v>
      </c>
      <c r="E203" s="212" t="s">
        <v>259</v>
      </c>
      <c r="F203" s="213" t="s">
        <v>260</v>
      </c>
      <c r="G203" s="214" t="s">
        <v>145</v>
      </c>
      <c r="H203" s="215">
        <v>343.88999999999999</v>
      </c>
      <c r="I203" s="216"/>
      <c r="J203" s="217">
        <f>ROUND(I203*H203,2)</f>
        <v>0</v>
      </c>
      <c r="K203" s="213" t="s">
        <v>122</v>
      </c>
      <c r="L203" s="44"/>
      <c r="M203" s="218" t="s">
        <v>1</v>
      </c>
      <c r="N203" s="219" t="s">
        <v>43</v>
      </c>
      <c r="O203" s="91"/>
      <c r="P203" s="220">
        <f>O203*H203</f>
        <v>0</v>
      </c>
      <c r="Q203" s="220">
        <v>0</v>
      </c>
      <c r="R203" s="220">
        <f>Q203*H203</f>
        <v>0</v>
      </c>
      <c r="S203" s="220">
        <v>0</v>
      </c>
      <c r="T203" s="221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22" t="s">
        <v>123</v>
      </c>
      <c r="AT203" s="222" t="s">
        <v>118</v>
      </c>
      <c r="AU203" s="222" t="s">
        <v>85</v>
      </c>
      <c r="AY203" s="17" t="s">
        <v>116</v>
      </c>
      <c r="BE203" s="223">
        <f>IF(N203="základní",J203,0)</f>
        <v>0</v>
      </c>
      <c r="BF203" s="223">
        <f>IF(N203="snížená",J203,0)</f>
        <v>0</v>
      </c>
      <c r="BG203" s="223">
        <f>IF(N203="zákl. přenesená",J203,0)</f>
        <v>0</v>
      </c>
      <c r="BH203" s="223">
        <f>IF(N203="sníž. přenesená",J203,0)</f>
        <v>0</v>
      </c>
      <c r="BI203" s="223">
        <f>IF(N203="nulová",J203,0)</f>
        <v>0</v>
      </c>
      <c r="BJ203" s="17" t="s">
        <v>83</v>
      </c>
      <c r="BK203" s="223">
        <f>ROUND(I203*H203,2)</f>
        <v>0</v>
      </c>
      <c r="BL203" s="17" t="s">
        <v>123</v>
      </c>
      <c r="BM203" s="222" t="s">
        <v>261</v>
      </c>
    </row>
    <row r="204" s="14" customFormat="1">
      <c r="A204" s="14"/>
      <c r="B204" s="235"/>
      <c r="C204" s="236"/>
      <c r="D204" s="226" t="s">
        <v>125</v>
      </c>
      <c r="E204" s="237" t="s">
        <v>1</v>
      </c>
      <c r="F204" s="238" t="s">
        <v>262</v>
      </c>
      <c r="G204" s="236"/>
      <c r="H204" s="239">
        <v>343.88999999999999</v>
      </c>
      <c r="I204" s="240"/>
      <c r="J204" s="236"/>
      <c r="K204" s="236"/>
      <c r="L204" s="241"/>
      <c r="M204" s="242"/>
      <c r="N204" s="243"/>
      <c r="O204" s="243"/>
      <c r="P204" s="243"/>
      <c r="Q204" s="243"/>
      <c r="R204" s="243"/>
      <c r="S204" s="243"/>
      <c r="T204" s="24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45" t="s">
        <v>125</v>
      </c>
      <c r="AU204" s="245" t="s">
        <v>85</v>
      </c>
      <c r="AV204" s="14" t="s">
        <v>85</v>
      </c>
      <c r="AW204" s="14" t="s">
        <v>34</v>
      </c>
      <c r="AX204" s="14" t="s">
        <v>83</v>
      </c>
      <c r="AY204" s="245" t="s">
        <v>116</v>
      </c>
    </row>
    <row r="205" s="12" customFormat="1" ht="25.92" customHeight="1">
      <c r="A205" s="12"/>
      <c r="B205" s="195"/>
      <c r="C205" s="196"/>
      <c r="D205" s="197" t="s">
        <v>77</v>
      </c>
      <c r="E205" s="198" t="s">
        <v>263</v>
      </c>
      <c r="F205" s="198" t="s">
        <v>264</v>
      </c>
      <c r="G205" s="196"/>
      <c r="H205" s="196"/>
      <c r="I205" s="199"/>
      <c r="J205" s="200">
        <f>BK205</f>
        <v>0</v>
      </c>
      <c r="K205" s="196"/>
      <c r="L205" s="201"/>
      <c r="M205" s="202"/>
      <c r="N205" s="203"/>
      <c r="O205" s="203"/>
      <c r="P205" s="204">
        <f>P206+P208</f>
        <v>0</v>
      </c>
      <c r="Q205" s="203"/>
      <c r="R205" s="204">
        <f>R206+R208</f>
        <v>0</v>
      </c>
      <c r="S205" s="203"/>
      <c r="T205" s="205">
        <f>T206+T208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06" t="s">
        <v>141</v>
      </c>
      <c r="AT205" s="207" t="s">
        <v>77</v>
      </c>
      <c r="AU205" s="207" t="s">
        <v>78</v>
      </c>
      <c r="AY205" s="206" t="s">
        <v>116</v>
      </c>
      <c r="BK205" s="208">
        <f>BK206+BK208</f>
        <v>0</v>
      </c>
    </row>
    <row r="206" s="12" customFormat="1" ht="22.8" customHeight="1">
      <c r="A206" s="12"/>
      <c r="B206" s="195"/>
      <c r="C206" s="196"/>
      <c r="D206" s="197" t="s">
        <v>77</v>
      </c>
      <c r="E206" s="209" t="s">
        <v>265</v>
      </c>
      <c r="F206" s="209" t="s">
        <v>266</v>
      </c>
      <c r="G206" s="196"/>
      <c r="H206" s="196"/>
      <c r="I206" s="199"/>
      <c r="J206" s="210">
        <f>BK206</f>
        <v>0</v>
      </c>
      <c r="K206" s="196"/>
      <c r="L206" s="201"/>
      <c r="M206" s="202"/>
      <c r="N206" s="203"/>
      <c r="O206" s="203"/>
      <c r="P206" s="204">
        <f>P207</f>
        <v>0</v>
      </c>
      <c r="Q206" s="203"/>
      <c r="R206" s="204">
        <f>R207</f>
        <v>0</v>
      </c>
      <c r="S206" s="203"/>
      <c r="T206" s="205">
        <f>T207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06" t="s">
        <v>141</v>
      </c>
      <c r="AT206" s="207" t="s">
        <v>77</v>
      </c>
      <c r="AU206" s="207" t="s">
        <v>83</v>
      </c>
      <c r="AY206" s="206" t="s">
        <v>116</v>
      </c>
      <c r="BK206" s="208">
        <f>BK207</f>
        <v>0</v>
      </c>
    </row>
    <row r="207" s="2" customFormat="1" ht="16.5" customHeight="1">
      <c r="A207" s="38"/>
      <c r="B207" s="39"/>
      <c r="C207" s="211" t="s">
        <v>267</v>
      </c>
      <c r="D207" s="211" t="s">
        <v>118</v>
      </c>
      <c r="E207" s="212" t="s">
        <v>268</v>
      </c>
      <c r="F207" s="213" t="s">
        <v>266</v>
      </c>
      <c r="G207" s="214" t="s">
        <v>269</v>
      </c>
      <c r="H207" s="257"/>
      <c r="I207" s="216"/>
      <c r="J207" s="217">
        <f>ROUND(I207*H207,2)</f>
        <v>0</v>
      </c>
      <c r="K207" s="213" t="s">
        <v>122</v>
      </c>
      <c r="L207" s="44"/>
      <c r="M207" s="218" t="s">
        <v>1</v>
      </c>
      <c r="N207" s="219" t="s">
        <v>43</v>
      </c>
      <c r="O207" s="91"/>
      <c r="P207" s="220">
        <f>O207*H207</f>
        <v>0</v>
      </c>
      <c r="Q207" s="220">
        <v>0</v>
      </c>
      <c r="R207" s="220">
        <f>Q207*H207</f>
        <v>0</v>
      </c>
      <c r="S207" s="220">
        <v>0</v>
      </c>
      <c r="T207" s="221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2" t="s">
        <v>270</v>
      </c>
      <c r="AT207" s="222" t="s">
        <v>118</v>
      </c>
      <c r="AU207" s="222" t="s">
        <v>85</v>
      </c>
      <c r="AY207" s="17" t="s">
        <v>116</v>
      </c>
      <c r="BE207" s="223">
        <f>IF(N207="základní",J207,0)</f>
        <v>0</v>
      </c>
      <c r="BF207" s="223">
        <f>IF(N207="snížená",J207,0)</f>
        <v>0</v>
      </c>
      <c r="BG207" s="223">
        <f>IF(N207="zákl. přenesená",J207,0)</f>
        <v>0</v>
      </c>
      <c r="BH207" s="223">
        <f>IF(N207="sníž. přenesená",J207,0)</f>
        <v>0</v>
      </c>
      <c r="BI207" s="223">
        <f>IF(N207="nulová",J207,0)</f>
        <v>0</v>
      </c>
      <c r="BJ207" s="17" t="s">
        <v>83</v>
      </c>
      <c r="BK207" s="223">
        <f>ROUND(I207*H207,2)</f>
        <v>0</v>
      </c>
      <c r="BL207" s="17" t="s">
        <v>270</v>
      </c>
      <c r="BM207" s="222" t="s">
        <v>271</v>
      </c>
    </row>
    <row r="208" s="12" customFormat="1" ht="22.8" customHeight="1">
      <c r="A208" s="12"/>
      <c r="B208" s="195"/>
      <c r="C208" s="196"/>
      <c r="D208" s="197" t="s">
        <v>77</v>
      </c>
      <c r="E208" s="209" t="s">
        <v>272</v>
      </c>
      <c r="F208" s="209" t="s">
        <v>273</v>
      </c>
      <c r="G208" s="196"/>
      <c r="H208" s="196"/>
      <c r="I208" s="199"/>
      <c r="J208" s="210">
        <f>BK208</f>
        <v>0</v>
      </c>
      <c r="K208" s="196"/>
      <c r="L208" s="201"/>
      <c r="M208" s="202"/>
      <c r="N208" s="203"/>
      <c r="O208" s="203"/>
      <c r="P208" s="204">
        <f>SUM(P209:P211)</f>
        <v>0</v>
      </c>
      <c r="Q208" s="203"/>
      <c r="R208" s="204">
        <f>SUM(R209:R211)</f>
        <v>0</v>
      </c>
      <c r="S208" s="203"/>
      <c r="T208" s="205">
        <f>SUM(T209:T211)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06" t="s">
        <v>141</v>
      </c>
      <c r="AT208" s="207" t="s">
        <v>77</v>
      </c>
      <c r="AU208" s="207" t="s">
        <v>83</v>
      </c>
      <c r="AY208" s="206" t="s">
        <v>116</v>
      </c>
      <c r="BK208" s="208">
        <f>SUM(BK209:BK211)</f>
        <v>0</v>
      </c>
    </row>
    <row r="209" s="2" customFormat="1" ht="16.5" customHeight="1">
      <c r="A209" s="38"/>
      <c r="B209" s="39"/>
      <c r="C209" s="211" t="s">
        <v>274</v>
      </c>
      <c r="D209" s="211" t="s">
        <v>118</v>
      </c>
      <c r="E209" s="212" t="s">
        <v>275</v>
      </c>
      <c r="F209" s="213" t="s">
        <v>273</v>
      </c>
      <c r="G209" s="214" t="s">
        <v>269</v>
      </c>
      <c r="H209" s="257"/>
      <c r="I209" s="216"/>
      <c r="J209" s="217">
        <f>ROUND(I209*H209,2)</f>
        <v>0</v>
      </c>
      <c r="K209" s="213" t="s">
        <v>122</v>
      </c>
      <c r="L209" s="44"/>
      <c r="M209" s="218" t="s">
        <v>1</v>
      </c>
      <c r="N209" s="219" t="s">
        <v>43</v>
      </c>
      <c r="O209" s="91"/>
      <c r="P209" s="220">
        <f>O209*H209</f>
        <v>0</v>
      </c>
      <c r="Q209" s="220">
        <v>0</v>
      </c>
      <c r="R209" s="220">
        <f>Q209*H209</f>
        <v>0</v>
      </c>
      <c r="S209" s="220">
        <v>0</v>
      </c>
      <c r="T209" s="221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22" t="s">
        <v>270</v>
      </c>
      <c r="AT209" s="222" t="s">
        <v>118</v>
      </c>
      <c r="AU209" s="222" t="s">
        <v>85</v>
      </c>
      <c r="AY209" s="17" t="s">
        <v>116</v>
      </c>
      <c r="BE209" s="223">
        <f>IF(N209="základní",J209,0)</f>
        <v>0</v>
      </c>
      <c r="BF209" s="223">
        <f>IF(N209="snížená",J209,0)</f>
        <v>0</v>
      </c>
      <c r="BG209" s="223">
        <f>IF(N209="zákl. přenesená",J209,0)</f>
        <v>0</v>
      </c>
      <c r="BH209" s="223">
        <f>IF(N209="sníž. přenesená",J209,0)</f>
        <v>0</v>
      </c>
      <c r="BI209" s="223">
        <f>IF(N209="nulová",J209,0)</f>
        <v>0</v>
      </c>
      <c r="BJ209" s="17" t="s">
        <v>83</v>
      </c>
      <c r="BK209" s="223">
        <f>ROUND(I209*H209,2)</f>
        <v>0</v>
      </c>
      <c r="BL209" s="17" t="s">
        <v>270</v>
      </c>
      <c r="BM209" s="222" t="s">
        <v>276</v>
      </c>
    </row>
    <row r="210" s="2" customFormat="1" ht="16.5" customHeight="1">
      <c r="A210" s="38"/>
      <c r="B210" s="39"/>
      <c r="C210" s="211" t="s">
        <v>277</v>
      </c>
      <c r="D210" s="211" t="s">
        <v>118</v>
      </c>
      <c r="E210" s="212" t="s">
        <v>278</v>
      </c>
      <c r="F210" s="213" t="s">
        <v>279</v>
      </c>
      <c r="G210" s="214" t="s">
        <v>269</v>
      </c>
      <c r="H210" s="257"/>
      <c r="I210" s="216"/>
      <c r="J210" s="217">
        <f>ROUND(I210*H210,2)</f>
        <v>0</v>
      </c>
      <c r="K210" s="213" t="s">
        <v>122</v>
      </c>
      <c r="L210" s="44"/>
      <c r="M210" s="218" t="s">
        <v>1</v>
      </c>
      <c r="N210" s="219" t="s">
        <v>43</v>
      </c>
      <c r="O210" s="91"/>
      <c r="P210" s="220">
        <f>O210*H210</f>
        <v>0</v>
      </c>
      <c r="Q210" s="220">
        <v>0</v>
      </c>
      <c r="R210" s="220">
        <f>Q210*H210</f>
        <v>0</v>
      </c>
      <c r="S210" s="220">
        <v>0</v>
      </c>
      <c r="T210" s="221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22" t="s">
        <v>270</v>
      </c>
      <c r="AT210" s="222" t="s">
        <v>118</v>
      </c>
      <c r="AU210" s="222" t="s">
        <v>85</v>
      </c>
      <c r="AY210" s="17" t="s">
        <v>116</v>
      </c>
      <c r="BE210" s="223">
        <f>IF(N210="základní",J210,0)</f>
        <v>0</v>
      </c>
      <c r="BF210" s="223">
        <f>IF(N210="snížená",J210,0)</f>
        <v>0</v>
      </c>
      <c r="BG210" s="223">
        <f>IF(N210="zákl. přenesená",J210,0)</f>
        <v>0</v>
      </c>
      <c r="BH210" s="223">
        <f>IF(N210="sníž. přenesená",J210,0)</f>
        <v>0</v>
      </c>
      <c r="BI210" s="223">
        <f>IF(N210="nulová",J210,0)</f>
        <v>0</v>
      </c>
      <c r="BJ210" s="17" t="s">
        <v>83</v>
      </c>
      <c r="BK210" s="223">
        <f>ROUND(I210*H210,2)</f>
        <v>0</v>
      </c>
      <c r="BL210" s="17" t="s">
        <v>270</v>
      </c>
      <c r="BM210" s="222" t="s">
        <v>280</v>
      </c>
    </row>
    <row r="211" s="2" customFormat="1" ht="16.5" customHeight="1">
      <c r="A211" s="38"/>
      <c r="B211" s="39"/>
      <c r="C211" s="211" t="s">
        <v>281</v>
      </c>
      <c r="D211" s="211" t="s">
        <v>118</v>
      </c>
      <c r="E211" s="212" t="s">
        <v>282</v>
      </c>
      <c r="F211" s="213" t="s">
        <v>283</v>
      </c>
      <c r="G211" s="214" t="s">
        <v>269</v>
      </c>
      <c r="H211" s="257"/>
      <c r="I211" s="216"/>
      <c r="J211" s="217">
        <f>ROUND(I211*H211,2)</f>
        <v>0</v>
      </c>
      <c r="K211" s="213" t="s">
        <v>122</v>
      </c>
      <c r="L211" s="44"/>
      <c r="M211" s="258" t="s">
        <v>1</v>
      </c>
      <c r="N211" s="259" t="s">
        <v>43</v>
      </c>
      <c r="O211" s="260"/>
      <c r="P211" s="261">
        <f>O211*H211</f>
        <v>0</v>
      </c>
      <c r="Q211" s="261">
        <v>0</v>
      </c>
      <c r="R211" s="261">
        <f>Q211*H211</f>
        <v>0</v>
      </c>
      <c r="S211" s="261">
        <v>0</v>
      </c>
      <c r="T211" s="262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22" t="s">
        <v>270</v>
      </c>
      <c r="AT211" s="222" t="s">
        <v>118</v>
      </c>
      <c r="AU211" s="222" t="s">
        <v>85</v>
      </c>
      <c r="AY211" s="17" t="s">
        <v>116</v>
      </c>
      <c r="BE211" s="223">
        <f>IF(N211="základní",J211,0)</f>
        <v>0</v>
      </c>
      <c r="BF211" s="223">
        <f>IF(N211="snížená",J211,0)</f>
        <v>0</v>
      </c>
      <c r="BG211" s="223">
        <f>IF(N211="zákl. přenesená",J211,0)</f>
        <v>0</v>
      </c>
      <c r="BH211" s="223">
        <f>IF(N211="sníž. přenesená",J211,0)</f>
        <v>0</v>
      </c>
      <c r="BI211" s="223">
        <f>IF(N211="nulová",J211,0)</f>
        <v>0</v>
      </c>
      <c r="BJ211" s="17" t="s">
        <v>83</v>
      </c>
      <c r="BK211" s="223">
        <f>ROUND(I211*H211,2)</f>
        <v>0</v>
      </c>
      <c r="BL211" s="17" t="s">
        <v>270</v>
      </c>
      <c r="BM211" s="222" t="s">
        <v>284</v>
      </c>
    </row>
    <row r="212" s="2" customFormat="1" ht="6.96" customHeight="1">
      <c r="A212" s="38"/>
      <c r="B212" s="66"/>
      <c r="C212" s="67"/>
      <c r="D212" s="67"/>
      <c r="E212" s="67"/>
      <c r="F212" s="67"/>
      <c r="G212" s="67"/>
      <c r="H212" s="67"/>
      <c r="I212" s="67"/>
      <c r="J212" s="67"/>
      <c r="K212" s="67"/>
      <c r="L212" s="44"/>
      <c r="M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</row>
  </sheetData>
  <sheetProtection sheet="1" autoFilter="0" formatColumns="0" formatRows="0" objects="1" scenarios="1" spinCount="100000" saltValue="/2ab57TNm2JgCFdHbkbVLixm7Z6Pc04Tamqe+KlqjQiziRvJ1RVOywS8iwqZoLFpX4zek8NNL7pRBGQ6h0/upQ==" hashValue="4CdV41NmJhFYwcKNzaPX/pEjn8TR7S9M79D2ckd945mhko37IxW5nGo9WsHi41JOv5BsIFetVF3Cm/M4qbjF+Q==" algorithmName="SHA-512" password="CC35"/>
  <autoFilter ref="C120:K211"/>
  <mergeCells count="6">
    <mergeCell ref="E7:H7"/>
    <mergeCell ref="E16:H16"/>
    <mergeCell ref="E25:H25"/>
    <mergeCell ref="E85:H85"/>
    <mergeCell ref="E113:H11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BERANEK\Frantisek</dc:creator>
  <cp:lastModifiedBy>BERANEK\Frantisek</cp:lastModifiedBy>
  <dcterms:created xsi:type="dcterms:W3CDTF">2024-03-07T12:11:21Z</dcterms:created>
  <dcterms:modified xsi:type="dcterms:W3CDTF">2024-03-07T12:11:23Z</dcterms:modified>
</cp:coreProperties>
</file>