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C\0200-úsek realizace zakázek\_Středisko 0210 - Technická příprava\_2020\01_Generel, koncepce VO\06 Mnichovo Hradiště\Výstup\POM VO\"/>
    </mc:Choice>
  </mc:AlternateContent>
  <bookViews>
    <workbookView xWindow="0" yWindow="600" windowWidth="28800" windowHeight="12330"/>
  </bookViews>
  <sheets>
    <sheet name="List1" sheetId="1" r:id="rId1"/>
  </sheets>
  <definedNames>
    <definedName name="_xlnm._FilterDatabase" localSheetId="0" hidden="1">List1!$A$2:$K$3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1" l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R6" i="1" l="1"/>
  <c r="R7" i="1" s="1"/>
  <c r="R8" i="1" s="1"/>
  <c r="L4" i="1" l="1"/>
  <c r="E38" i="1" l="1"/>
  <c r="F38" i="1"/>
  <c r="G38" i="1"/>
  <c r="H38" i="1"/>
  <c r="I38" i="1"/>
  <c r="E39" i="1" l="1"/>
  <c r="P6" i="1"/>
</calcChain>
</file>

<file path=xl/sharedStrings.xml><?xml version="1.0" encoding="utf-8"?>
<sst xmlns="http://schemas.openxmlformats.org/spreadsheetml/2006/main" count="155" uniqueCount="124">
  <si>
    <t>Číslo ZM</t>
  </si>
  <si>
    <t>EAN</t>
  </si>
  <si>
    <t>Příkon (W)</t>
  </si>
  <si>
    <t xml:space="preserve">Zátěž dle pasportu </t>
  </si>
  <si>
    <t>Doba svícení (h)</t>
  </si>
  <si>
    <t>Spotřeba (MWh)</t>
  </si>
  <si>
    <t>Rozdíl spotřeby dle pasportu a vyúčtování 2019</t>
  </si>
  <si>
    <t>Inst. příkon (kW)</t>
  </si>
  <si>
    <t>Spotřeba dle vyúčtování</t>
  </si>
  <si>
    <t>Zátež dle pasportu</t>
  </si>
  <si>
    <t>Průměrná spotřeba (MWh)</t>
  </si>
  <si>
    <t>Spotřeba za rok 2019</t>
  </si>
  <si>
    <t>Inst. příkon vč. ztrát (kW)</t>
  </si>
  <si>
    <t>Doba svícení (h)*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</si>
  <si>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</si>
  <si>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</si>
  <si>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</si>
  <si>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</si>
  <si>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</si>
  <si>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</si>
  <si>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</si>
  <si>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</si>
  <si>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</si>
  <si>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</si>
  <si>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</si>
  <si>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</si>
  <si>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</si>
  <si>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</si>
  <si>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</si>
  <si>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</si>
  <si>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</si>
  <si>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</si>
  <si>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</si>
  <si>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</si>
  <si>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</si>
  <si>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</si>
  <si>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</si>
  <si>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</si>
  <si>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</si>
  <si>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</si>
  <si>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</si>
  <si>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</si>
  <si>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</si>
  <si>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</si>
  <si>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</si>
  <si>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</si>
  <si>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</si>
  <si>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</si>
  <si>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Sukova</t>
  </si>
  <si>
    <t>Studentská</t>
  </si>
  <si>
    <t>Na Kamenci</t>
  </si>
  <si>
    <t>Na Průhonu</t>
  </si>
  <si>
    <t>Čsl. armády</t>
  </si>
  <si>
    <t>K Vořechu</t>
  </si>
  <si>
    <t>Dukelská</t>
  </si>
  <si>
    <t>Havlíčkova</t>
  </si>
  <si>
    <t>Nad Strání</t>
  </si>
  <si>
    <t>Pojizerská</t>
  </si>
  <si>
    <t>Nad Dolci</t>
  </si>
  <si>
    <t>Komenského</t>
  </si>
  <si>
    <t>Sokolovská</t>
  </si>
  <si>
    <t>Masarykovo náměstí</t>
  </si>
  <si>
    <t>Turnovská</t>
  </si>
  <si>
    <t>Lomená</t>
  </si>
  <si>
    <t>Kaplířova</t>
  </si>
  <si>
    <t>Jiráskova</t>
  </si>
  <si>
    <t>Nákladní</t>
  </si>
  <si>
    <t>bažantnice</t>
  </si>
  <si>
    <t>Veselá 5. května</t>
  </si>
  <si>
    <t>Lhotice</t>
  </si>
  <si>
    <t>Dobrá Voda</t>
  </si>
  <si>
    <t>Dneboh</t>
  </si>
  <si>
    <t>Hoškovice</t>
  </si>
  <si>
    <t>Olšina</t>
  </si>
  <si>
    <t>Kurovodice</t>
  </si>
  <si>
    <t>Podolí (u trafostanice)</t>
  </si>
  <si>
    <t>Podolí (u školy)</t>
  </si>
  <si>
    <t>Sychrov 1</t>
  </si>
  <si>
    <t>Sychrov 2</t>
  </si>
  <si>
    <t>Kruhy 1</t>
  </si>
  <si>
    <t>Kruhy 2</t>
  </si>
  <si>
    <t>Hradec</t>
  </si>
  <si>
    <t>859182400602405079</t>
  </si>
  <si>
    <t>859182400602405024</t>
  </si>
  <si>
    <t xml:space="preserve"> </t>
  </si>
  <si>
    <t>859182400602405031</t>
  </si>
  <si>
    <t>859182400602405123</t>
  </si>
  <si>
    <t>859182400608748293</t>
  </si>
  <si>
    <t>859182400602405130</t>
  </si>
  <si>
    <t>859182400602405154</t>
  </si>
  <si>
    <t>859182400602411605</t>
  </si>
  <si>
    <t>859182400602405086</t>
  </si>
  <si>
    <t>859182400609790000</t>
  </si>
  <si>
    <t>859182400602405000</t>
  </si>
  <si>
    <t>859182400602405055</t>
  </si>
  <si>
    <t>895182400602405147</t>
  </si>
  <si>
    <t>859182400602405048</t>
  </si>
  <si>
    <t>859182400602405017</t>
  </si>
  <si>
    <t>859182400602404997</t>
  </si>
  <si>
    <t>859182400602405161</t>
  </si>
  <si>
    <t>859182400608528604</t>
  </si>
  <si>
    <t>859182400602409091</t>
  </si>
  <si>
    <t>859182400602405093</t>
  </si>
  <si>
    <t>859182400602405116</t>
  </si>
  <si>
    <t>859182400602405109</t>
  </si>
  <si>
    <t>859182400602405253</t>
  </si>
  <si>
    <t>859182400602405185</t>
  </si>
  <si>
    <t>859182400602405178</t>
  </si>
  <si>
    <t>859182400602405222</t>
  </si>
  <si>
    <t>859182400602410448</t>
  </si>
  <si>
    <t>859182400602405246</t>
  </si>
  <si>
    <t>859182400602405239</t>
  </si>
  <si>
    <t>859182400602405215</t>
  </si>
  <si>
    <t>859182400602405208</t>
  </si>
  <si>
    <t>859182400602405192</t>
  </si>
  <si>
    <t>Lokalita dle podkladu o spotřebě</t>
  </si>
  <si>
    <t>Bažantnice</t>
  </si>
  <si>
    <t>ČSA</t>
  </si>
  <si>
    <t>Na Salabce</t>
  </si>
  <si>
    <t>Vrchlického n.</t>
  </si>
  <si>
    <t>Orlická</t>
  </si>
  <si>
    <t>V Lípách (zámek)</t>
  </si>
  <si>
    <t>Adresa RVO</t>
  </si>
  <si>
    <t>Spotřeba dle vyúčtování (MWh)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</si>
</sst>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/>
    </xf>
    <xf numFmtId="2" fontId="0" fillId="0" borderId="0" xfId="0" applyNumberFormat="1"/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1"/>
  <sheetViews>
    <sheetView tabSelected="1" zoomScale="85" zoomScaleNormal="85" workbookViewId="0">
      <selection activeCell="N11" sqref="N11"/>
    </sheetView>
  </sheetViews>
  <sheetFormatPr defaultRowHeight="15" x14ac:dyDescent="0.25"/>
  <cols>
    <col min="2" max="2" width="20.85546875" style="1" bestFit="1" customWidth="1"/>
    <col min="3" max="3" width="29.85546875" style="1" customWidth="1"/>
    <col min="4" max="4" width="22" style="1" bestFit="1" customWidth="1"/>
    <col min="10" max="10" width="10.28515625" style="3" bestFit="1" customWidth="1"/>
    <col min="11" max="11" width="15.7109375" style="3" bestFit="1" customWidth="1"/>
    <col min="12" max="12" width="15.7109375" style="3" customWidth="1"/>
    <col min="15" max="15" width="25" bestFit="1" customWidth="1"/>
    <col min="17" max="17" width="23.42578125" customWidth="1"/>
    <col min="18" max="18" width="9.140625" customWidth="1"/>
  </cols>
  <sheetData>
    <row r="2" spans="1:18" x14ac:dyDescent="0.25">
      <c r="A2" s="33" t="s">
        <v>0</v>
      </c>
      <c r="B2" s="33" t="s">
        <v>122</v>
      </c>
      <c r="C2" s="34" t="s">
        <v>115</v>
      </c>
      <c r="D2" s="33" t="s">
        <v>1</v>
      </c>
      <c r="E2" s="29" t="s">
        <v>123</v>
      </c>
      <c r="F2" s="29"/>
      <c r="G2" s="29"/>
      <c r="H2" s="29"/>
      <c r="I2" s="29"/>
      <c r="J2" s="30" t="s">
        <v>3</v>
      </c>
      <c r="K2" s="31"/>
      <c r="L2" s="32"/>
    </row>
    <row r="3" spans="1:18" ht="45" x14ac:dyDescent="0.25">
      <c r="A3" s="33"/>
      <c r="B3" s="33"/>
      <c r="C3" s="35"/>
      <c r="D3" s="33"/>
      <c r="E3" s="2">
        <v>2015</v>
      </c>
      <c r="F3" s="2">
        <v>2016</v>
      </c>
      <c r="G3" s="2">
        <v>2017</v>
      </c>
      <c r="H3" s="2">
        <v>2018</v>
      </c>
      <c r="I3" s="2">
        <v>2019</v>
      </c>
      <c r="J3" s="4" t="s">
        <v>2</v>
      </c>
      <c r="K3" s="4" t="s">
        <v>5</v>
      </c>
      <c r="L3" s="5" t="s">
        <v>6</v>
      </c>
    </row>
    <row r="4" spans="1:18" x14ac:dyDescent="0.25">
      <c r="A4" s="6" t="s">
        <v>14</v>
      </c>
      <c r="B4" s="6" t="s">
        <v>48</v>
      </c>
      <c r="C4" s="18" t="s">
        <v>118</v>
      </c>
      <c r="D4" s="6" t="s">
        <v>82</v>
      </c>
      <c r="E4" s="7">
        <v>13.207999999999998</v>
      </c>
      <c r="F4" s="8">
        <v>12.855999999999995</v>
      </c>
      <c r="G4" s="7">
        <v>12.762</v>
      </c>
      <c r="H4" s="7">
        <v>12.707000000000008</v>
      </c>
      <c r="I4" s="7">
        <v>13.242000000000001</v>
      </c>
      <c r="J4" s="9">
        <v>2657</v>
      </c>
      <c r="K4" s="10">
        <f>J4*4350/1000000</f>
        <v>11.55795</v>
      </c>
      <c r="L4" s="10">
        <f>I4-K4</f>
        <v>1.6840500000000009</v>
      </c>
      <c r="O4" s="29" t="s">
        <v>8</v>
      </c>
      <c r="P4" s="29"/>
      <c r="Q4" s="29" t="s">
        <v>9</v>
      </c>
      <c r="R4" s="29"/>
    </row>
    <row r="5" spans="1:18" x14ac:dyDescent="0.25">
      <c r="A5" s="6" t="s">
        <v>15</v>
      </c>
      <c r="B5" s="6" t="s">
        <v>49</v>
      </c>
      <c r="C5" s="18" t="s">
        <v>119</v>
      </c>
      <c r="D5" s="6" t="s">
        <v>83</v>
      </c>
      <c r="E5" s="7">
        <v>56.479999999999961</v>
      </c>
      <c r="F5" s="8">
        <v>55.65500000000003</v>
      </c>
      <c r="G5" s="7">
        <v>54.824999999999989</v>
      </c>
      <c r="H5" s="7">
        <v>53.045999999999992</v>
      </c>
      <c r="I5" s="7">
        <v>52.366999999999997</v>
      </c>
      <c r="J5" s="9">
        <v>11836</v>
      </c>
      <c r="K5" s="26">
        <f t="shared" ref="K5:K37" si="0">J5*4350/1000000</f>
        <v>51.486600000000003</v>
      </c>
      <c r="L5" s="10">
        <f t="shared" ref="L5:L37" si="1">I5-K5</f>
        <v>0.88039999999999452</v>
      </c>
      <c r="O5" s="17" t="s">
        <v>13</v>
      </c>
      <c r="P5" s="14">
        <v>4350</v>
      </c>
      <c r="Q5" s="17" t="s">
        <v>4</v>
      </c>
      <c r="R5" s="14">
        <v>4350</v>
      </c>
    </row>
    <row r="6" spans="1:18" x14ac:dyDescent="0.25">
      <c r="A6" s="6" t="s">
        <v>16</v>
      </c>
      <c r="B6" s="6" t="s">
        <v>50</v>
      </c>
      <c r="C6" s="18" t="s">
        <v>49</v>
      </c>
      <c r="D6" s="6" t="s">
        <v>84</v>
      </c>
      <c r="E6" s="7">
        <v>34.287000000000006</v>
      </c>
      <c r="F6" s="8">
        <v>30.694999999999993</v>
      </c>
      <c r="G6" s="7">
        <v>22.492999999999995</v>
      </c>
      <c r="H6" s="7">
        <v>20.411000000000001</v>
      </c>
      <c r="I6" s="7">
        <v>18.90300000000002</v>
      </c>
      <c r="J6" s="9">
        <v>4571</v>
      </c>
      <c r="K6" s="26">
        <f t="shared" si="0"/>
        <v>19.883849999999999</v>
      </c>
      <c r="L6" s="10">
        <f t="shared" si="1"/>
        <v>-0.98084999999997891</v>
      </c>
      <c r="O6" s="17" t="s">
        <v>7</v>
      </c>
      <c r="P6" s="15">
        <f>P7*1000/P5</f>
        <v>160.28459770114944</v>
      </c>
      <c r="Q6" s="17" t="s">
        <v>12</v>
      </c>
      <c r="R6" s="16">
        <f>SUM(J4:J37)/1000</f>
        <v>155.58600000000001</v>
      </c>
    </row>
    <row r="7" spans="1:18" x14ac:dyDescent="0.25">
      <c r="A7" s="6" t="s">
        <v>17</v>
      </c>
      <c r="B7" s="6" t="s">
        <v>51</v>
      </c>
      <c r="C7" s="18" t="s">
        <v>51</v>
      </c>
      <c r="D7" s="6" t="s">
        <v>85</v>
      </c>
      <c r="E7" s="7">
        <v>12.795000000000002</v>
      </c>
      <c r="F7" s="8">
        <v>12.337999999999994</v>
      </c>
      <c r="G7" s="7">
        <v>11.382000000000005</v>
      </c>
      <c r="H7" s="7">
        <v>10.936999999999998</v>
      </c>
      <c r="I7" s="7">
        <v>9.8359999999999985</v>
      </c>
      <c r="J7" s="9">
        <v>1805</v>
      </c>
      <c r="K7" s="26">
        <f t="shared" si="0"/>
        <v>7.85175</v>
      </c>
      <c r="L7" s="10">
        <f t="shared" si="1"/>
        <v>1.9842499999999985</v>
      </c>
      <c r="O7" s="17" t="s">
        <v>11</v>
      </c>
      <c r="P7" s="15">
        <v>697.23800000000006</v>
      </c>
      <c r="Q7" s="17" t="s">
        <v>5</v>
      </c>
      <c r="R7" s="15">
        <f>R6*R5/1000</f>
        <v>676.79910000000007</v>
      </c>
    </row>
    <row r="8" spans="1:18" x14ac:dyDescent="0.25">
      <c r="A8" s="6" t="s">
        <v>18</v>
      </c>
      <c r="B8" s="6" t="s">
        <v>52</v>
      </c>
      <c r="C8" s="18" t="s">
        <v>117</v>
      </c>
      <c r="D8" s="6" t="s">
        <v>86</v>
      </c>
      <c r="E8" s="7">
        <v>19.182500000000005</v>
      </c>
      <c r="F8" s="8">
        <v>17.427000000000007</v>
      </c>
      <c r="G8" s="7">
        <v>15.460999999999984</v>
      </c>
      <c r="H8" s="7">
        <v>15.392000000000024</v>
      </c>
      <c r="I8" s="7">
        <v>15.086</v>
      </c>
      <c r="J8" s="9">
        <v>3037</v>
      </c>
      <c r="K8" s="26">
        <f t="shared" si="0"/>
        <v>13.21095</v>
      </c>
      <c r="L8" s="10">
        <f t="shared" si="1"/>
        <v>1.8750499999999999</v>
      </c>
      <c r="O8" s="29" t="s">
        <v>6</v>
      </c>
      <c r="P8" s="29"/>
      <c r="Q8" s="29"/>
      <c r="R8" s="15">
        <f>P7-R7</f>
        <v>20.43889999999999</v>
      </c>
    </row>
    <row r="9" spans="1:18" x14ac:dyDescent="0.25">
      <c r="A9" s="6" t="s">
        <v>19</v>
      </c>
      <c r="B9" s="6" t="s">
        <v>53</v>
      </c>
      <c r="C9" s="18" t="s">
        <v>53</v>
      </c>
      <c r="D9" s="6" t="s">
        <v>87</v>
      </c>
      <c r="E9" s="7">
        <v>6.1370000000000005</v>
      </c>
      <c r="F9" s="8">
        <v>6.4600000000000009</v>
      </c>
      <c r="G9" s="7">
        <v>6.7469999999999999</v>
      </c>
      <c r="H9" s="7">
        <v>6.679000000000002</v>
      </c>
      <c r="I9" s="7">
        <v>6.5590000000000002</v>
      </c>
      <c r="J9" s="9">
        <v>1495</v>
      </c>
      <c r="K9" s="26">
        <f t="shared" si="0"/>
        <v>6.5032500000000004</v>
      </c>
      <c r="L9" s="10">
        <f t="shared" si="1"/>
        <v>5.5749999999999744E-2</v>
      </c>
      <c r="P9" s="20"/>
      <c r="Q9" s="20"/>
      <c r="R9" s="19"/>
    </row>
    <row r="10" spans="1:18" x14ac:dyDescent="0.25">
      <c r="A10" s="6" t="s">
        <v>20</v>
      </c>
      <c r="B10" s="6" t="s">
        <v>54</v>
      </c>
      <c r="C10" s="18" t="s">
        <v>54</v>
      </c>
      <c r="D10" s="6" t="s">
        <v>88</v>
      </c>
      <c r="E10" s="7">
        <v>50.081000000000017</v>
      </c>
      <c r="F10" s="8">
        <v>49.742999999999995</v>
      </c>
      <c r="G10" s="7">
        <v>53.649000000000001</v>
      </c>
      <c r="H10" s="7">
        <v>52.09899999999999</v>
      </c>
      <c r="I10" s="7">
        <v>52.019000000000005</v>
      </c>
      <c r="J10" s="9">
        <v>11017</v>
      </c>
      <c r="K10" s="26">
        <f t="shared" si="0"/>
        <v>47.923949999999998</v>
      </c>
      <c r="L10" s="10">
        <f t="shared" si="1"/>
        <v>4.0950500000000076</v>
      </c>
    </row>
    <row r="11" spans="1:18" x14ac:dyDescent="0.25">
      <c r="A11" s="6" t="s">
        <v>21</v>
      </c>
      <c r="B11" s="6" t="s">
        <v>55</v>
      </c>
      <c r="C11" s="18" t="s">
        <v>55</v>
      </c>
      <c r="D11" s="6" t="s">
        <v>89</v>
      </c>
      <c r="E11" s="7">
        <v>94.594999999999999</v>
      </c>
      <c r="F11" s="8">
        <v>96.602999999999994</v>
      </c>
      <c r="G11" s="7">
        <v>97.57</v>
      </c>
      <c r="H11" s="7">
        <v>97.086999999999989</v>
      </c>
      <c r="I11" s="7">
        <v>87.216000000000008</v>
      </c>
      <c r="J11" s="9">
        <v>21286</v>
      </c>
      <c r="K11" s="26">
        <f t="shared" si="0"/>
        <v>92.594099999999997</v>
      </c>
      <c r="L11" s="10">
        <f t="shared" si="1"/>
        <v>-5.3780999999999892</v>
      </c>
    </row>
    <row r="12" spans="1:18" x14ac:dyDescent="0.25">
      <c r="A12" s="6" t="s">
        <v>22</v>
      </c>
      <c r="B12" s="6" t="s">
        <v>56</v>
      </c>
      <c r="C12" s="18" t="s">
        <v>120</v>
      </c>
      <c r="D12" s="6" t="s">
        <v>90</v>
      </c>
      <c r="E12" s="7">
        <v>42.630999999999972</v>
      </c>
      <c r="F12" s="8">
        <v>41.910000000000025</v>
      </c>
      <c r="G12" s="7">
        <v>42.550000000000011</v>
      </c>
      <c r="H12" s="7">
        <v>43.22</v>
      </c>
      <c r="I12" s="7">
        <v>43.636000000000003</v>
      </c>
      <c r="J12" s="9">
        <v>8881</v>
      </c>
      <c r="K12" s="26">
        <f t="shared" si="0"/>
        <v>38.632350000000002</v>
      </c>
      <c r="L12" s="10">
        <f t="shared" si="1"/>
        <v>5.0036500000000004</v>
      </c>
    </row>
    <row r="13" spans="1:18" x14ac:dyDescent="0.25">
      <c r="A13" s="6" t="s">
        <v>23</v>
      </c>
      <c r="B13" s="6" t="s">
        <v>57</v>
      </c>
      <c r="C13" s="18" t="s">
        <v>121</v>
      </c>
      <c r="D13" s="6" t="s">
        <v>91</v>
      </c>
      <c r="E13" s="7">
        <v>9.1570000000000107</v>
      </c>
      <c r="F13" s="8">
        <v>4.7810000000000006</v>
      </c>
      <c r="G13" s="7">
        <v>2.738999999999999</v>
      </c>
      <c r="H13" s="7">
        <v>6.4010000000000016</v>
      </c>
      <c r="I13" s="7">
        <v>7.0750000000000002</v>
      </c>
      <c r="J13" s="9">
        <v>3071</v>
      </c>
      <c r="K13" s="26">
        <f t="shared" si="0"/>
        <v>13.35885</v>
      </c>
      <c r="L13" s="10">
        <f t="shared" si="1"/>
        <v>-6.2838500000000002</v>
      </c>
    </row>
    <row r="14" spans="1:18" x14ac:dyDescent="0.25">
      <c r="A14" s="6" t="s">
        <v>24</v>
      </c>
      <c r="B14" s="6" t="s">
        <v>58</v>
      </c>
      <c r="C14" s="18" t="s">
        <v>58</v>
      </c>
      <c r="D14" s="6" t="s">
        <v>92</v>
      </c>
      <c r="E14" s="7">
        <v>0.59199999999999997</v>
      </c>
      <c r="F14" s="8">
        <v>4.7960000000000003</v>
      </c>
      <c r="G14" s="7">
        <v>3.1190000000000007</v>
      </c>
      <c r="H14" s="7">
        <v>6.173</v>
      </c>
      <c r="I14" s="7">
        <v>6.0410000000000004</v>
      </c>
      <c r="J14" s="9">
        <v>3237</v>
      </c>
      <c r="K14" s="26">
        <f t="shared" si="0"/>
        <v>14.08095</v>
      </c>
      <c r="L14" s="10">
        <f t="shared" si="1"/>
        <v>-8.0399499999999993</v>
      </c>
      <c r="Q14" s="13"/>
    </row>
    <row r="15" spans="1:18" x14ac:dyDescent="0.25">
      <c r="A15" s="6" t="s">
        <v>25</v>
      </c>
      <c r="B15" s="6" t="s">
        <v>59</v>
      </c>
      <c r="C15" s="18" t="s">
        <v>59</v>
      </c>
      <c r="D15" s="6" t="s">
        <v>93</v>
      </c>
      <c r="E15" s="7">
        <v>32.164999999999999</v>
      </c>
      <c r="F15" s="8">
        <v>32.501000000000005</v>
      </c>
      <c r="G15" s="7">
        <v>33.788000000000011</v>
      </c>
      <c r="H15" s="7">
        <v>33.22199999999998</v>
      </c>
      <c r="I15" s="7">
        <v>32.771000000000015</v>
      </c>
      <c r="J15" s="9">
        <v>8186</v>
      </c>
      <c r="K15" s="26">
        <f t="shared" si="0"/>
        <v>35.609099999999998</v>
      </c>
      <c r="L15" s="10">
        <f t="shared" si="1"/>
        <v>-2.838099999999983</v>
      </c>
    </row>
    <row r="16" spans="1:18" x14ac:dyDescent="0.25">
      <c r="A16" s="6" t="s">
        <v>26</v>
      </c>
      <c r="B16" s="6" t="s">
        <v>60</v>
      </c>
      <c r="C16" s="18" t="s">
        <v>60</v>
      </c>
      <c r="D16" s="6" t="s">
        <v>94</v>
      </c>
      <c r="E16" s="7">
        <v>16.011000000000003</v>
      </c>
      <c r="F16" s="8">
        <v>16.380999999999997</v>
      </c>
      <c r="G16" s="7">
        <v>15.998000000000005</v>
      </c>
      <c r="H16" s="7">
        <v>15.608000000000004</v>
      </c>
      <c r="I16" s="7">
        <v>15.600999999999999</v>
      </c>
      <c r="J16" s="22">
        <v>3769</v>
      </c>
      <c r="K16" s="26">
        <f t="shared" si="0"/>
        <v>16.395150000000001</v>
      </c>
      <c r="L16" s="10">
        <f t="shared" si="1"/>
        <v>-0.79415000000000191</v>
      </c>
    </row>
    <row r="17" spans="1:12" x14ac:dyDescent="0.25">
      <c r="A17" s="6" t="s">
        <v>27</v>
      </c>
      <c r="B17" s="6" t="s">
        <v>61</v>
      </c>
      <c r="C17" s="18" t="s">
        <v>61</v>
      </c>
      <c r="D17" s="6" t="s">
        <v>95</v>
      </c>
      <c r="E17" s="7">
        <v>42.932000000000016</v>
      </c>
      <c r="F17" s="8">
        <v>44.985100000000045</v>
      </c>
      <c r="G17" s="7">
        <v>51.143999999999949</v>
      </c>
      <c r="H17" s="7">
        <v>45.01600000000002</v>
      </c>
      <c r="I17" s="7">
        <v>44.655999999999949</v>
      </c>
      <c r="J17" s="9">
        <v>8986</v>
      </c>
      <c r="K17" s="26">
        <f t="shared" si="0"/>
        <v>39.089100000000002</v>
      </c>
      <c r="L17" s="10">
        <f t="shared" si="1"/>
        <v>5.5668999999999471</v>
      </c>
    </row>
    <row r="18" spans="1:12" x14ac:dyDescent="0.25">
      <c r="A18" s="6" t="s">
        <v>28</v>
      </c>
      <c r="B18" s="6" t="s">
        <v>62</v>
      </c>
      <c r="C18" s="18" t="s">
        <v>62</v>
      </c>
      <c r="D18" s="6" t="s">
        <v>96</v>
      </c>
      <c r="E18" s="7">
        <v>48.467999999999989</v>
      </c>
      <c r="F18" s="8">
        <v>46.818000000000012</v>
      </c>
      <c r="G18" s="7">
        <v>40.698000000000008</v>
      </c>
      <c r="H18" s="7">
        <v>36.065000000000026</v>
      </c>
      <c r="I18" s="7">
        <v>35.97399999999999</v>
      </c>
      <c r="J18" s="9">
        <v>7047</v>
      </c>
      <c r="K18" s="26">
        <f t="shared" si="0"/>
        <v>30.654450000000001</v>
      </c>
      <c r="L18" s="10">
        <f t="shared" si="1"/>
        <v>5.3195499999999889</v>
      </c>
    </row>
    <row r="19" spans="1:12" x14ac:dyDescent="0.25">
      <c r="A19" s="6" t="s">
        <v>29</v>
      </c>
      <c r="B19" s="6" t="s">
        <v>63</v>
      </c>
      <c r="C19" s="18" t="s">
        <v>63</v>
      </c>
      <c r="D19" s="6" t="s">
        <v>97</v>
      </c>
      <c r="E19" s="7">
        <v>26.879999999999995</v>
      </c>
      <c r="F19" s="8">
        <v>28.789999999999992</v>
      </c>
      <c r="G19" s="7">
        <v>29.512</v>
      </c>
      <c r="H19" s="7">
        <v>28.01400000000001</v>
      </c>
      <c r="I19" s="7">
        <v>27.118999999999971</v>
      </c>
      <c r="J19" s="9">
        <v>5739</v>
      </c>
      <c r="K19" s="26">
        <f t="shared" si="0"/>
        <v>24.964649999999999</v>
      </c>
      <c r="L19" s="10">
        <f t="shared" si="1"/>
        <v>2.1543499999999725</v>
      </c>
    </row>
    <row r="20" spans="1:12" x14ac:dyDescent="0.25">
      <c r="A20" s="6" t="s">
        <v>30</v>
      </c>
      <c r="B20" s="6" t="s">
        <v>64</v>
      </c>
      <c r="C20" s="18" t="s">
        <v>64</v>
      </c>
      <c r="D20" s="6" t="s">
        <v>98</v>
      </c>
      <c r="E20" s="7">
        <v>17.713999999999999</v>
      </c>
      <c r="F20" s="8">
        <v>17.13300000000001</v>
      </c>
      <c r="G20" s="7">
        <v>17.565999999999999</v>
      </c>
      <c r="H20" s="7">
        <v>17.356999999999999</v>
      </c>
      <c r="I20" s="7">
        <v>17.399999999999999</v>
      </c>
      <c r="J20" s="9">
        <v>2890</v>
      </c>
      <c r="K20" s="26">
        <f t="shared" si="0"/>
        <v>12.5715</v>
      </c>
      <c r="L20" s="10">
        <f t="shared" si="1"/>
        <v>4.8284999999999982</v>
      </c>
    </row>
    <row r="21" spans="1:12" x14ac:dyDescent="0.25">
      <c r="A21" s="6" t="s">
        <v>31</v>
      </c>
      <c r="B21" s="6" t="s">
        <v>65</v>
      </c>
      <c r="C21" s="18" t="s">
        <v>65</v>
      </c>
      <c r="D21" s="6" t="s">
        <v>99</v>
      </c>
      <c r="E21" s="7">
        <v>55.39</v>
      </c>
      <c r="F21" s="8">
        <v>57.199999999999989</v>
      </c>
      <c r="G21" s="7">
        <v>57.168000000000006</v>
      </c>
      <c r="H21" s="7">
        <v>55.675999999999988</v>
      </c>
      <c r="I21" s="7">
        <v>54.855999999999995</v>
      </c>
      <c r="J21" s="9">
        <v>11824</v>
      </c>
      <c r="K21" s="26">
        <f t="shared" si="0"/>
        <v>51.434399999999997</v>
      </c>
      <c r="L21" s="10">
        <f t="shared" si="1"/>
        <v>3.421599999999998</v>
      </c>
    </row>
    <row r="22" spans="1:12" x14ac:dyDescent="0.25">
      <c r="A22" s="6" t="s">
        <v>32</v>
      </c>
      <c r="B22" s="6" t="s">
        <v>66</v>
      </c>
      <c r="C22" s="18" t="s">
        <v>66</v>
      </c>
      <c r="D22" s="6" t="s">
        <v>100</v>
      </c>
      <c r="E22" s="7">
        <v>9.2069999999999936</v>
      </c>
      <c r="F22" s="8">
        <v>9.429000000000002</v>
      </c>
      <c r="G22" s="7">
        <v>9.3470000000000084</v>
      </c>
      <c r="H22" s="7">
        <v>9.5570000000000004</v>
      </c>
      <c r="I22" s="7">
        <v>9.5790000000000006</v>
      </c>
      <c r="J22" s="9">
        <v>2080</v>
      </c>
      <c r="K22" s="26">
        <f t="shared" si="0"/>
        <v>9.048</v>
      </c>
      <c r="L22" s="10">
        <f t="shared" si="1"/>
        <v>0.53100000000000058</v>
      </c>
    </row>
    <row r="23" spans="1:12" x14ac:dyDescent="0.25">
      <c r="A23" s="6" t="s">
        <v>33</v>
      </c>
      <c r="B23" s="6" t="s">
        <v>67</v>
      </c>
      <c r="C23" s="18" t="s">
        <v>116</v>
      </c>
      <c r="D23" s="6" t="s">
        <v>101</v>
      </c>
      <c r="E23" s="7">
        <v>1.9789999999999992</v>
      </c>
      <c r="F23" s="8">
        <v>1.9540000000000006</v>
      </c>
      <c r="G23" s="7">
        <v>1.8059999999999974</v>
      </c>
      <c r="H23" s="7">
        <v>1.9200000000000017</v>
      </c>
      <c r="I23" s="7">
        <v>2.0139999999999993</v>
      </c>
      <c r="J23" s="9">
        <v>415</v>
      </c>
      <c r="K23" s="26">
        <f t="shared" si="0"/>
        <v>1.80525</v>
      </c>
      <c r="L23" s="10">
        <f t="shared" si="1"/>
        <v>0.20874999999999932</v>
      </c>
    </row>
    <row r="24" spans="1:12" x14ac:dyDescent="0.25">
      <c r="A24" s="6" t="s">
        <v>34</v>
      </c>
      <c r="B24" s="6" t="s">
        <v>68</v>
      </c>
      <c r="C24" s="18" t="s">
        <v>68</v>
      </c>
      <c r="D24" s="6" t="s">
        <v>102</v>
      </c>
      <c r="E24" s="7">
        <v>45.031000000000006</v>
      </c>
      <c r="F24" s="8">
        <v>47.704999999999984</v>
      </c>
      <c r="G24" s="7">
        <v>51.113</v>
      </c>
      <c r="H24" s="7">
        <v>50.966000000000008</v>
      </c>
      <c r="I24" s="7">
        <v>51.032999999999959</v>
      </c>
      <c r="J24" s="9">
        <v>11569</v>
      </c>
      <c r="K24" s="26">
        <f t="shared" si="0"/>
        <v>50.325150000000001</v>
      </c>
      <c r="L24" s="10">
        <f t="shared" si="1"/>
        <v>0.7078499999999579</v>
      </c>
    </row>
    <row r="25" spans="1:12" x14ac:dyDescent="0.25">
      <c r="A25" s="6" t="s">
        <v>35</v>
      </c>
      <c r="B25" s="6" t="s">
        <v>69</v>
      </c>
      <c r="C25" s="18" t="s">
        <v>69</v>
      </c>
      <c r="D25" s="6" t="s">
        <v>103</v>
      </c>
      <c r="E25" s="7">
        <v>8.2929999999999993</v>
      </c>
      <c r="F25" s="8">
        <v>8.6509999999999998</v>
      </c>
      <c r="G25" s="7">
        <v>9.6999999999999993</v>
      </c>
      <c r="H25" s="7">
        <v>9.8830000000000027</v>
      </c>
      <c r="I25" s="7">
        <v>9.713000000000001</v>
      </c>
      <c r="J25" s="9">
        <v>1787</v>
      </c>
      <c r="K25" s="26">
        <f t="shared" si="0"/>
        <v>7.7734500000000004</v>
      </c>
      <c r="L25" s="10">
        <f t="shared" si="1"/>
        <v>1.9395500000000006</v>
      </c>
    </row>
    <row r="26" spans="1:12" x14ac:dyDescent="0.25">
      <c r="A26" s="6" t="s">
        <v>36</v>
      </c>
      <c r="B26" s="6" t="s">
        <v>70</v>
      </c>
      <c r="C26" s="18" t="s">
        <v>70</v>
      </c>
      <c r="D26" s="6" t="s">
        <v>104</v>
      </c>
      <c r="E26" s="7">
        <v>5.9580000000000055</v>
      </c>
      <c r="F26" s="8">
        <v>5.9329999999999927</v>
      </c>
      <c r="G26" s="7">
        <v>5.7961000000000098</v>
      </c>
      <c r="H26" s="7">
        <v>5.8699000000000012</v>
      </c>
      <c r="I26" s="7">
        <v>5.8940000000000001</v>
      </c>
      <c r="J26" s="9">
        <v>1245</v>
      </c>
      <c r="K26" s="26">
        <f t="shared" si="0"/>
        <v>5.4157500000000001</v>
      </c>
      <c r="L26" s="10">
        <f t="shared" si="1"/>
        <v>0.47825000000000006</v>
      </c>
    </row>
    <row r="27" spans="1:12" x14ac:dyDescent="0.25">
      <c r="A27" s="6" t="s">
        <v>37</v>
      </c>
      <c r="B27" s="6" t="s">
        <v>71</v>
      </c>
      <c r="C27" s="18" t="s">
        <v>71</v>
      </c>
      <c r="D27" s="6" t="s">
        <v>105</v>
      </c>
      <c r="E27" s="7">
        <v>17.822000000000003</v>
      </c>
      <c r="F27" s="8">
        <v>17.492999999999995</v>
      </c>
      <c r="G27" s="7">
        <v>20.24799999999999</v>
      </c>
      <c r="H27" s="7">
        <v>20.337000000000018</v>
      </c>
      <c r="I27" s="7">
        <v>20.329000000000001</v>
      </c>
      <c r="J27" s="9">
        <v>4429</v>
      </c>
      <c r="K27" s="26">
        <f t="shared" si="0"/>
        <v>19.26615</v>
      </c>
      <c r="L27" s="10">
        <f t="shared" si="1"/>
        <v>1.062850000000001</v>
      </c>
    </row>
    <row r="28" spans="1:12" x14ac:dyDescent="0.25">
      <c r="A28" s="6" t="s">
        <v>38</v>
      </c>
      <c r="B28" s="6" t="s">
        <v>72</v>
      </c>
      <c r="C28" s="18" t="s">
        <v>72</v>
      </c>
      <c r="D28" s="6" t="s">
        <v>91</v>
      </c>
      <c r="E28" s="7">
        <v>13.995000000000019</v>
      </c>
      <c r="F28" s="8">
        <v>13.34699999999998</v>
      </c>
      <c r="G28" s="7">
        <v>12.15</v>
      </c>
      <c r="H28" s="7">
        <v>13.231999999999999</v>
      </c>
      <c r="I28" s="7">
        <v>13.195000000000004</v>
      </c>
      <c r="J28" s="9">
        <v>2917</v>
      </c>
      <c r="K28" s="26">
        <f t="shared" si="0"/>
        <v>12.68895</v>
      </c>
      <c r="L28" s="10">
        <f t="shared" si="1"/>
        <v>0.50605000000000366</v>
      </c>
    </row>
    <row r="29" spans="1:12" x14ac:dyDescent="0.25">
      <c r="A29" s="6" t="s">
        <v>39</v>
      </c>
      <c r="B29" s="6" t="s">
        <v>73</v>
      </c>
      <c r="C29" s="18" t="s">
        <v>73</v>
      </c>
      <c r="D29" s="6" t="s">
        <v>106</v>
      </c>
      <c r="E29" s="7">
        <v>6.9479999999999933</v>
      </c>
      <c r="F29" s="8">
        <v>7.1559999999999988</v>
      </c>
      <c r="G29" s="7">
        <v>7.7340000000000018</v>
      </c>
      <c r="H29" s="7">
        <v>7.5949999999999989</v>
      </c>
      <c r="I29" s="7">
        <v>7.57</v>
      </c>
      <c r="J29" s="9">
        <v>1730</v>
      </c>
      <c r="K29" s="26">
        <f t="shared" si="0"/>
        <v>7.5255000000000001</v>
      </c>
      <c r="L29" s="10">
        <f t="shared" si="1"/>
        <v>4.4500000000000206E-2</v>
      </c>
    </row>
    <row r="30" spans="1:12" x14ac:dyDescent="0.25">
      <c r="A30" s="18" t="s">
        <v>40</v>
      </c>
      <c r="B30" s="18" t="s">
        <v>74</v>
      </c>
      <c r="C30" s="18" t="s">
        <v>74</v>
      </c>
      <c r="D30" s="18" t="s">
        <v>107</v>
      </c>
      <c r="E30" s="7">
        <v>5.7509999999999977</v>
      </c>
      <c r="F30" s="8">
        <v>5.7180000000000035</v>
      </c>
      <c r="G30" s="7">
        <v>5.3279999999999959</v>
      </c>
      <c r="H30" s="7">
        <v>5.5730000000000004</v>
      </c>
      <c r="I30" s="7">
        <v>5.3079999999999998</v>
      </c>
      <c r="J30" s="21">
        <v>1072</v>
      </c>
      <c r="K30" s="26">
        <f t="shared" si="0"/>
        <v>4.6631999999999998</v>
      </c>
      <c r="L30" s="10">
        <f t="shared" si="1"/>
        <v>0.64480000000000004</v>
      </c>
    </row>
    <row r="31" spans="1:12" x14ac:dyDescent="0.25">
      <c r="A31" s="18" t="s">
        <v>41</v>
      </c>
      <c r="B31" s="18" t="s">
        <v>75</v>
      </c>
      <c r="C31" s="18" t="s">
        <v>75</v>
      </c>
      <c r="D31" s="18" t="s">
        <v>108</v>
      </c>
      <c r="E31" s="7">
        <v>4.88</v>
      </c>
      <c r="F31" s="8">
        <v>4.9130000000000003</v>
      </c>
      <c r="G31" s="7">
        <v>4.7249999999999996</v>
      </c>
      <c r="H31" s="7">
        <v>4.6009999999999991</v>
      </c>
      <c r="I31" s="7">
        <v>4.6920000000000002</v>
      </c>
      <c r="J31" s="21">
        <v>996</v>
      </c>
      <c r="K31" s="26">
        <f t="shared" si="0"/>
        <v>4.3326000000000002</v>
      </c>
      <c r="L31" s="10">
        <f t="shared" si="1"/>
        <v>0.35939999999999994</v>
      </c>
    </row>
    <row r="32" spans="1:12" x14ac:dyDescent="0.25">
      <c r="A32" s="18" t="s">
        <v>42</v>
      </c>
      <c r="B32" s="18" t="s">
        <v>76</v>
      </c>
      <c r="C32" s="18" t="s">
        <v>76</v>
      </c>
      <c r="D32" s="18" t="s">
        <v>109</v>
      </c>
      <c r="E32" s="7">
        <v>5.4169999999999998</v>
      </c>
      <c r="F32" s="8">
        <v>5.5640000000000001</v>
      </c>
      <c r="G32" s="7">
        <v>5.3759999999999994</v>
      </c>
      <c r="H32" s="7">
        <v>5.4290000000000003</v>
      </c>
      <c r="I32" s="7">
        <v>5.4439999999999991</v>
      </c>
      <c r="J32" s="21">
        <v>1190</v>
      </c>
      <c r="K32" s="26">
        <f t="shared" si="0"/>
        <v>5.1764999999999999</v>
      </c>
      <c r="L32" s="10">
        <f t="shared" si="1"/>
        <v>0.26749999999999918</v>
      </c>
    </row>
    <row r="33" spans="1:12" x14ac:dyDescent="0.25">
      <c r="A33" s="18" t="s">
        <v>43</v>
      </c>
      <c r="B33" s="18" t="s">
        <v>77</v>
      </c>
      <c r="C33" s="18" t="s">
        <v>78</v>
      </c>
      <c r="D33" s="18" t="s">
        <v>110</v>
      </c>
      <c r="E33" s="7">
        <v>8.7759999999999998</v>
      </c>
      <c r="F33" s="8">
        <v>8.8339999999999996</v>
      </c>
      <c r="G33" s="7">
        <v>9.0829999999999984</v>
      </c>
      <c r="H33" s="7">
        <v>8.9849999999999994</v>
      </c>
      <c r="I33" s="7">
        <v>9.0750000000000028</v>
      </c>
      <c r="J33" s="21">
        <v>1909</v>
      </c>
      <c r="K33" s="26">
        <f t="shared" si="0"/>
        <v>8.3041499999999999</v>
      </c>
      <c r="L33" s="10">
        <f t="shared" si="1"/>
        <v>0.77085000000000292</v>
      </c>
    </row>
    <row r="34" spans="1:12" x14ac:dyDescent="0.25">
      <c r="A34" s="18" t="s">
        <v>44</v>
      </c>
      <c r="B34" s="18" t="s">
        <v>78</v>
      </c>
      <c r="C34" s="18" t="s">
        <v>77</v>
      </c>
      <c r="D34" s="18" t="s">
        <v>111</v>
      </c>
      <c r="E34" s="7">
        <v>3.3030000000000008</v>
      </c>
      <c r="F34" s="8">
        <v>3.1209999999999987</v>
      </c>
      <c r="G34" s="7">
        <v>3.2270000000000003</v>
      </c>
      <c r="H34" s="7">
        <v>3.1640000000000015</v>
      </c>
      <c r="I34" s="7">
        <v>3.1580000000000013</v>
      </c>
      <c r="J34" s="21">
        <v>747</v>
      </c>
      <c r="K34" s="26">
        <f t="shared" si="0"/>
        <v>3.2494499999999999</v>
      </c>
      <c r="L34" s="10">
        <f t="shared" si="1"/>
        <v>-9.1449999999998699E-2</v>
      </c>
    </row>
    <row r="35" spans="1:12" x14ac:dyDescent="0.25">
      <c r="A35" s="18" t="s">
        <v>45</v>
      </c>
      <c r="B35" s="18" t="s">
        <v>79</v>
      </c>
      <c r="C35" s="18" t="s">
        <v>80</v>
      </c>
      <c r="D35" s="18" t="s">
        <v>112</v>
      </c>
      <c r="E35" s="7">
        <v>5.6750000000000043</v>
      </c>
      <c r="F35" s="8">
        <v>5.3430000000000009</v>
      </c>
      <c r="G35" s="7">
        <v>6.1469999999999985</v>
      </c>
      <c r="H35" s="7">
        <v>5.8919999999999995</v>
      </c>
      <c r="I35" s="7">
        <v>5.75</v>
      </c>
      <c r="J35" s="14">
        <v>1162</v>
      </c>
      <c r="K35" s="26">
        <f t="shared" si="0"/>
        <v>5.0547000000000004</v>
      </c>
      <c r="L35" s="10">
        <f t="shared" si="1"/>
        <v>0.69529999999999959</v>
      </c>
    </row>
    <row r="36" spans="1:12" x14ac:dyDescent="0.25">
      <c r="A36" s="18" t="s">
        <v>46</v>
      </c>
      <c r="B36" s="18" t="s">
        <v>80</v>
      </c>
      <c r="C36" s="18" t="s">
        <v>79</v>
      </c>
      <c r="D36" s="18" t="s">
        <v>113</v>
      </c>
      <c r="E36" s="7">
        <v>3.252200000000002</v>
      </c>
      <c r="F36" s="8">
        <v>3.1337999999999973</v>
      </c>
      <c r="G36" s="7">
        <v>2.878700000000002</v>
      </c>
      <c r="H36" s="7">
        <v>2.9010999999999996</v>
      </c>
      <c r="I36" s="7">
        <v>3.0691999999999986</v>
      </c>
      <c r="J36" s="21">
        <v>668</v>
      </c>
      <c r="K36" s="26">
        <f t="shared" si="0"/>
        <v>2.9058000000000002</v>
      </c>
      <c r="L36" s="10">
        <f t="shared" si="1"/>
        <v>0.16339999999999844</v>
      </c>
    </row>
    <row r="37" spans="1:12" x14ac:dyDescent="0.25">
      <c r="A37" s="18" t="s">
        <v>47</v>
      </c>
      <c r="B37" s="18" t="s">
        <v>81</v>
      </c>
      <c r="C37" s="18" t="s">
        <v>81</v>
      </c>
      <c r="D37" s="18" t="s">
        <v>114</v>
      </c>
      <c r="E37" s="7">
        <v>1.2000000000000002</v>
      </c>
      <c r="F37" s="8">
        <v>1.1829999999999998</v>
      </c>
      <c r="G37" s="7">
        <v>1.1620000000000008</v>
      </c>
      <c r="H37" s="7">
        <v>1.1369999999999987</v>
      </c>
      <c r="I37" s="7">
        <v>1.0579999999999998</v>
      </c>
      <c r="J37" s="21">
        <v>336</v>
      </c>
      <c r="K37" s="26">
        <f t="shared" si="0"/>
        <v>1.4616</v>
      </c>
      <c r="L37" s="10">
        <f t="shared" si="1"/>
        <v>-0.40360000000000018</v>
      </c>
    </row>
    <row r="38" spans="1:12" x14ac:dyDescent="0.25">
      <c r="E38" s="24">
        <f t="shared" ref="E38:I38" si="2">SUM(E4:E37)</f>
        <v>726.19269999999983</v>
      </c>
      <c r="F38" s="23">
        <f t="shared" si="2"/>
        <v>726.54989999999975</v>
      </c>
      <c r="G38" s="23">
        <f t="shared" si="2"/>
        <v>724.99180000000001</v>
      </c>
      <c r="H38" s="23">
        <f t="shared" si="2"/>
        <v>712.15199999999993</v>
      </c>
      <c r="I38" s="23">
        <f t="shared" si="2"/>
        <v>697.23820000000001</v>
      </c>
      <c r="J38" s="11"/>
      <c r="L38" s="25"/>
    </row>
    <row r="39" spans="1:12" x14ac:dyDescent="0.25">
      <c r="D39" s="27" t="s">
        <v>10</v>
      </c>
      <c r="E39" s="28">
        <f>AVERAGE(E38:I38)</f>
        <v>717.42491999999982</v>
      </c>
      <c r="F39" s="28"/>
      <c r="G39" s="28"/>
      <c r="H39" s="28"/>
      <c r="I39" s="28"/>
    </row>
    <row r="40" spans="1:12" x14ac:dyDescent="0.25">
      <c r="D40" s="27"/>
      <c r="E40" s="28"/>
      <c r="F40" s="28"/>
      <c r="G40" s="28"/>
      <c r="H40" s="28"/>
      <c r="I40" s="28"/>
    </row>
    <row r="41" spans="1:12" x14ac:dyDescent="0.25">
      <c r="I41" s="12"/>
    </row>
  </sheetData>
  <autoFilter ref="A2:K3">
    <filterColumn colId="4" showButton="0"/>
    <filterColumn colId="5" showButton="0"/>
    <filterColumn colId="6" showButton="0"/>
    <filterColumn colId="7" showButton="0"/>
    <filterColumn colId="9" showButton="0"/>
    <sortState ref="A5:P38">
      <sortCondition ref="A2:A3"/>
    </sortState>
  </autoFilter>
  <mergeCells count="11">
    <mergeCell ref="J2:L2"/>
    <mergeCell ref="A2:A3"/>
    <mergeCell ref="E2:I2"/>
    <mergeCell ref="B2:B3"/>
    <mergeCell ref="D2:D3"/>
    <mergeCell ref="C2:C3"/>
    <mergeCell ref="D39:D40"/>
    <mergeCell ref="E39:I40"/>
    <mergeCell ref="O8:Q8"/>
    <mergeCell ref="O4:P4"/>
    <mergeCell ref="Q4:R4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Smugala Ondrej, Ing.</dc:creator>
  <cp:lastModifiedBy>Smugala Ondrej, Ing.</cp:lastModifiedBy>
  <dcterms:created xsi:type="dcterms:W3CDTF">2020-03-25T11:24:43Z</dcterms:created>
  <dcterms:modified xsi:type="dcterms:W3CDTF">2021-06-09T12:29:34Z</dcterms:modified>
</cp:coreProperties>
</file>