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A - Rampa 1" sheetId="2" r:id="rId2"/>
    <sheet name="B - Schodiště" sheetId="3" r:id="rId3"/>
    <sheet name="C - Rampa 2" sheetId="4" r:id="rId4"/>
    <sheet name="D - Rampa 3" sheetId="5" r:id="rId5"/>
    <sheet name="E - Ostatní, VRN" sheetId="6" r:id="rId6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'A - Rampa 1'!$C$88:$K$151</definedName>
    <definedName name="_xlnm.Print_Area" localSheetId="1">'A - Rampa 1'!$C$4:$J$39,'A - Rampa 1'!$C$45:$J$70,'A - Rampa 1'!$C$76:$K$151</definedName>
    <definedName name="_xlnm.Print_Titles" localSheetId="1">'A - Rampa 1'!$88:$88</definedName>
    <definedName name="_xlnm._FilterDatabase" localSheetId="2" hidden="1">'B - Schodiště'!$C$87:$K$161</definedName>
    <definedName name="_xlnm.Print_Area" localSheetId="2">'B - Schodiště'!$C$4:$J$39,'B - Schodiště'!$C$45:$J$69,'B - Schodiště'!$C$75:$K$161</definedName>
    <definedName name="_xlnm.Print_Titles" localSheetId="2">'B - Schodiště'!$87:$87</definedName>
    <definedName name="_xlnm._FilterDatabase" localSheetId="3" hidden="1">'C - Rampa 2'!$C$87:$K$130</definedName>
    <definedName name="_xlnm.Print_Area" localSheetId="3">'C - Rampa 2'!$C$4:$J$39,'C - Rampa 2'!$C$45:$J$69,'C - Rampa 2'!$C$75:$K$130</definedName>
    <definedName name="_xlnm.Print_Titles" localSheetId="3">'C - Rampa 2'!$87:$87</definedName>
    <definedName name="_xlnm._FilterDatabase" localSheetId="4" hidden="1">'D - Rampa 3'!$C$87:$K$130</definedName>
    <definedName name="_xlnm.Print_Area" localSheetId="4">'D - Rampa 3'!$C$4:$J$39,'D - Rampa 3'!$C$45:$J$69,'D - Rampa 3'!$C$75:$K$130</definedName>
    <definedName name="_xlnm.Print_Titles" localSheetId="4">'D - Rampa 3'!$87:$87</definedName>
    <definedName name="_xlnm._FilterDatabase" localSheetId="5" hidden="1">'E - Ostatní, VRN'!$C$81:$K$89</definedName>
    <definedName name="_xlnm.Print_Area" localSheetId="5">'E - Ostatní, VRN'!$C$4:$J$39,'E - Ostatní, VRN'!$C$45:$J$63,'E - Ostatní, VRN'!$C$69:$K$89</definedName>
    <definedName name="_xlnm.Print_Titles" localSheetId="5">'E - Ostatní, VRN'!$81:$81</definedName>
  </definedNames>
  <calcPr/>
</workbook>
</file>

<file path=xl/calcChain.xml><?xml version="1.0" encoding="utf-8"?>
<calcChain xmlns="http://schemas.openxmlformats.org/spreadsheetml/2006/main">
  <c i="6" r="J37"/>
  <c r="J36"/>
  <c i="1" r="AY59"/>
  <c i="6" r="J35"/>
  <c i="1" r="AX59"/>
  <c i="6" r="BI89"/>
  <c r="BH89"/>
  <c r="BG89"/>
  <c r="BF89"/>
  <c r="T89"/>
  <c r="R89"/>
  <c r="P89"/>
  <c r="BK89"/>
  <c r="J89"/>
  <c r="BE89"/>
  <c r="BI88"/>
  <c r="BH88"/>
  <c r="BG88"/>
  <c r="BF88"/>
  <c r="T88"/>
  <c r="R88"/>
  <c r="P88"/>
  <c r="BK88"/>
  <c r="J88"/>
  <c r="BE88"/>
  <c r="BI87"/>
  <c r="BH87"/>
  <c r="BG87"/>
  <c r="BF87"/>
  <c r="T87"/>
  <c r="T86"/>
  <c r="R87"/>
  <c r="R86"/>
  <c r="P87"/>
  <c r="P86"/>
  <c r="BK87"/>
  <c r="BK86"/>
  <c r="J86"/>
  <c r="J87"/>
  <c r="BE87"/>
  <c r="J62"/>
  <c r="BI85"/>
  <c r="F37"/>
  <c i="1" r="BD59"/>
  <c i="6" r="BH85"/>
  <c r="F36"/>
  <c i="1" r="BC59"/>
  <c i="6" r="BG85"/>
  <c r="F35"/>
  <c i="1" r="BB59"/>
  <c i="6" r="BF85"/>
  <c r="J34"/>
  <c i="1" r="AW59"/>
  <c i="6" r="F34"/>
  <c i="1" r="BA59"/>
  <c i="6" r="T85"/>
  <c r="T84"/>
  <c r="T83"/>
  <c r="T82"/>
  <c r="R85"/>
  <c r="R84"/>
  <c r="R83"/>
  <c r="R82"/>
  <c r="P85"/>
  <c r="P84"/>
  <c r="P83"/>
  <c r="P82"/>
  <c i="1" r="AU59"/>
  <c i="6" r="BK85"/>
  <c r="BK84"/>
  <c r="J84"/>
  <c r="BK83"/>
  <c r="J83"/>
  <c r="BK82"/>
  <c r="J82"/>
  <c r="J59"/>
  <c r="J30"/>
  <c i="1" r="AG59"/>
  <c i="6" r="J85"/>
  <c r="BE85"/>
  <c r="J33"/>
  <c i="1" r="AV59"/>
  <c i="6" r="F33"/>
  <c i="1" r="AZ59"/>
  <c i="6" r="J61"/>
  <c r="J60"/>
  <c r="J79"/>
  <c r="J78"/>
  <c r="F78"/>
  <c r="F76"/>
  <c r="E74"/>
  <c r="J55"/>
  <c r="J54"/>
  <c r="F54"/>
  <c r="F52"/>
  <c r="E50"/>
  <c r="J39"/>
  <c r="J18"/>
  <c r="E18"/>
  <c r="F79"/>
  <c r="F55"/>
  <c r="J17"/>
  <c r="J12"/>
  <c r="J76"/>
  <c r="J52"/>
  <c r="E7"/>
  <c r="E72"/>
  <c r="E48"/>
  <c i="5" r="J37"/>
  <c r="J36"/>
  <c i="1" r="AY58"/>
  <c i="5" r="J35"/>
  <c i="1" r="AX58"/>
  <c i="5" r="BI130"/>
  <c r="BH130"/>
  <c r="BG130"/>
  <c r="BF130"/>
  <c r="T130"/>
  <c r="R130"/>
  <c r="P130"/>
  <c r="BK130"/>
  <c r="J130"/>
  <c r="BE130"/>
  <c r="BI129"/>
  <c r="BH129"/>
  <c r="BG129"/>
  <c r="BF129"/>
  <c r="T129"/>
  <c r="T128"/>
  <c r="T127"/>
  <c r="R129"/>
  <c r="R128"/>
  <c r="R127"/>
  <c r="P129"/>
  <c r="P128"/>
  <c r="P127"/>
  <c r="BK129"/>
  <c r="BK128"/>
  <c r="J128"/>
  <c r="BK127"/>
  <c r="J127"/>
  <c r="J129"/>
  <c r="BE129"/>
  <c r="J68"/>
  <c r="J67"/>
  <c r="BI126"/>
  <c r="BH126"/>
  <c r="BG126"/>
  <c r="BF126"/>
  <c r="T126"/>
  <c r="T125"/>
  <c r="R126"/>
  <c r="R125"/>
  <c r="P126"/>
  <c r="P125"/>
  <c r="BK126"/>
  <c r="BK125"/>
  <c r="J125"/>
  <c r="J126"/>
  <c r="BE126"/>
  <c r="J66"/>
  <c r="BI124"/>
  <c r="BH124"/>
  <c r="BG124"/>
  <c r="BF124"/>
  <c r="T124"/>
  <c r="R124"/>
  <c r="P124"/>
  <c r="BK124"/>
  <c r="J124"/>
  <c r="BE124"/>
  <c r="BI123"/>
  <c r="BH123"/>
  <c r="BG123"/>
  <c r="BF123"/>
  <c r="T123"/>
  <c r="R123"/>
  <c r="P123"/>
  <c r="BK123"/>
  <c r="J123"/>
  <c r="BE123"/>
  <c r="BI122"/>
  <c r="BH122"/>
  <c r="BG122"/>
  <c r="BF122"/>
  <c r="T122"/>
  <c r="R122"/>
  <c r="P122"/>
  <c r="BK122"/>
  <c r="J122"/>
  <c r="BE122"/>
  <c r="BI121"/>
  <c r="BH121"/>
  <c r="BG121"/>
  <c r="BF121"/>
  <c r="T121"/>
  <c r="R121"/>
  <c r="P121"/>
  <c r="BK121"/>
  <c r="J121"/>
  <c r="BE121"/>
  <c r="BI119"/>
  <c r="BH119"/>
  <c r="BG119"/>
  <c r="BF119"/>
  <c r="T119"/>
  <c r="T118"/>
  <c r="R119"/>
  <c r="R118"/>
  <c r="P119"/>
  <c r="P118"/>
  <c r="BK119"/>
  <c r="BK118"/>
  <c r="J118"/>
  <c r="J119"/>
  <c r="BE119"/>
  <c r="J65"/>
  <c r="BI116"/>
  <c r="BH116"/>
  <c r="BG116"/>
  <c r="BF116"/>
  <c r="T116"/>
  <c r="T115"/>
  <c r="R116"/>
  <c r="R115"/>
  <c r="P116"/>
  <c r="P115"/>
  <c r="BK116"/>
  <c r="BK115"/>
  <c r="J115"/>
  <c r="J116"/>
  <c r="BE116"/>
  <c r="J64"/>
  <c r="BI113"/>
  <c r="BH113"/>
  <c r="BG113"/>
  <c r="BF113"/>
  <c r="T113"/>
  <c r="T112"/>
  <c r="R113"/>
  <c r="R112"/>
  <c r="P113"/>
  <c r="P112"/>
  <c r="BK113"/>
  <c r="BK112"/>
  <c r="J112"/>
  <c r="J113"/>
  <c r="BE113"/>
  <c r="J63"/>
  <c r="BI110"/>
  <c r="BH110"/>
  <c r="BG110"/>
  <c r="BF110"/>
  <c r="T110"/>
  <c r="R110"/>
  <c r="P110"/>
  <c r="BK110"/>
  <c r="J110"/>
  <c r="BE110"/>
  <c r="BI109"/>
  <c r="BH109"/>
  <c r="BG109"/>
  <c r="BF109"/>
  <c r="T109"/>
  <c r="R109"/>
  <c r="P109"/>
  <c r="BK109"/>
  <c r="J109"/>
  <c r="BE109"/>
  <c r="BI106"/>
  <c r="BH106"/>
  <c r="BG106"/>
  <c r="BF106"/>
  <c r="T106"/>
  <c r="T105"/>
  <c r="R106"/>
  <c r="R105"/>
  <c r="P106"/>
  <c r="P105"/>
  <c r="BK106"/>
  <c r="BK105"/>
  <c r="J105"/>
  <c r="J106"/>
  <c r="BE106"/>
  <c r="J62"/>
  <c r="BI104"/>
  <c r="BH104"/>
  <c r="BG104"/>
  <c r="BF104"/>
  <c r="T104"/>
  <c r="R104"/>
  <c r="P104"/>
  <c r="BK104"/>
  <c r="J104"/>
  <c r="BE104"/>
  <c r="BI103"/>
  <c r="BH103"/>
  <c r="BG103"/>
  <c r="BF103"/>
  <c r="T103"/>
  <c r="R103"/>
  <c r="P103"/>
  <c r="BK103"/>
  <c r="J103"/>
  <c r="BE103"/>
  <c r="BI101"/>
  <c r="BH101"/>
  <c r="BG101"/>
  <c r="BF101"/>
  <c r="T101"/>
  <c r="R101"/>
  <c r="P101"/>
  <c r="BK101"/>
  <c r="J101"/>
  <c r="BE101"/>
  <c r="BI100"/>
  <c r="BH100"/>
  <c r="BG100"/>
  <c r="BF100"/>
  <c r="T100"/>
  <c r="R100"/>
  <c r="P100"/>
  <c r="BK100"/>
  <c r="J100"/>
  <c r="BE100"/>
  <c r="BI98"/>
  <c r="BH98"/>
  <c r="BG98"/>
  <c r="BF98"/>
  <c r="T98"/>
  <c r="R98"/>
  <c r="P98"/>
  <c r="BK98"/>
  <c r="J98"/>
  <c r="BE98"/>
  <c r="BI97"/>
  <c r="BH97"/>
  <c r="BG97"/>
  <c r="BF97"/>
  <c r="T97"/>
  <c r="R97"/>
  <c r="P97"/>
  <c r="BK97"/>
  <c r="J97"/>
  <c r="BE97"/>
  <c r="BI96"/>
  <c r="BH96"/>
  <c r="BG96"/>
  <c r="BF96"/>
  <c r="T96"/>
  <c r="R96"/>
  <c r="P96"/>
  <c r="BK96"/>
  <c r="J96"/>
  <c r="BE96"/>
  <c r="BI95"/>
  <c r="BH95"/>
  <c r="BG95"/>
  <c r="BF95"/>
  <c r="T95"/>
  <c r="R95"/>
  <c r="P95"/>
  <c r="BK95"/>
  <c r="J95"/>
  <c r="BE95"/>
  <c r="BI93"/>
  <c r="BH93"/>
  <c r="BG93"/>
  <c r="BF93"/>
  <c r="T93"/>
  <c r="R93"/>
  <c r="P93"/>
  <c r="BK93"/>
  <c r="J93"/>
  <c r="BE93"/>
  <c r="BI92"/>
  <c r="BH92"/>
  <c r="BG92"/>
  <c r="BF92"/>
  <c r="T92"/>
  <c r="R92"/>
  <c r="P92"/>
  <c r="BK92"/>
  <c r="J92"/>
  <c r="BE92"/>
  <c r="BI91"/>
  <c r="F37"/>
  <c i="1" r="BD58"/>
  <c i="5" r="BH91"/>
  <c r="F36"/>
  <c i="1" r="BC58"/>
  <c i="5" r="BG91"/>
  <c r="F35"/>
  <c i="1" r="BB58"/>
  <c i="5" r="BF91"/>
  <c r="J34"/>
  <c i="1" r="AW58"/>
  <c i="5" r="F34"/>
  <c i="1" r="BA58"/>
  <c i="5" r="T91"/>
  <c r="T90"/>
  <c r="T89"/>
  <c r="T88"/>
  <c r="R91"/>
  <c r="R90"/>
  <c r="R89"/>
  <c r="R88"/>
  <c r="P91"/>
  <c r="P90"/>
  <c r="P89"/>
  <c r="P88"/>
  <c i="1" r="AU58"/>
  <c i="5" r="BK91"/>
  <c r="BK90"/>
  <c r="J90"/>
  <c r="BK89"/>
  <c r="J89"/>
  <c r="BK88"/>
  <c r="J88"/>
  <c r="J59"/>
  <c r="J30"/>
  <c i="1" r="AG58"/>
  <c i="5" r="J91"/>
  <c r="BE91"/>
  <c r="J33"/>
  <c i="1" r="AV58"/>
  <c i="5" r="F33"/>
  <c i="1" r="AZ58"/>
  <c i="5" r="J61"/>
  <c r="J60"/>
  <c r="J85"/>
  <c r="J84"/>
  <c r="F84"/>
  <c r="F82"/>
  <c r="E80"/>
  <c r="J55"/>
  <c r="J54"/>
  <c r="F54"/>
  <c r="F52"/>
  <c r="E50"/>
  <c r="J39"/>
  <c r="J18"/>
  <c r="E18"/>
  <c r="F85"/>
  <c r="F55"/>
  <c r="J17"/>
  <c r="J12"/>
  <c r="J82"/>
  <c r="J52"/>
  <c r="E7"/>
  <c r="E78"/>
  <c r="E48"/>
  <c i="4" r="J37"/>
  <c r="J36"/>
  <c i="1" r="AY57"/>
  <c i="4" r="J35"/>
  <c i="1" r="AX57"/>
  <c i="4" r="BI130"/>
  <c r="BH130"/>
  <c r="BG130"/>
  <c r="BF130"/>
  <c r="T130"/>
  <c r="R130"/>
  <c r="P130"/>
  <c r="BK130"/>
  <c r="J130"/>
  <c r="BE130"/>
  <c r="BI129"/>
  <c r="BH129"/>
  <c r="BG129"/>
  <c r="BF129"/>
  <c r="T129"/>
  <c r="T128"/>
  <c r="T127"/>
  <c r="R129"/>
  <c r="R128"/>
  <c r="R127"/>
  <c r="P129"/>
  <c r="P128"/>
  <c r="P127"/>
  <c r="BK129"/>
  <c r="BK128"/>
  <c r="J128"/>
  <c r="BK127"/>
  <c r="J127"/>
  <c r="J129"/>
  <c r="BE129"/>
  <c r="J68"/>
  <c r="J67"/>
  <c r="BI126"/>
  <c r="BH126"/>
  <c r="BG126"/>
  <c r="BF126"/>
  <c r="T126"/>
  <c r="T125"/>
  <c r="R126"/>
  <c r="R125"/>
  <c r="P126"/>
  <c r="P125"/>
  <c r="BK126"/>
  <c r="BK125"/>
  <c r="J125"/>
  <c r="J126"/>
  <c r="BE126"/>
  <c r="J66"/>
  <c r="BI124"/>
  <c r="BH124"/>
  <c r="BG124"/>
  <c r="BF124"/>
  <c r="T124"/>
  <c r="R124"/>
  <c r="P124"/>
  <c r="BK124"/>
  <c r="J124"/>
  <c r="BE124"/>
  <c r="BI123"/>
  <c r="BH123"/>
  <c r="BG123"/>
  <c r="BF123"/>
  <c r="T123"/>
  <c r="R123"/>
  <c r="P123"/>
  <c r="BK123"/>
  <c r="J123"/>
  <c r="BE123"/>
  <c r="BI122"/>
  <c r="BH122"/>
  <c r="BG122"/>
  <c r="BF122"/>
  <c r="T122"/>
  <c r="R122"/>
  <c r="P122"/>
  <c r="BK122"/>
  <c r="J122"/>
  <c r="BE122"/>
  <c r="BI121"/>
  <c r="BH121"/>
  <c r="BG121"/>
  <c r="BF121"/>
  <c r="T121"/>
  <c r="R121"/>
  <c r="P121"/>
  <c r="BK121"/>
  <c r="J121"/>
  <c r="BE121"/>
  <c r="BI119"/>
  <c r="BH119"/>
  <c r="BG119"/>
  <c r="BF119"/>
  <c r="T119"/>
  <c r="T118"/>
  <c r="R119"/>
  <c r="R118"/>
  <c r="P119"/>
  <c r="P118"/>
  <c r="BK119"/>
  <c r="BK118"/>
  <c r="J118"/>
  <c r="J119"/>
  <c r="BE119"/>
  <c r="J65"/>
  <c r="BI116"/>
  <c r="BH116"/>
  <c r="BG116"/>
  <c r="BF116"/>
  <c r="T116"/>
  <c r="T115"/>
  <c r="R116"/>
  <c r="R115"/>
  <c r="P116"/>
  <c r="P115"/>
  <c r="BK116"/>
  <c r="BK115"/>
  <c r="J115"/>
  <c r="J116"/>
  <c r="BE116"/>
  <c r="J64"/>
  <c r="BI113"/>
  <c r="BH113"/>
  <c r="BG113"/>
  <c r="BF113"/>
  <c r="T113"/>
  <c r="T112"/>
  <c r="R113"/>
  <c r="R112"/>
  <c r="P113"/>
  <c r="P112"/>
  <c r="BK113"/>
  <c r="BK112"/>
  <c r="J112"/>
  <c r="J113"/>
  <c r="BE113"/>
  <c r="J63"/>
  <c r="BI110"/>
  <c r="BH110"/>
  <c r="BG110"/>
  <c r="BF110"/>
  <c r="T110"/>
  <c r="R110"/>
  <c r="P110"/>
  <c r="BK110"/>
  <c r="J110"/>
  <c r="BE110"/>
  <c r="BI109"/>
  <c r="BH109"/>
  <c r="BG109"/>
  <c r="BF109"/>
  <c r="T109"/>
  <c r="R109"/>
  <c r="P109"/>
  <c r="BK109"/>
  <c r="J109"/>
  <c r="BE109"/>
  <c r="BI106"/>
  <c r="BH106"/>
  <c r="BG106"/>
  <c r="BF106"/>
  <c r="T106"/>
  <c r="T105"/>
  <c r="R106"/>
  <c r="R105"/>
  <c r="P106"/>
  <c r="P105"/>
  <c r="BK106"/>
  <c r="BK105"/>
  <c r="J105"/>
  <c r="J106"/>
  <c r="BE106"/>
  <c r="J62"/>
  <c r="BI104"/>
  <c r="BH104"/>
  <c r="BG104"/>
  <c r="BF104"/>
  <c r="T104"/>
  <c r="R104"/>
  <c r="P104"/>
  <c r="BK104"/>
  <c r="J104"/>
  <c r="BE104"/>
  <c r="BI103"/>
  <c r="BH103"/>
  <c r="BG103"/>
  <c r="BF103"/>
  <c r="T103"/>
  <c r="R103"/>
  <c r="P103"/>
  <c r="BK103"/>
  <c r="J103"/>
  <c r="BE103"/>
  <c r="BI101"/>
  <c r="BH101"/>
  <c r="BG101"/>
  <c r="BF101"/>
  <c r="T101"/>
  <c r="R101"/>
  <c r="P101"/>
  <c r="BK101"/>
  <c r="J101"/>
  <c r="BE101"/>
  <c r="BI100"/>
  <c r="BH100"/>
  <c r="BG100"/>
  <c r="BF100"/>
  <c r="T100"/>
  <c r="R100"/>
  <c r="P100"/>
  <c r="BK100"/>
  <c r="J100"/>
  <c r="BE100"/>
  <c r="BI98"/>
  <c r="BH98"/>
  <c r="BG98"/>
  <c r="BF98"/>
  <c r="T98"/>
  <c r="R98"/>
  <c r="P98"/>
  <c r="BK98"/>
  <c r="J98"/>
  <c r="BE98"/>
  <c r="BI97"/>
  <c r="BH97"/>
  <c r="BG97"/>
  <c r="BF97"/>
  <c r="T97"/>
  <c r="R97"/>
  <c r="P97"/>
  <c r="BK97"/>
  <c r="J97"/>
  <c r="BE97"/>
  <c r="BI96"/>
  <c r="BH96"/>
  <c r="BG96"/>
  <c r="BF96"/>
  <c r="T96"/>
  <c r="R96"/>
  <c r="P96"/>
  <c r="BK96"/>
  <c r="J96"/>
  <c r="BE96"/>
  <c r="BI95"/>
  <c r="BH95"/>
  <c r="BG95"/>
  <c r="BF95"/>
  <c r="T95"/>
  <c r="R95"/>
  <c r="P95"/>
  <c r="BK95"/>
  <c r="J95"/>
  <c r="BE95"/>
  <c r="BI93"/>
  <c r="BH93"/>
  <c r="BG93"/>
  <c r="BF93"/>
  <c r="T93"/>
  <c r="R93"/>
  <c r="P93"/>
  <c r="BK93"/>
  <c r="J93"/>
  <c r="BE93"/>
  <c r="BI92"/>
  <c r="BH92"/>
  <c r="BG92"/>
  <c r="BF92"/>
  <c r="T92"/>
  <c r="R92"/>
  <c r="P92"/>
  <c r="BK92"/>
  <c r="J92"/>
  <c r="BE92"/>
  <c r="BI91"/>
  <c r="F37"/>
  <c i="1" r="BD57"/>
  <c i="4" r="BH91"/>
  <c r="F36"/>
  <c i="1" r="BC57"/>
  <c i="4" r="BG91"/>
  <c r="F35"/>
  <c i="1" r="BB57"/>
  <c i="4" r="BF91"/>
  <c r="J34"/>
  <c i="1" r="AW57"/>
  <c i="4" r="F34"/>
  <c i="1" r="BA57"/>
  <c i="4" r="T91"/>
  <c r="T90"/>
  <c r="T89"/>
  <c r="T88"/>
  <c r="R91"/>
  <c r="R90"/>
  <c r="R89"/>
  <c r="R88"/>
  <c r="P91"/>
  <c r="P90"/>
  <c r="P89"/>
  <c r="P88"/>
  <c i="1" r="AU57"/>
  <c i="4" r="BK91"/>
  <c r="BK90"/>
  <c r="J90"/>
  <c r="BK89"/>
  <c r="J89"/>
  <c r="BK88"/>
  <c r="J88"/>
  <c r="J59"/>
  <c r="J30"/>
  <c i="1" r="AG57"/>
  <c i="4" r="J91"/>
  <c r="BE91"/>
  <c r="J33"/>
  <c i="1" r="AV57"/>
  <c i="4" r="F33"/>
  <c i="1" r="AZ57"/>
  <c i="4" r="J61"/>
  <c r="J60"/>
  <c r="J85"/>
  <c r="J84"/>
  <c r="F84"/>
  <c r="F82"/>
  <c r="E80"/>
  <c r="J55"/>
  <c r="J54"/>
  <c r="F54"/>
  <c r="F52"/>
  <c r="E50"/>
  <c r="J39"/>
  <c r="J18"/>
  <c r="E18"/>
  <c r="F85"/>
  <c r="F55"/>
  <c r="J17"/>
  <c r="J12"/>
  <c r="J82"/>
  <c r="J52"/>
  <c r="E7"/>
  <c r="E78"/>
  <c r="E48"/>
  <c i="3" r="J37"/>
  <c r="J36"/>
  <c i="1" r="AY56"/>
  <c i="3" r="J35"/>
  <c i="1" r="AX56"/>
  <c i="3" r="BI161"/>
  <c r="BH161"/>
  <c r="BG161"/>
  <c r="BF161"/>
  <c r="T161"/>
  <c r="R161"/>
  <c r="P161"/>
  <c r="BK161"/>
  <c r="J161"/>
  <c r="BE161"/>
  <c r="BI160"/>
  <c r="BH160"/>
  <c r="BG160"/>
  <c r="BF160"/>
  <c r="T160"/>
  <c r="R160"/>
  <c r="P160"/>
  <c r="BK160"/>
  <c r="J160"/>
  <c r="BE160"/>
  <c r="BI159"/>
  <c r="BH159"/>
  <c r="BG159"/>
  <c r="BF159"/>
  <c r="T159"/>
  <c r="R159"/>
  <c r="P159"/>
  <c r="BK159"/>
  <c r="J159"/>
  <c r="BE159"/>
  <c r="BI158"/>
  <c r="BH158"/>
  <c r="BG158"/>
  <c r="BF158"/>
  <c r="T158"/>
  <c r="R158"/>
  <c r="P158"/>
  <c r="BK158"/>
  <c r="J158"/>
  <c r="BE158"/>
  <c r="BI157"/>
  <c r="BH157"/>
  <c r="BG157"/>
  <c r="BF157"/>
  <c r="T157"/>
  <c r="R157"/>
  <c r="P157"/>
  <c r="BK157"/>
  <c r="J157"/>
  <c r="BE157"/>
  <c r="BI156"/>
  <c r="BH156"/>
  <c r="BG156"/>
  <c r="BF156"/>
  <c r="T156"/>
  <c r="R156"/>
  <c r="P156"/>
  <c r="BK156"/>
  <c r="J156"/>
  <c r="BE156"/>
  <c r="BI155"/>
  <c r="BH155"/>
  <c r="BG155"/>
  <c r="BF155"/>
  <c r="T155"/>
  <c r="T154"/>
  <c r="T153"/>
  <c r="R155"/>
  <c r="R154"/>
  <c r="R153"/>
  <c r="P155"/>
  <c r="P154"/>
  <c r="P153"/>
  <c r="BK155"/>
  <c r="BK154"/>
  <c r="J154"/>
  <c r="BK153"/>
  <c r="J153"/>
  <c r="J155"/>
  <c r="BE155"/>
  <c r="J68"/>
  <c r="J67"/>
  <c r="BI152"/>
  <c r="BH152"/>
  <c r="BG152"/>
  <c r="BF152"/>
  <c r="T152"/>
  <c r="T151"/>
  <c r="R152"/>
  <c r="R151"/>
  <c r="P152"/>
  <c r="P151"/>
  <c r="BK152"/>
  <c r="BK151"/>
  <c r="J151"/>
  <c r="J152"/>
  <c r="BE152"/>
  <c r="J66"/>
  <c r="BI150"/>
  <c r="BH150"/>
  <c r="BG150"/>
  <c r="BF150"/>
  <c r="T150"/>
  <c r="R150"/>
  <c r="P150"/>
  <c r="BK150"/>
  <c r="J150"/>
  <c r="BE150"/>
  <c r="BI148"/>
  <c r="BH148"/>
  <c r="BG148"/>
  <c r="BF148"/>
  <c r="T148"/>
  <c r="R148"/>
  <c r="P148"/>
  <c r="BK148"/>
  <c r="J148"/>
  <c r="BE148"/>
  <c r="BI147"/>
  <c r="BH147"/>
  <c r="BG147"/>
  <c r="BF147"/>
  <c r="T147"/>
  <c r="R147"/>
  <c r="P147"/>
  <c r="BK147"/>
  <c r="J147"/>
  <c r="BE147"/>
  <c r="BI146"/>
  <c r="BH146"/>
  <c r="BG146"/>
  <c r="BF146"/>
  <c r="T146"/>
  <c r="T145"/>
  <c r="R146"/>
  <c r="R145"/>
  <c r="P146"/>
  <c r="P145"/>
  <c r="BK146"/>
  <c r="BK145"/>
  <c r="J145"/>
  <c r="J146"/>
  <c r="BE146"/>
  <c r="J65"/>
  <c r="BI144"/>
  <c r="BH144"/>
  <c r="BG144"/>
  <c r="BF144"/>
  <c r="T144"/>
  <c r="R144"/>
  <c r="P144"/>
  <c r="BK144"/>
  <c r="J144"/>
  <c r="BE144"/>
  <c r="BI136"/>
  <c r="BH136"/>
  <c r="BG136"/>
  <c r="BF136"/>
  <c r="T136"/>
  <c r="R136"/>
  <c r="P136"/>
  <c r="BK136"/>
  <c r="J136"/>
  <c r="BE136"/>
  <c r="BI132"/>
  <c r="BH132"/>
  <c r="BG132"/>
  <c r="BF132"/>
  <c r="T132"/>
  <c r="R132"/>
  <c r="P132"/>
  <c r="BK132"/>
  <c r="J132"/>
  <c r="BE132"/>
  <c r="BI124"/>
  <c r="BH124"/>
  <c r="BG124"/>
  <c r="BF124"/>
  <c r="T124"/>
  <c r="R124"/>
  <c r="P124"/>
  <c r="BK124"/>
  <c r="J124"/>
  <c r="BE124"/>
  <c r="BI123"/>
  <c r="BH123"/>
  <c r="BG123"/>
  <c r="BF123"/>
  <c r="T123"/>
  <c r="R123"/>
  <c r="P123"/>
  <c r="BK123"/>
  <c r="J123"/>
  <c r="BE123"/>
  <c r="BI121"/>
  <c r="BH121"/>
  <c r="BG121"/>
  <c r="BF121"/>
  <c r="T121"/>
  <c r="R121"/>
  <c r="P121"/>
  <c r="BK121"/>
  <c r="J121"/>
  <c r="BE121"/>
  <c r="BI118"/>
  <c r="BH118"/>
  <c r="BG118"/>
  <c r="BF118"/>
  <c r="T118"/>
  <c r="T117"/>
  <c r="R118"/>
  <c r="R117"/>
  <c r="P118"/>
  <c r="P117"/>
  <c r="BK118"/>
  <c r="BK117"/>
  <c r="J117"/>
  <c r="J118"/>
  <c r="BE118"/>
  <c r="J64"/>
  <c r="BI115"/>
  <c r="BH115"/>
  <c r="BG115"/>
  <c r="BF115"/>
  <c r="T115"/>
  <c r="R115"/>
  <c r="P115"/>
  <c r="BK115"/>
  <c r="J115"/>
  <c r="BE115"/>
  <c r="BI112"/>
  <c r="BH112"/>
  <c r="BG112"/>
  <c r="BF112"/>
  <c r="T112"/>
  <c r="T111"/>
  <c r="R112"/>
  <c r="R111"/>
  <c r="P112"/>
  <c r="P111"/>
  <c r="BK112"/>
  <c r="BK111"/>
  <c r="J111"/>
  <c r="J112"/>
  <c r="BE112"/>
  <c r="J63"/>
  <c r="BI110"/>
  <c r="BH110"/>
  <c r="BG110"/>
  <c r="BF110"/>
  <c r="T110"/>
  <c r="R110"/>
  <c r="P110"/>
  <c r="BK110"/>
  <c r="J110"/>
  <c r="BE110"/>
  <c r="BI109"/>
  <c r="BH109"/>
  <c r="BG109"/>
  <c r="BF109"/>
  <c r="T109"/>
  <c r="R109"/>
  <c r="P109"/>
  <c r="BK109"/>
  <c r="J109"/>
  <c r="BE109"/>
  <c r="BI108"/>
  <c r="BH108"/>
  <c r="BG108"/>
  <c r="BF108"/>
  <c r="T108"/>
  <c r="R108"/>
  <c r="P108"/>
  <c r="BK108"/>
  <c r="J108"/>
  <c r="BE108"/>
  <c r="BI107"/>
  <c r="BH107"/>
  <c r="BG107"/>
  <c r="BF107"/>
  <c r="T107"/>
  <c r="T106"/>
  <c r="R107"/>
  <c r="R106"/>
  <c r="P107"/>
  <c r="P106"/>
  <c r="BK107"/>
  <c r="BK106"/>
  <c r="J106"/>
  <c r="J107"/>
  <c r="BE107"/>
  <c r="J62"/>
  <c r="BI104"/>
  <c r="BH104"/>
  <c r="BG104"/>
  <c r="BF104"/>
  <c r="T104"/>
  <c r="R104"/>
  <c r="P104"/>
  <c r="BK104"/>
  <c r="J104"/>
  <c r="BE104"/>
  <c r="BI103"/>
  <c r="BH103"/>
  <c r="BG103"/>
  <c r="BF103"/>
  <c r="T103"/>
  <c r="R103"/>
  <c r="P103"/>
  <c r="BK103"/>
  <c r="J103"/>
  <c r="BE103"/>
  <c r="BI102"/>
  <c r="BH102"/>
  <c r="BG102"/>
  <c r="BF102"/>
  <c r="T102"/>
  <c r="R102"/>
  <c r="P102"/>
  <c r="BK102"/>
  <c r="J102"/>
  <c r="BE102"/>
  <c r="BI101"/>
  <c r="BH101"/>
  <c r="BG101"/>
  <c r="BF101"/>
  <c r="T101"/>
  <c r="R101"/>
  <c r="P101"/>
  <c r="BK101"/>
  <c r="J101"/>
  <c r="BE101"/>
  <c r="BI99"/>
  <c r="BH99"/>
  <c r="BG99"/>
  <c r="BF99"/>
  <c r="T99"/>
  <c r="R99"/>
  <c r="P99"/>
  <c r="BK99"/>
  <c r="J99"/>
  <c r="BE99"/>
  <c r="BI98"/>
  <c r="BH98"/>
  <c r="BG98"/>
  <c r="BF98"/>
  <c r="T98"/>
  <c r="R98"/>
  <c r="P98"/>
  <c r="BK98"/>
  <c r="J98"/>
  <c r="BE98"/>
  <c r="BI94"/>
  <c r="BH94"/>
  <c r="BG94"/>
  <c r="BF94"/>
  <c r="T94"/>
  <c r="R94"/>
  <c r="P94"/>
  <c r="BK94"/>
  <c r="J94"/>
  <c r="BE94"/>
  <c r="BI91"/>
  <c r="F37"/>
  <c i="1" r="BD56"/>
  <c i="3" r="BH91"/>
  <c r="F36"/>
  <c i="1" r="BC56"/>
  <c i="3" r="BG91"/>
  <c r="F35"/>
  <c i="1" r="BB56"/>
  <c i="3" r="BF91"/>
  <c r="J34"/>
  <c i="1" r="AW56"/>
  <c i="3" r="F34"/>
  <c i="1" r="BA56"/>
  <c i="3" r="T91"/>
  <c r="T90"/>
  <c r="T89"/>
  <c r="T88"/>
  <c r="R91"/>
  <c r="R90"/>
  <c r="R89"/>
  <c r="R88"/>
  <c r="P91"/>
  <c r="P90"/>
  <c r="P89"/>
  <c r="P88"/>
  <c i="1" r="AU56"/>
  <c i="3" r="BK91"/>
  <c r="BK90"/>
  <c r="J90"/>
  <c r="BK89"/>
  <c r="J89"/>
  <c r="BK88"/>
  <c r="J88"/>
  <c r="J59"/>
  <c r="J30"/>
  <c i="1" r="AG56"/>
  <c i="3" r="J91"/>
  <c r="BE91"/>
  <c r="J33"/>
  <c i="1" r="AV56"/>
  <c i="3" r="F33"/>
  <c i="1" r="AZ56"/>
  <c i="3" r="J61"/>
  <c r="J60"/>
  <c r="J85"/>
  <c r="J84"/>
  <c r="F84"/>
  <c r="F82"/>
  <c r="E80"/>
  <c r="J55"/>
  <c r="J54"/>
  <c r="F54"/>
  <c r="F52"/>
  <c r="E50"/>
  <c r="J39"/>
  <c r="J18"/>
  <c r="E18"/>
  <c r="F85"/>
  <c r="F55"/>
  <c r="J17"/>
  <c r="J12"/>
  <c r="J82"/>
  <c r="J52"/>
  <c r="E7"/>
  <c r="E78"/>
  <c r="E48"/>
  <c i="2" r="J37"/>
  <c r="J36"/>
  <c i="1" r="AY55"/>
  <c i="2" r="J35"/>
  <c i="1" r="AX55"/>
  <c i="2" r="BI151"/>
  <c r="BH151"/>
  <c r="BG151"/>
  <c r="BF151"/>
  <c r="T151"/>
  <c r="R151"/>
  <c r="P151"/>
  <c r="BK151"/>
  <c r="J151"/>
  <c r="BE151"/>
  <c r="BI150"/>
  <c r="BH150"/>
  <c r="BG150"/>
  <c r="BF150"/>
  <c r="T150"/>
  <c r="T149"/>
  <c r="T148"/>
  <c r="R150"/>
  <c r="R149"/>
  <c r="R148"/>
  <c r="P150"/>
  <c r="P149"/>
  <c r="P148"/>
  <c r="BK150"/>
  <c r="BK149"/>
  <c r="J149"/>
  <c r="BK148"/>
  <c r="J148"/>
  <c r="J150"/>
  <c r="BE150"/>
  <c r="J69"/>
  <c r="J68"/>
  <c r="BI147"/>
  <c r="BH147"/>
  <c r="BG147"/>
  <c r="BF147"/>
  <c r="T147"/>
  <c r="T146"/>
  <c r="R147"/>
  <c r="R146"/>
  <c r="P147"/>
  <c r="P146"/>
  <c r="BK147"/>
  <c r="BK146"/>
  <c r="J146"/>
  <c r="J147"/>
  <c r="BE147"/>
  <c r="J67"/>
  <c r="BI145"/>
  <c r="BH145"/>
  <c r="BG145"/>
  <c r="BF145"/>
  <c r="T145"/>
  <c r="R145"/>
  <c r="P145"/>
  <c r="BK145"/>
  <c r="J145"/>
  <c r="BE145"/>
  <c r="BI144"/>
  <c r="BH144"/>
  <c r="BG144"/>
  <c r="BF144"/>
  <c r="T144"/>
  <c r="R144"/>
  <c r="P144"/>
  <c r="BK144"/>
  <c r="J144"/>
  <c r="BE144"/>
  <c r="BI143"/>
  <c r="BH143"/>
  <c r="BG143"/>
  <c r="BF143"/>
  <c r="T143"/>
  <c r="R143"/>
  <c r="P143"/>
  <c r="BK143"/>
  <c r="J143"/>
  <c r="BE143"/>
  <c r="BI142"/>
  <c r="BH142"/>
  <c r="BG142"/>
  <c r="BF142"/>
  <c r="T142"/>
  <c r="R142"/>
  <c r="P142"/>
  <c r="BK142"/>
  <c r="J142"/>
  <c r="BE142"/>
  <c r="BI141"/>
  <c r="BH141"/>
  <c r="BG141"/>
  <c r="BF141"/>
  <c r="T141"/>
  <c r="R141"/>
  <c r="P141"/>
  <c r="BK141"/>
  <c r="J141"/>
  <c r="BE141"/>
  <c r="BI138"/>
  <c r="BH138"/>
  <c r="BG138"/>
  <c r="BF138"/>
  <c r="T138"/>
  <c r="R138"/>
  <c r="P138"/>
  <c r="BK138"/>
  <c r="J138"/>
  <c r="BE138"/>
  <c r="BI137"/>
  <c r="BH137"/>
  <c r="BG137"/>
  <c r="BF137"/>
  <c r="T137"/>
  <c r="R137"/>
  <c r="P137"/>
  <c r="BK137"/>
  <c r="J137"/>
  <c r="BE137"/>
  <c r="BI136"/>
  <c r="BH136"/>
  <c r="BG136"/>
  <c r="BF136"/>
  <c r="T136"/>
  <c r="R136"/>
  <c r="P136"/>
  <c r="BK136"/>
  <c r="J136"/>
  <c r="BE136"/>
  <c r="BI134"/>
  <c r="BH134"/>
  <c r="BG134"/>
  <c r="BF134"/>
  <c r="T134"/>
  <c r="T133"/>
  <c r="R134"/>
  <c r="R133"/>
  <c r="P134"/>
  <c r="P133"/>
  <c r="BK134"/>
  <c r="BK133"/>
  <c r="J133"/>
  <c r="J134"/>
  <c r="BE134"/>
  <c r="J66"/>
  <c r="BI131"/>
  <c r="BH131"/>
  <c r="BG131"/>
  <c r="BF131"/>
  <c r="T131"/>
  <c r="R131"/>
  <c r="P131"/>
  <c r="BK131"/>
  <c r="J131"/>
  <c r="BE131"/>
  <c r="BI129"/>
  <c r="BH129"/>
  <c r="BG129"/>
  <c r="BF129"/>
  <c r="T129"/>
  <c r="R129"/>
  <c r="P129"/>
  <c r="BK129"/>
  <c r="J129"/>
  <c r="BE129"/>
  <c r="BI128"/>
  <c r="BH128"/>
  <c r="BG128"/>
  <c r="BF128"/>
  <c r="T128"/>
  <c r="T127"/>
  <c r="R128"/>
  <c r="R127"/>
  <c r="P128"/>
  <c r="P127"/>
  <c r="BK128"/>
  <c r="BK127"/>
  <c r="J127"/>
  <c r="J128"/>
  <c r="BE128"/>
  <c r="J65"/>
  <c r="BI126"/>
  <c r="BH126"/>
  <c r="BG126"/>
  <c r="BF126"/>
  <c r="T126"/>
  <c r="R126"/>
  <c r="P126"/>
  <c r="BK126"/>
  <c r="J126"/>
  <c r="BE126"/>
  <c r="BI124"/>
  <c r="BH124"/>
  <c r="BG124"/>
  <c r="BF124"/>
  <c r="T124"/>
  <c r="T123"/>
  <c r="R124"/>
  <c r="R123"/>
  <c r="P124"/>
  <c r="P123"/>
  <c r="BK124"/>
  <c r="BK123"/>
  <c r="J123"/>
  <c r="J124"/>
  <c r="BE124"/>
  <c r="J64"/>
  <c r="BI122"/>
  <c r="BH122"/>
  <c r="BG122"/>
  <c r="BF122"/>
  <c r="T122"/>
  <c r="T121"/>
  <c r="R122"/>
  <c r="R121"/>
  <c r="P122"/>
  <c r="P121"/>
  <c r="BK122"/>
  <c r="BK121"/>
  <c r="J121"/>
  <c r="J122"/>
  <c r="BE122"/>
  <c r="J63"/>
  <c r="BI119"/>
  <c r="BH119"/>
  <c r="BG119"/>
  <c r="BF119"/>
  <c r="T119"/>
  <c r="R119"/>
  <c r="P119"/>
  <c r="BK119"/>
  <c r="J119"/>
  <c r="BE119"/>
  <c r="BI118"/>
  <c r="BH118"/>
  <c r="BG118"/>
  <c r="BF118"/>
  <c r="T118"/>
  <c r="R118"/>
  <c r="P118"/>
  <c r="BK118"/>
  <c r="J118"/>
  <c r="BE118"/>
  <c r="BI112"/>
  <c r="BH112"/>
  <c r="BG112"/>
  <c r="BF112"/>
  <c r="T112"/>
  <c r="T111"/>
  <c r="R112"/>
  <c r="R111"/>
  <c r="P112"/>
  <c r="P111"/>
  <c r="BK112"/>
  <c r="BK111"/>
  <c r="J111"/>
  <c r="J112"/>
  <c r="BE112"/>
  <c r="J62"/>
  <c r="BI110"/>
  <c r="BH110"/>
  <c r="BG110"/>
  <c r="BF110"/>
  <c r="T110"/>
  <c r="R110"/>
  <c r="P110"/>
  <c r="BK110"/>
  <c r="J110"/>
  <c r="BE110"/>
  <c r="BI109"/>
  <c r="BH109"/>
  <c r="BG109"/>
  <c r="BF109"/>
  <c r="T109"/>
  <c r="R109"/>
  <c r="P109"/>
  <c r="BK109"/>
  <c r="J109"/>
  <c r="BE109"/>
  <c r="BI107"/>
  <c r="BH107"/>
  <c r="BG107"/>
  <c r="BF107"/>
  <c r="T107"/>
  <c r="R107"/>
  <c r="P107"/>
  <c r="BK107"/>
  <c r="J107"/>
  <c r="BE107"/>
  <c r="BI106"/>
  <c r="BH106"/>
  <c r="BG106"/>
  <c r="BF106"/>
  <c r="T106"/>
  <c r="R106"/>
  <c r="P106"/>
  <c r="BK106"/>
  <c r="J106"/>
  <c r="BE106"/>
  <c r="BI104"/>
  <c r="BH104"/>
  <c r="BG104"/>
  <c r="BF104"/>
  <c r="T104"/>
  <c r="R104"/>
  <c r="P104"/>
  <c r="BK104"/>
  <c r="J104"/>
  <c r="BE104"/>
  <c r="BI103"/>
  <c r="BH103"/>
  <c r="BG103"/>
  <c r="BF103"/>
  <c r="T103"/>
  <c r="R103"/>
  <c r="P103"/>
  <c r="BK103"/>
  <c r="J103"/>
  <c r="BE103"/>
  <c r="BI102"/>
  <c r="BH102"/>
  <c r="BG102"/>
  <c r="BF102"/>
  <c r="T102"/>
  <c r="R102"/>
  <c r="P102"/>
  <c r="BK102"/>
  <c r="J102"/>
  <c r="BE102"/>
  <c r="BI101"/>
  <c r="BH101"/>
  <c r="BG101"/>
  <c r="BF101"/>
  <c r="T101"/>
  <c r="R101"/>
  <c r="P101"/>
  <c r="BK101"/>
  <c r="J101"/>
  <c r="BE101"/>
  <c r="BI99"/>
  <c r="BH99"/>
  <c r="BG99"/>
  <c r="BF99"/>
  <c r="T99"/>
  <c r="R99"/>
  <c r="P99"/>
  <c r="BK99"/>
  <c r="J99"/>
  <c r="BE99"/>
  <c r="BI98"/>
  <c r="BH98"/>
  <c r="BG98"/>
  <c r="BF98"/>
  <c r="T98"/>
  <c r="R98"/>
  <c r="P98"/>
  <c r="BK98"/>
  <c r="J98"/>
  <c r="BE98"/>
  <c r="BI94"/>
  <c r="BH94"/>
  <c r="BG94"/>
  <c r="BF94"/>
  <c r="T94"/>
  <c r="R94"/>
  <c r="P94"/>
  <c r="BK94"/>
  <c r="J94"/>
  <c r="BE94"/>
  <c r="BI93"/>
  <c r="BH93"/>
  <c r="BG93"/>
  <c r="BF93"/>
  <c r="T93"/>
  <c r="R93"/>
  <c r="P93"/>
  <c r="BK93"/>
  <c r="J93"/>
  <c r="BE93"/>
  <c r="BI92"/>
  <c r="F37"/>
  <c i="1" r="BD55"/>
  <c i="2" r="BH92"/>
  <c r="F36"/>
  <c i="1" r="BC55"/>
  <c i="2" r="BG92"/>
  <c r="F35"/>
  <c i="1" r="BB55"/>
  <c i="2" r="BF92"/>
  <c r="J34"/>
  <c i="1" r="AW55"/>
  <c i="2" r="F34"/>
  <c i="1" r="BA55"/>
  <c i="2" r="T92"/>
  <c r="T91"/>
  <c r="T90"/>
  <c r="T89"/>
  <c r="R92"/>
  <c r="R91"/>
  <c r="R90"/>
  <c r="R89"/>
  <c r="P92"/>
  <c r="P91"/>
  <c r="P90"/>
  <c r="P89"/>
  <c i="1" r="AU55"/>
  <c i="2" r="BK92"/>
  <c r="BK91"/>
  <c r="J91"/>
  <c r="BK90"/>
  <c r="J90"/>
  <c r="BK89"/>
  <c r="J89"/>
  <c r="J59"/>
  <c r="J30"/>
  <c i="1" r="AG55"/>
  <c i="2" r="J92"/>
  <c r="BE92"/>
  <c r="J33"/>
  <c i="1" r="AV55"/>
  <c i="2" r="F33"/>
  <c i="1" r="AZ55"/>
  <c i="2" r="J61"/>
  <c r="J60"/>
  <c r="J86"/>
  <c r="J85"/>
  <c r="F85"/>
  <c r="F83"/>
  <c r="E81"/>
  <c r="J55"/>
  <c r="J54"/>
  <c r="F54"/>
  <c r="F52"/>
  <c r="E50"/>
  <c r="J39"/>
  <c r="J18"/>
  <c r="E18"/>
  <c r="F86"/>
  <c r="F55"/>
  <c r="J17"/>
  <c r="J12"/>
  <c r="J83"/>
  <c r="J52"/>
  <c r="E7"/>
  <c r="E79"/>
  <c r="E48"/>
  <c i="1" r="BD54"/>
  <c r="W33"/>
  <c r="BC54"/>
  <c r="W32"/>
  <c r="BB54"/>
  <c r="W31"/>
  <c r="BA54"/>
  <c r="W30"/>
  <c r="AZ54"/>
  <c r="W29"/>
  <c r="AY54"/>
  <c r="AX54"/>
  <c r="AW54"/>
  <c r="AK30"/>
  <c r="AV54"/>
  <c r="AK29"/>
  <c r="AU54"/>
  <c r="AT54"/>
  <c r="AS54"/>
  <c r="AG54"/>
  <c r="AK26"/>
  <c r="AT59"/>
  <c r="AN59"/>
  <c r="AT58"/>
  <c r="AN58"/>
  <c r="AT57"/>
  <c r="AN57"/>
  <c r="AT56"/>
  <c r="AN56"/>
  <c r="AT55"/>
  <c r="AN55"/>
  <c r="AN54"/>
  <c r="L50"/>
  <c r="AM50"/>
  <c r="AM49"/>
  <c r="L49"/>
  <c r="AM47"/>
  <c r="L47"/>
  <c r="L45"/>
  <c r="L4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<sst xmlns="http://schemas.openxmlformats.org/spreadsheetml/2006/main">
  <si>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</si>
  <si>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</si>
  <si>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</si>
  <si>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</si>
  <si>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</si>
  <si>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{9ef529d0-52a6-4af5-85a5-4104fa4636d1}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</si>
  <si>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</si>
  <si>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</si>
  <si>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</si>
  <si>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</si>
  <si>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</si>
  <si>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</si>
  <si>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</si>
  <si>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</si>
  <si>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Jandacek</t>
  </si>
  <si>
    <t xml:space="preserve"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</si>
  <si>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</si>
  <si>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Mnichovo Hradiště - oprava cest a schodiště nad soutokem Jizery a Nedbalky</t>
  </si>
  <si>
    <t>KSO:</t>
  </si>
  <si>
    <t>CC-CZ:</t>
  </si>
  <si>
    <t>Místo:</t>
  </si>
  <si>
    <t>Mnichovo Hradiště</t>
  </si>
  <si>
    <t>Datum:</t>
  </si>
  <si>
    <t>15. 10. 2018</t>
  </si>
  <si>
    <t>Zadavatel:</t>
  </si>
  <si>
    <t>IČ:</t>
  </si>
  <si>
    <t>Město Mnichovo Hradiště</t>
  </si>
  <si>
    <t>DIČ:</t>
  </si>
  <si>
    <t>Uchazeč:</t>
  </si>
  <si>
    <t>Vyplň údaj</t>
  </si>
  <si>
    <t>Projektant:</t>
  </si>
  <si>
    <t>Ing. Václav Jandáček</t>
  </si>
  <si>
    <t>True</t>
  </si>
  <si>
    <t>Zpracovatel:</t>
  </si>
  <si>
    <t>Lenka Jandová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</si>
  <si>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</si>
  <si>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</si>
  <si>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</si>
  <si>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</si>
  <si>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</si>
  <si>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</si>
  <si>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</si>
  <si>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</si>
  <si>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</si>
  <si>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</si>
  <si>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</si>
  <si>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</si>
  <si>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</si>
  <si>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</si>
  <si>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</si>
  <si>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</si>
  <si>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</si>
  <si>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</si>
  <si>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</si>
  <si>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</si>
  <si>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</si>
  <si>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</si>
  <si>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</si>
  <si>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</si>
  <si>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</si>
  <si>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</si>
  <si>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</si>
  <si>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</si>
  <si>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</si>
  <si>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</si>
  <si>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</si>
  <si>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</si>
  <si>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</si>
  <si>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</si>
  <si>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</si>
  <si>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</si>
  <si>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</si>
  <si>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</si>
  <si>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</si>
  <si>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</si>
  <si>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A</t>
  </si>
  <si>
    <t>Rampa 1</t>
  </si>
  <si>
    <t>STA</t>
  </si>
  <si>
    <t>1</t>
  </si>
  <si>
    <t>{970b7e6b-cacf-4926-95c9-b903f0878f0a}</t>
  </si>
  <si>
    <t>2</t>
  </si>
  <si>
    <t>B</t>
  </si>
  <si>
    <t>Schodiště</t>
  </si>
  <si>
    <t>{885c979b-a909-47b9-81ca-0bf04d849859}</t>
  </si>
  <si>
    <t>C</t>
  </si>
  <si>
    <t>Rampa 2</t>
  </si>
  <si>
    <t>{aa483e05-881a-4f23-9c36-9f3b9004008c}</t>
  </si>
  <si>
    <t>Rampa 3</t>
  </si>
  <si>
    <t>{30c93929-d26e-41ea-b104-d7769c2a10fb}</t>
  </si>
  <si>
    <t>E</t>
  </si>
  <si>
    <t>Ostatní, VRN</t>
  </si>
  <si>
    <t>{969d0f23-b63e-45bf-acd6-93ac1ab92da1}</t>
  </si>
  <si>
    <t>KRYCÍ LIST SOUPISU PRACÍ</t>
  </si>
  <si>
    <t>Objekt:</t>
  </si>
  <si>
    <t>A - Rampa 1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</si>
  <si>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</si>
  <si>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</si>
  <si>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</si>
  <si>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</si>
  <si>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</si>
  <si>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</si>
  <si>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</si>
  <si>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</si>
  <si>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</si>
  <si>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</si>
  <si>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</si>
  <si>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</si>
  <si>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998 - Přesun hmot</t>
  </si>
  <si>
    <t>PSV - Práce a dodávky PSV</t>
  </si>
  <si>
    <t xml:space="preserve">    767 - Konstrukce zámečnické 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</si>
  <si>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</si>
  <si>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</si>
  <si>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</si>
  <si>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</si>
  <si>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</si>
  <si>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</si>
  <si>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</si>
  <si>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</si>
  <si>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</si>
  <si>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</si>
  <si>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</si>
  <si>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</si>
  <si>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</si>
  <si>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</si>
  <si>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</si>
  <si>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</si>
  <si>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</si>
  <si>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</si>
  <si>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122201101R</t>
  </si>
  <si>
    <t>Odkopávky a prokopávky nezapažené v hornině tř. 3 objem do 100 m3 - ručně</t>
  </si>
  <si>
    <t>m3</t>
  </si>
  <si>
    <t>4</t>
  </si>
  <si>
    <t>-1715370258</t>
  </si>
  <si>
    <t>122201109</t>
  </si>
  <si>
    <t>Příplatek za lepivost u odkopávek v hornině tř. 1 až 3</t>
  </si>
  <si>
    <t>CS ÚRS 2017 02</t>
  </si>
  <si>
    <t>-933750469</t>
  </si>
  <si>
    <t>3</t>
  </si>
  <si>
    <t>123202101</t>
  </si>
  <si>
    <t>Vykopávky zářezů na suchu objemu do 1000 m3 v hornině tř. 3</t>
  </si>
  <si>
    <t>2098802545</t>
  </si>
  <si>
    <t>VV</t>
  </si>
  <si>
    <t>1*1,2*11*0,2</t>
  </si>
  <si>
    <t>0,3*1,2*9*0,2</t>
  </si>
  <si>
    <t>Součet</t>
  </si>
  <si>
    <t>123202109</t>
  </si>
  <si>
    <t>Příplatek k vykopávkám zářezů na suchu v hornině tř. 3 za na lepivost</t>
  </si>
  <si>
    <t>-1943955487</t>
  </si>
  <si>
    <t>5</t>
  </si>
  <si>
    <t>162201201</t>
  </si>
  <si>
    <t>Vodorovné přemístění do 10 m nošením výkopku z horniny tř. 1 až 4</t>
  </si>
  <si>
    <t>-1086267016</t>
  </si>
  <si>
    <t>12+3,288</t>
  </si>
  <si>
    <t>6</t>
  </si>
  <si>
    <t>162201211</t>
  </si>
  <si>
    <t>Vodorovné přemístění výkopku z horniny tř. 1 až 4 stavebním kolečkem do 10 m</t>
  </si>
  <si>
    <t>-414260308</t>
  </si>
  <si>
    <t>7</t>
  </si>
  <si>
    <t>162201219</t>
  </si>
  <si>
    <t>Příplatek k vodorovnému přemístění výkopku z horniny tř. 1 až 4 stavebním kolečkem ZKD 10 m</t>
  </si>
  <si>
    <t>-1458622181</t>
  </si>
  <si>
    <t>8</t>
  </si>
  <si>
    <t>162701105</t>
  </si>
  <si>
    <t>Vodorovné přemístění do 10000 m výkopku/sypaniny z horniny tř. 1 až 4</t>
  </si>
  <si>
    <t>2050823393</t>
  </si>
  <si>
    <t>9</t>
  </si>
  <si>
    <t>167101101</t>
  </si>
  <si>
    <t>Nakládání výkopku z hornin tř. 1 až 4 do 100 m3</t>
  </si>
  <si>
    <t>909989512</t>
  </si>
  <si>
    <t>12+3,288-5</t>
  </si>
  <si>
    <t>10</t>
  </si>
  <si>
    <t>171201201</t>
  </si>
  <si>
    <t>Uložení sypaniny na skládky</t>
  </si>
  <si>
    <t>1409782725</t>
  </si>
  <si>
    <t>11</t>
  </si>
  <si>
    <t>171201211</t>
  </si>
  <si>
    <t>Poplatek za uložení odpadu ze sypaniny na skládce (skládkovné)</t>
  </si>
  <si>
    <t>t</t>
  </si>
  <si>
    <t>1494495988</t>
  </si>
  <si>
    <t>10,288*1,6 'Přepočtené koeficientem množství</t>
  </si>
  <si>
    <t>12</t>
  </si>
  <si>
    <t>175101201</t>
  </si>
  <si>
    <t>Obsypání objektu nad přilehlým původním terénem sypaninou bez prohození, uloženou do 3 m</t>
  </si>
  <si>
    <t>955846557</t>
  </si>
  <si>
    <t>13</t>
  </si>
  <si>
    <t>181951102</t>
  </si>
  <si>
    <t>Úprava pláně v hornině tř. 1 až 4 se zhutněním</t>
  </si>
  <si>
    <t>m2</t>
  </si>
  <si>
    <t>-1170446484</t>
  </si>
  <si>
    <t>Zakládání</t>
  </si>
  <si>
    <t>14</t>
  </si>
  <si>
    <t>221211112</t>
  </si>
  <si>
    <t>Vrty přenosnými kladivy D do 56 mm úklon do 90° hl do 10 m hor. II</t>
  </si>
  <si>
    <t>m</t>
  </si>
  <si>
    <t>733833361</t>
  </si>
  <si>
    <t>" pro ukotvenní schodů"</t>
  </si>
  <si>
    <t>120*0,45</t>
  </si>
  <si>
    <t>" kolíky pru svahy"</t>
  </si>
  <si>
    <t>25</t>
  </si>
  <si>
    <t>274311511</t>
  </si>
  <si>
    <t>Základové pásy prokládané kamenem z betonu tř. C 12/15</t>
  </si>
  <si>
    <t>365048160</t>
  </si>
  <si>
    <t>16</t>
  </si>
  <si>
    <t>291111114</t>
  </si>
  <si>
    <t>Podklad pro zpevněné plochy z betonového recyklátu</t>
  </si>
  <si>
    <t>-1547345966</t>
  </si>
  <si>
    <t>45*1,2*0,2</t>
  </si>
  <si>
    <t>Svislé a kompletní konstrukce</t>
  </si>
  <si>
    <t>17</t>
  </si>
  <si>
    <t>311213220</t>
  </si>
  <si>
    <t>Zdivo z kamenů na maltu, nad 20 kg</t>
  </si>
  <si>
    <t>222843565</t>
  </si>
  <si>
    <t>Vodorovné konstrukce</t>
  </si>
  <si>
    <t>18</t>
  </si>
  <si>
    <t>434191421</t>
  </si>
  <si>
    <t>Osazení schodišťových stupňů kamenných broušených nebo leštěných na desku / hrubě tesaných kamenů/</t>
  </si>
  <si>
    <t>-275597506</t>
  </si>
  <si>
    <t>19*1,2</t>
  </si>
  <si>
    <t>19</t>
  </si>
  <si>
    <t>M</t>
  </si>
  <si>
    <t>583880151</t>
  </si>
  <si>
    <t>stupeň schodišťový z kamenných kvádrů (3x40x30x15 cm)</t>
  </si>
  <si>
    <t>1858339137</t>
  </si>
  <si>
    <t>Komunikace pozemní</t>
  </si>
  <si>
    <t>20</t>
  </si>
  <si>
    <t>564231111</t>
  </si>
  <si>
    <t>Podklad nebo podsyp ze štěrkopísku ŠP tl 100 mm</t>
  </si>
  <si>
    <t>-1824911997</t>
  </si>
  <si>
    <t>564831110</t>
  </si>
  <si>
    <t>Podklad ze štěrkodrtě ŠD tl 100 mm stabilizovaná /0-8/</t>
  </si>
  <si>
    <t>-969960173</t>
  </si>
  <si>
    <t>45*1,2</t>
  </si>
  <si>
    <t>22</t>
  </si>
  <si>
    <t>594111111</t>
  </si>
  <si>
    <t>Dlažba z lomového kamene s provedením lože z kameniva těženého</t>
  </si>
  <si>
    <t>-1006213238</t>
  </si>
  <si>
    <t>1,2*0,25*8</t>
  </si>
  <si>
    <t>Ostatní konstrukce a práce, bourání</t>
  </si>
  <si>
    <t>23</t>
  </si>
  <si>
    <t>935113110</t>
  </si>
  <si>
    <t xml:space="preserve">Osazení odvodňovacího  žlabu do betonového lože</t>
  </si>
  <si>
    <t>1265280918</t>
  </si>
  <si>
    <t>1,2*5</t>
  </si>
  <si>
    <t>24</t>
  </si>
  <si>
    <t>953241110</t>
  </si>
  <si>
    <t xml:space="preserve">Osazení  trnů D 20 mm </t>
  </si>
  <si>
    <t>kus</t>
  </si>
  <si>
    <t>1629948556</t>
  </si>
  <si>
    <t>548794061</t>
  </si>
  <si>
    <t xml:space="preserve">trn D 20  l=500 mm</t>
  </si>
  <si>
    <t>-1231579801</t>
  </si>
  <si>
    <t>26</t>
  </si>
  <si>
    <t>977151111</t>
  </si>
  <si>
    <t>Jádrové vrty diamantovými korunkami do D 35 mm do stavebních materiálů</t>
  </si>
  <si>
    <t>-841536402</t>
  </si>
  <si>
    <t>" do kamenných kvádrů schodiště"</t>
  </si>
  <si>
    <t>0,1*120</t>
  </si>
  <si>
    <t>27</t>
  </si>
  <si>
    <t>985911001</t>
  </si>
  <si>
    <t>Zajištění svahu pod cestou hrazením a kolíkováním, vč. zákrytu kokosouvou rohoží</t>
  </si>
  <si>
    <t>1031930092</t>
  </si>
  <si>
    <t>28</t>
  </si>
  <si>
    <t>985911002</t>
  </si>
  <si>
    <t>Zajištění cesty směrem ze svahu kolíky a tyče</t>
  </si>
  <si>
    <t>353295319</t>
  </si>
  <si>
    <t>29</t>
  </si>
  <si>
    <t>605110211</t>
  </si>
  <si>
    <t xml:space="preserve">řezivo  pro boční zajištění cest (tvrdé dřevo)</t>
  </si>
  <si>
    <t>-62171795</t>
  </si>
  <si>
    <t>30</t>
  </si>
  <si>
    <t>605110212</t>
  </si>
  <si>
    <t xml:space="preserve">řezivo  pro zajištění svahů /tvrdé dřevo/</t>
  </si>
  <si>
    <t>-1716493413</t>
  </si>
  <si>
    <t>31</t>
  </si>
  <si>
    <t>985911010</t>
  </si>
  <si>
    <t>Montáž a dodávka zábradlí u schodiště a skály dřevěné kotvené trny</t>
  </si>
  <si>
    <t>612729659</t>
  </si>
  <si>
    <t>998</t>
  </si>
  <si>
    <t>Přesun hmot</t>
  </si>
  <si>
    <t>32</t>
  </si>
  <si>
    <t>998018001</t>
  </si>
  <si>
    <t>Přesun hmot ruční pro budovy v do 6 m</t>
  </si>
  <si>
    <t>-2093240769</t>
  </si>
  <si>
    <t>PSV</t>
  </si>
  <si>
    <t>Práce a dodávky PSV</t>
  </si>
  <si>
    <t>767</t>
  </si>
  <si>
    <t xml:space="preserve">Konstrukce zámečnické </t>
  </si>
  <si>
    <t>33</t>
  </si>
  <si>
    <t>767995110</t>
  </si>
  <si>
    <t xml:space="preserve">Montáž a dodávka atypických zámečnických konstrukcí - odvodňovací žlab  (cca 40kg/kus)- / zinkované/</t>
  </si>
  <si>
    <t>-1760171002</t>
  </si>
  <si>
    <t>34</t>
  </si>
  <si>
    <t>767995120</t>
  </si>
  <si>
    <t>Montáž a dodávka atypických zámečnických konstrukcí - ocelové kolíky pro zajištění boků cest /zinkované/</t>
  </si>
  <si>
    <t>-2017088984</t>
  </si>
  <si>
    <t>B - Schodiště</t>
  </si>
  <si>
    <t xml:space="preserve">    997 - Přesun sutě</t>
  </si>
  <si>
    <t xml:space="preserve">    767 - Konstrukce zámečnické</t>
  </si>
  <si>
    <t>132212101</t>
  </si>
  <si>
    <t>Hloubení rýh š do 600 mm ručním nebo pneum nářadím v soudržných horninách tř. 3</t>
  </si>
  <si>
    <t>973333806</t>
  </si>
  <si>
    <t>15*0,25*0,3</t>
  </si>
  <si>
    <t>161101501</t>
  </si>
  <si>
    <t>Svislé přemístění výkopku nošením svisle do v 3 m v hornině tř. 1 až 4</t>
  </si>
  <si>
    <t>-586289294</t>
  </si>
  <si>
    <t>211947943</t>
  </si>
  <si>
    <t>1080591387</t>
  </si>
  <si>
    <t>3,125*4</t>
  </si>
  <si>
    <t>1436161516</t>
  </si>
  <si>
    <t>153302319</t>
  </si>
  <si>
    <t>-694520286</t>
  </si>
  <si>
    <t>134360319</t>
  </si>
  <si>
    <t>12,5*1,6 'Přepočtené koeficientem množství</t>
  </si>
  <si>
    <t>225211112</t>
  </si>
  <si>
    <t>Vrty maloprofilové jádrové D do 93 mm úklon do 45° hl do 25 m hor. I a II</t>
  </si>
  <si>
    <t>-2052348454</t>
  </si>
  <si>
    <t>225211114</t>
  </si>
  <si>
    <t xml:space="preserve">Vrty maloprofilové jádrové D do 93 mm  hl do 25 m hor. III a IV</t>
  </si>
  <si>
    <t>-1175571040</t>
  </si>
  <si>
    <t>278311160</t>
  </si>
  <si>
    <t>Zálivka kotevních otvorů z betonu tř. C 25/30 objemu do 0,10 m3 - vrty pro zábradlí</t>
  </si>
  <si>
    <t>1912743710</t>
  </si>
  <si>
    <t>279311110</t>
  </si>
  <si>
    <t xml:space="preserve">Postupné podbetonování  betonem tř. C 30/37 XC 2 mrazuvzdorným</t>
  </si>
  <si>
    <t>-375893036</t>
  </si>
  <si>
    <t>258548260</t>
  </si>
  <si>
    <t>" pro kamenný žlab"</t>
  </si>
  <si>
    <t>15*0,25</t>
  </si>
  <si>
    <t>597191121</t>
  </si>
  <si>
    <t xml:space="preserve">Rigol dlážděný z  kamene lomařsky upraveného na sucho bez lože</t>
  </si>
  <si>
    <t>-775170772</t>
  </si>
  <si>
    <t>977151119</t>
  </si>
  <si>
    <t>Jádrové vrty diamantovými korunkami do D 110 mm do stavebních materiálů</t>
  </si>
  <si>
    <t>1289707574</t>
  </si>
  <si>
    <t>" pro příčné odvodňovací trubky"</t>
  </si>
  <si>
    <t>4,5</t>
  </si>
  <si>
    <t>985112132</t>
  </si>
  <si>
    <t>Odsekání degradovaného betonu rubu kleneb a podlah tl do 30 mm</t>
  </si>
  <si>
    <t>-1639159653</t>
  </si>
  <si>
    <t>985112193</t>
  </si>
  <si>
    <t xml:space="preserve">Příplatek k odsekání  degradovaného betonu za plochu do 10 m2 jednotlivě</t>
  </si>
  <si>
    <t>31249451</t>
  </si>
  <si>
    <t>985131311</t>
  </si>
  <si>
    <t>Ruční dočištění ploch stěn, rubu kleneb a podlah ocelových kartáči</t>
  </si>
  <si>
    <t>-1143414322</t>
  </si>
  <si>
    <t>(0,3+0,2)*1,2*56</t>
  </si>
  <si>
    <t>Mezisoučet</t>
  </si>
  <si>
    <t>(0,3+0,2)*1,2*(14+6)</t>
  </si>
  <si>
    <t>985311110</t>
  </si>
  <si>
    <t xml:space="preserve">Sanace schodišťových stupňů  a podest /vysprávková směs se schopností pevnosti betonu C30/37/</t>
  </si>
  <si>
    <t>1527498947</t>
  </si>
  <si>
    <t>985324220</t>
  </si>
  <si>
    <t xml:space="preserve">Ochranný  nátěr betonu / penetrace na silikátové bázi/</t>
  </si>
  <si>
    <t>216096540</t>
  </si>
  <si>
    <t>Fixace svahu pod schodištěm</t>
  </si>
  <si>
    <t>-2063395943</t>
  </si>
  <si>
    <t>997</t>
  </si>
  <si>
    <t>Přesun sutě</t>
  </si>
  <si>
    <t>997013151</t>
  </si>
  <si>
    <t>Vnitrostaveništní doprava suti a vybouraných hmot pro budovy v do 6 m s omezením mechanizace</t>
  </si>
  <si>
    <t>-379396069</t>
  </si>
  <si>
    <t>997013501</t>
  </si>
  <si>
    <t>Odvoz suti a vybouraných hmot na skládku nebo meziskládku do 1 km se složením</t>
  </si>
  <si>
    <t>-511505111</t>
  </si>
  <si>
    <t>997013509</t>
  </si>
  <si>
    <t>Příplatek k odvozu suti a vybouraných hmot na skládku ZKD 1 km přes 1 km</t>
  </si>
  <si>
    <t>-1913623577</t>
  </si>
  <si>
    <t>1,623*10 'Přepočtené koeficientem množství</t>
  </si>
  <si>
    <t>997013831</t>
  </si>
  <si>
    <t>Poplatek za uložení stavebního směsného odpadu na skládce (skládkovné)</t>
  </si>
  <si>
    <t>-1113036909</t>
  </si>
  <si>
    <t>-1797625900</t>
  </si>
  <si>
    <t>Konstrukce zámečnické</t>
  </si>
  <si>
    <t>767161126</t>
  </si>
  <si>
    <t>Montáž zábradlí rovného z trubek do ocelové konstrukce hmotnosti do 30 kg</t>
  </si>
  <si>
    <t>-1598096235</t>
  </si>
  <si>
    <t>767995113</t>
  </si>
  <si>
    <t>Montáž atypických zámečnických konstrukcí hmotnosti do 20 kg</t>
  </si>
  <si>
    <t>kg</t>
  </si>
  <si>
    <t>1335997826</t>
  </si>
  <si>
    <t>140110101</t>
  </si>
  <si>
    <t>dodávka ocelového zábradlí</t>
  </si>
  <si>
    <t>-1917319700</t>
  </si>
  <si>
    <t>407889091</t>
  </si>
  <si>
    <t>140110721</t>
  </si>
  <si>
    <t>trubka ocelová pro odvodnění schodiště</t>
  </si>
  <si>
    <t>967938911</t>
  </si>
  <si>
    <t>767995119</t>
  </si>
  <si>
    <t xml:space="preserve">Příplatek za povrchovou úpravu ocelového zábradlí  / zinkování + nátěr černou barvou pro zinkované povechy"</t>
  </si>
  <si>
    <t>981371504</t>
  </si>
  <si>
    <t>998767101</t>
  </si>
  <si>
    <t>Přesun hmot tonážní pro zámečnické konstrukce v objektech v do 6 m</t>
  </si>
  <si>
    <t>972059788</t>
  </si>
  <si>
    <t>C - Rampa 2</t>
  </si>
  <si>
    <t>-1385010767</t>
  </si>
  <si>
    <t>-1550205829</t>
  </si>
  <si>
    <t>-1965110413</t>
  </si>
  <si>
    <t>8-4</t>
  </si>
  <si>
    <t>-330587815</t>
  </si>
  <si>
    <t>-58280959</t>
  </si>
  <si>
    <t>-2002438550</t>
  </si>
  <si>
    <t>822147830</t>
  </si>
  <si>
    <t>1778725486</t>
  </si>
  <si>
    <t>49290497</t>
  </si>
  <si>
    <t>4*1,6 'Přepočtené koeficientem množství</t>
  </si>
  <si>
    <t>-1022780025</t>
  </si>
  <si>
    <t>-2109765196</t>
  </si>
  <si>
    <t>-1544454930</t>
  </si>
  <si>
    <t>" kolíky pro svahy"</t>
  </si>
  <si>
    <t>-1522947047</t>
  </si>
  <si>
    <t>-670759885</t>
  </si>
  <si>
    <t>38*1,2*0,2</t>
  </si>
  <si>
    <t>162592531</t>
  </si>
  <si>
    <t>195206668</t>
  </si>
  <si>
    <t>38*1,2</t>
  </si>
  <si>
    <t>202101500</t>
  </si>
  <si>
    <t>1,2*4</t>
  </si>
  <si>
    <t>Zajištění svahu pod cestou hrazením a kolíkováním vč. zákrytu kokosovou rohoží</t>
  </si>
  <si>
    <t>-1913750383</t>
  </si>
  <si>
    <t>-151862650</t>
  </si>
  <si>
    <t>974832171</t>
  </si>
  <si>
    <t>-808591547</t>
  </si>
  <si>
    <t>2144804756</t>
  </si>
  <si>
    <t xml:space="preserve">Montáž a dodávka atypických zámečnických konstrukcí - odvodňovací žlab  (cca 40kg/kus) /zinkované/</t>
  </si>
  <si>
    <t>1651621481</t>
  </si>
  <si>
    <t>Montáž a dodávka atypických zámečnických konstrukcí - ocelové kolíky pro zajištění boků cest / zinkované/</t>
  </si>
  <si>
    <t>859606904</t>
  </si>
  <si>
    <t>D - Rampa 3</t>
  </si>
  <si>
    <t>234582148</t>
  </si>
  <si>
    <t>-748503902</t>
  </si>
  <si>
    <t>-1220786125</t>
  </si>
  <si>
    <t>5,8-3</t>
  </si>
  <si>
    <t>-1658273849</t>
  </si>
  <si>
    <t>676638109</t>
  </si>
  <si>
    <t>1048853436</t>
  </si>
  <si>
    <t>1275733114</t>
  </si>
  <si>
    <t>2,8</t>
  </si>
  <si>
    <t>89935131</t>
  </si>
  <si>
    <t>1585285205</t>
  </si>
  <si>
    <t>2,8*1,6 'Přepočtené koeficientem množství</t>
  </si>
  <si>
    <t>721457625</t>
  </si>
  <si>
    <t>-1913443770</t>
  </si>
  <si>
    <t>817003774</t>
  </si>
  <si>
    <t>189222775</t>
  </si>
  <si>
    <t>-1827764989</t>
  </si>
  <si>
    <t>25*1,2*0,2</t>
  </si>
  <si>
    <t>-562561288</t>
  </si>
  <si>
    <t>866263514</t>
  </si>
  <si>
    <t>25*1,2</t>
  </si>
  <si>
    <t>1964130778</t>
  </si>
  <si>
    <t>821739458</t>
  </si>
  <si>
    <t>-1796519500</t>
  </si>
  <si>
    <t>-249396132</t>
  </si>
  <si>
    <t>-1601961920</t>
  </si>
  <si>
    <t>1892655753</t>
  </si>
  <si>
    <t>-2029552222</t>
  </si>
  <si>
    <t>-1334486273</t>
  </si>
  <si>
    <t>E - Ostatní, VRN</t>
  </si>
  <si>
    <t>VRN - Vedlejší rozpočtové náklady</t>
  </si>
  <si>
    <t xml:space="preserve">    VRN3 - Zařízení staveniště</t>
  </si>
  <si>
    <t xml:space="preserve">    VRN6 - Územní vlivy</t>
  </si>
  <si>
    <t>VRN</t>
  </si>
  <si>
    <t>Vedlejší rozpočtové náklady</t>
  </si>
  <si>
    <t>VRN3</t>
  </si>
  <si>
    <t>Zařízení staveniště</t>
  </si>
  <si>
    <t>030001000</t>
  </si>
  <si>
    <t>soub</t>
  </si>
  <si>
    <t>1024</t>
  </si>
  <si>
    <t>-1552622127</t>
  </si>
  <si>
    <t>VRN6</t>
  </si>
  <si>
    <t>Územní vlivy</t>
  </si>
  <si>
    <t>062002000</t>
  </si>
  <si>
    <t>Ztížené dopravní podmínky</t>
  </si>
  <si>
    <t>861516097</t>
  </si>
  <si>
    <t>063002000</t>
  </si>
  <si>
    <t>Práce na těžce přístupných místech</t>
  </si>
  <si>
    <t>1140807773</t>
  </si>
  <si>
    <t>065002000</t>
  </si>
  <si>
    <t>Mimostaveništní doprava materiálů</t>
  </si>
  <si>
    <t>-1399886663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</si>
</sst>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8"/>
      <color rgb="FF969696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8"/>
      <name val="Arial CE"/>
    </font>
    <font>
      <sz val="12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sz val="7"/>
      <color rgb="FF969696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0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center"/>
      <protection locked="0"/>
    </xf>
    <xf numFmtId="49" fontId="0" fillId="2" borderId="0" xfId="0" applyNumberFormat="1" applyFont="1" applyFill="1" applyAlignment="1" applyProtection="1">
      <alignment horizontal="left" vertical="center"/>
      <protection locked="0"/>
    </xf>
    <xf numFmtId="49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3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left" vertical="center"/>
    </xf>
    <xf numFmtId="4" fontId="3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165" fontId="0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3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20" xfId="0" applyFont="1" applyBorder="1" applyAlignment="1" applyProtection="1">
      <alignment horizontal="left" vertical="center"/>
    </xf>
    <xf numFmtId="0" fontId="5" fillId="0" borderId="20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  <protection locked="0"/>
    </xf>
    <xf numFmtId="4" fontId="5" fillId="0" borderId="20" xfId="0" applyNumberFormat="1" applyFont="1" applyBorder="1" applyAlignment="1" applyProtection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2" fillId="0" borderId="0" xfId="0" applyNumberFormat="1" applyFont="1" applyAlignment="1" applyProtection="1"/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18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2" xfId="0" applyFont="1" applyBorder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center" vertical="center" wrapText="1"/>
    </xf>
    <xf numFmtId="167" fontId="0" fillId="0" borderId="22" xfId="0" applyNumberFormat="1" applyFont="1" applyBorder="1" applyAlignment="1" applyProtection="1">
      <alignment vertical="center"/>
    </xf>
    <xf numFmtId="4" fontId="0" fillId="2" borderId="22" xfId="0" applyNumberFormat="1" applyFont="1" applyFill="1" applyBorder="1" applyAlignment="1" applyProtection="1">
      <alignment vertical="center"/>
      <protection locked="0"/>
    </xf>
    <xf numFmtId="4" fontId="0" fillId="0" borderId="22" xfId="0" applyNumberFormat="1" applyFont="1" applyBorder="1" applyAlignment="1" applyProtection="1">
      <alignment vertical="center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1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hidden="1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5" hidden="1" customWidth="1"/>
    <col min="51" max="51" width="25" hidden="1" customWidth="1"/>
    <col min="52" max="52" width="21.67" hidden="1" customWidth="1"/>
    <col min="53" max="53" width="19.17" hidden="1" customWidth="1"/>
    <col min="54" max="54" width="25" hidden="1" customWidth="1"/>
    <col min="55" max="55" width="21.6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ht="36.96" customHeight="1">
      <c r="AR2"/>
      <c r="BS2" s="16" t="s">
        <v>6</v>
      </c>
      <c r="BT2" s="16" t="s">
        <v>7</v>
      </c>
    </row>
    <row r="3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ht="18.48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ht="12" customHeight="1">
      <c r="B22" s="20"/>
      <c r="C22" s="21"/>
      <c r="D22" s="31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1" customFormat="1" ht="25.92" customHeight="1">
      <c r="B26" s="37"/>
      <c r="C26" s="38"/>
      <c r="D26" s="39" t="s">
        <v>36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ROUND(AG54,2)</f>
        <v>0</v>
      </c>
      <c r="AL26" s="40"/>
      <c r="AM26" s="40"/>
      <c r="AN26" s="40"/>
      <c r="AO26" s="40"/>
      <c r="AP26" s="38"/>
      <c r="AQ26" s="38"/>
      <c r="AR26" s="42"/>
      <c r="BE26" s="30"/>
    </row>
    <row r="27" s="1" customFormat="1" ht="6.96" customHeigh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30"/>
    </row>
    <row r="28" s="1" customForma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37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38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39</v>
      </c>
      <c r="AL28" s="43"/>
      <c r="AM28" s="43"/>
      <c r="AN28" s="43"/>
      <c r="AO28" s="43"/>
      <c r="AP28" s="38"/>
      <c r="AQ28" s="38"/>
      <c r="AR28" s="42"/>
      <c r="BE28" s="30"/>
    </row>
    <row r="29" s="2" customFormat="1" ht="14.4" customHeight="1">
      <c r="B29" s="44"/>
      <c r="C29" s="45"/>
      <c r="D29" s="31" t="s">
        <v>40</v>
      </c>
      <c r="E29" s="45"/>
      <c r="F29" s="31" t="s">
        <v>41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ROUND(AZ54,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ROUND(AV54, 2)</f>
        <v>0</v>
      </c>
      <c r="AL29" s="45"/>
      <c r="AM29" s="45"/>
      <c r="AN29" s="45"/>
      <c r="AO29" s="45"/>
      <c r="AP29" s="45"/>
      <c r="AQ29" s="45"/>
      <c r="AR29" s="48"/>
      <c r="BE29" s="30"/>
    </row>
    <row r="30" s="2" customFormat="1" ht="14.4" customHeight="1">
      <c r="B30" s="44"/>
      <c r="C30" s="45"/>
      <c r="D30" s="45"/>
      <c r="E30" s="45"/>
      <c r="F30" s="31" t="s">
        <v>42</v>
      </c>
      <c r="G30" s="45"/>
      <c r="H30" s="45"/>
      <c r="I30" s="45"/>
      <c r="J30" s="45"/>
      <c r="K30" s="45"/>
      <c r="L30" s="46">
        <v>0.14999999999999999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ROUND(BA54,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ROUND(AW54, 2)</f>
        <v>0</v>
      </c>
      <c r="AL30" s="45"/>
      <c r="AM30" s="45"/>
      <c r="AN30" s="45"/>
      <c r="AO30" s="45"/>
      <c r="AP30" s="45"/>
      <c r="AQ30" s="45"/>
      <c r="AR30" s="48"/>
      <c r="BE30" s="30"/>
    </row>
    <row r="31" hidden="1" s="2" customFormat="1" ht="14.4" customHeight="1">
      <c r="B31" s="44"/>
      <c r="C31" s="45"/>
      <c r="D31" s="45"/>
      <c r="E31" s="45"/>
      <c r="F31" s="31" t="s">
        <v>43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ROUND(BB54,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30"/>
    </row>
    <row r="32" hidden="1" s="2" customFormat="1" ht="14.4" customHeight="1">
      <c r="B32" s="44"/>
      <c r="C32" s="45"/>
      <c r="D32" s="45"/>
      <c r="E32" s="45"/>
      <c r="F32" s="31" t="s">
        <v>44</v>
      </c>
      <c r="G32" s="45"/>
      <c r="H32" s="45"/>
      <c r="I32" s="45"/>
      <c r="J32" s="45"/>
      <c r="K32" s="45"/>
      <c r="L32" s="46">
        <v>0.14999999999999999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ROUND(BC54,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30"/>
    </row>
    <row r="33" hidden="1" s="2" customFormat="1" ht="14.4" customHeight="1">
      <c r="B33" s="44"/>
      <c r="C33" s="45"/>
      <c r="D33" s="45"/>
      <c r="E33" s="45"/>
      <c r="F33" s="31" t="s">
        <v>45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ROUND(BD54,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30"/>
    </row>
    <row r="34" s="1" customFormat="1" ht="6.96" customHeight="1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30"/>
    </row>
    <row r="35" s="1" customFormat="1" ht="25.92" customHeight="1">
      <c r="B35" s="37"/>
      <c r="C35" s="49"/>
      <c r="D35" s="50" t="s">
        <v>46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47</v>
      </c>
      <c r="U35" s="51"/>
      <c r="V35" s="51"/>
      <c r="W35" s="51"/>
      <c r="X35" s="53" t="s">
        <v>48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2"/>
    </row>
    <row r="36" s="1" customFormat="1" ht="6.96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</row>
    <row r="37" s="1" customFormat="1" ht="6.96" customHeight="1">
      <c r="B37" s="56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42"/>
    </row>
    <row r="41" s="1" customFormat="1" ht="6.96" customHeight="1">
      <c r="B41" s="58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42"/>
    </row>
    <row r="42" s="1" customFormat="1" ht="24.96" customHeight="1">
      <c r="B42" s="37"/>
      <c r="C42" s="22" t="s">
        <v>49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2"/>
    </row>
    <row r="43" s="1" customFormat="1" ht="6.96" customHeight="1"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2"/>
    </row>
    <row r="44" s="1" customFormat="1" ht="12" customHeight="1">
      <c r="B44" s="37"/>
      <c r="C44" s="31" t="s">
        <v>13</v>
      </c>
      <c r="D44" s="38"/>
      <c r="E44" s="38"/>
      <c r="F44" s="38"/>
      <c r="G44" s="38"/>
      <c r="H44" s="38"/>
      <c r="I44" s="38"/>
      <c r="J44" s="38"/>
      <c r="K44" s="38"/>
      <c r="L44" s="38" t="str">
        <f>K5</f>
        <v>Jandacek</v>
      </c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42"/>
    </row>
    <row r="45" s="3" customFormat="1" ht="36.96" customHeight="1">
      <c r="B45" s="60"/>
      <c r="C45" s="61" t="s">
        <v>16</v>
      </c>
      <c r="D45" s="62"/>
      <c r="E45" s="62"/>
      <c r="F45" s="62"/>
      <c r="G45" s="62"/>
      <c r="H45" s="62"/>
      <c r="I45" s="62"/>
      <c r="J45" s="62"/>
      <c r="K45" s="62"/>
      <c r="L45" s="63" t="str">
        <f>K6</f>
        <v>Mnichovo Hradiště - oprava cest a schodiště nad soutokem Jizery a Nedbalky</v>
      </c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4"/>
    </row>
    <row r="46" s="1" customFormat="1" ht="6.96" customHeight="1"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2"/>
    </row>
    <row r="47" s="1" customFormat="1" ht="12" customHeight="1">
      <c r="B47" s="37"/>
      <c r="C47" s="31" t="s">
        <v>20</v>
      </c>
      <c r="D47" s="38"/>
      <c r="E47" s="38"/>
      <c r="F47" s="38"/>
      <c r="G47" s="38"/>
      <c r="H47" s="38"/>
      <c r="I47" s="38"/>
      <c r="J47" s="38"/>
      <c r="K47" s="38"/>
      <c r="L47" s="65" t="str">
        <f>IF(K8="","",K8)</f>
        <v>Mnichovo Hradiště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22</v>
      </c>
      <c r="AJ47" s="38"/>
      <c r="AK47" s="38"/>
      <c r="AL47" s="38"/>
      <c r="AM47" s="66" t="str">
        <f>IF(AN8= "","",AN8)</f>
        <v>15. 10. 2018</v>
      </c>
      <c r="AN47" s="66"/>
      <c r="AO47" s="38"/>
      <c r="AP47" s="38"/>
      <c r="AQ47" s="38"/>
      <c r="AR47" s="42"/>
    </row>
    <row r="48" s="1" customFormat="1" ht="6.96" customHeight="1"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2"/>
    </row>
    <row r="49" s="1" customFormat="1" ht="13.65" customHeight="1">
      <c r="B49" s="37"/>
      <c r="C49" s="31" t="s">
        <v>24</v>
      </c>
      <c r="D49" s="38"/>
      <c r="E49" s="38"/>
      <c r="F49" s="38"/>
      <c r="G49" s="38"/>
      <c r="H49" s="38"/>
      <c r="I49" s="38"/>
      <c r="J49" s="38"/>
      <c r="K49" s="38"/>
      <c r="L49" s="38" t="str">
        <f>IF(E11= "","",E11)</f>
        <v>Město Mnichovo Hradiště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30</v>
      </c>
      <c r="AJ49" s="38"/>
      <c r="AK49" s="38"/>
      <c r="AL49" s="38"/>
      <c r="AM49" s="67" t="str">
        <f>IF(E17="","",E17)</f>
        <v>Ing. Václav Jandáček</v>
      </c>
      <c r="AN49" s="38"/>
      <c r="AO49" s="38"/>
      <c r="AP49" s="38"/>
      <c r="AQ49" s="38"/>
      <c r="AR49" s="42"/>
      <c r="AS49" s="68" t="s">
        <v>50</v>
      </c>
      <c r="AT49" s="69"/>
      <c r="AU49" s="70"/>
      <c r="AV49" s="70"/>
      <c r="AW49" s="70"/>
      <c r="AX49" s="70"/>
      <c r="AY49" s="70"/>
      <c r="AZ49" s="70"/>
      <c r="BA49" s="70"/>
      <c r="BB49" s="70"/>
      <c r="BC49" s="70"/>
      <c r="BD49" s="71"/>
    </row>
    <row r="50" s="1" customFormat="1" ht="13.65" customHeight="1">
      <c r="B50" s="37"/>
      <c r="C50" s="31" t="s">
        <v>28</v>
      </c>
      <c r="D50" s="38"/>
      <c r="E50" s="38"/>
      <c r="F50" s="38"/>
      <c r="G50" s="38"/>
      <c r="H50" s="38"/>
      <c r="I50" s="38"/>
      <c r="J50" s="38"/>
      <c r="K50" s="38"/>
      <c r="L50" s="38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33</v>
      </c>
      <c r="AJ50" s="38"/>
      <c r="AK50" s="38"/>
      <c r="AL50" s="38"/>
      <c r="AM50" s="67" t="str">
        <f>IF(E20="","",E20)</f>
        <v>Lenka Jandová</v>
      </c>
      <c r="AN50" s="38"/>
      <c r="AO50" s="38"/>
      <c r="AP50" s="38"/>
      <c r="AQ50" s="38"/>
      <c r="AR50" s="42"/>
      <c r="AS50" s="72"/>
      <c r="AT50" s="73"/>
      <c r="AU50" s="74"/>
      <c r="AV50" s="74"/>
      <c r="AW50" s="74"/>
      <c r="AX50" s="74"/>
      <c r="AY50" s="74"/>
      <c r="AZ50" s="74"/>
      <c r="BA50" s="74"/>
      <c r="BB50" s="74"/>
      <c r="BC50" s="74"/>
      <c r="BD50" s="75"/>
    </row>
    <row r="51" s="1" customFormat="1" ht="10.8" customHeight="1"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2"/>
      <c r="AS51" s="76"/>
      <c r="AT51" s="77"/>
      <c r="AU51" s="78"/>
      <c r="AV51" s="78"/>
      <c r="AW51" s="78"/>
      <c r="AX51" s="78"/>
      <c r="AY51" s="78"/>
      <c r="AZ51" s="78"/>
      <c r="BA51" s="78"/>
      <c r="BB51" s="78"/>
      <c r="BC51" s="78"/>
      <c r="BD51" s="79"/>
    </row>
    <row r="52" s="1" customFormat="1" ht="29.28" customHeight="1">
      <c r="B52" s="37"/>
      <c r="C52" s="80" t="s">
        <v>51</v>
      </c>
      <c r="D52" s="81"/>
      <c r="E52" s="81"/>
      <c r="F52" s="81"/>
      <c r="G52" s="81"/>
      <c r="H52" s="82"/>
      <c r="I52" s="83" t="s">
        <v>52</v>
      </c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4" t="s">
        <v>53</v>
      </c>
      <c r="AH52" s="81"/>
      <c r="AI52" s="81"/>
      <c r="AJ52" s="81"/>
      <c r="AK52" s="81"/>
      <c r="AL52" s="81"/>
      <c r="AM52" s="81"/>
      <c r="AN52" s="83" t="s">
        <v>54</v>
      </c>
      <c r="AO52" s="81"/>
      <c r="AP52" s="85"/>
      <c r="AQ52" s="86" t="s">
        <v>55</v>
      </c>
      <c r="AR52" s="42"/>
      <c r="AS52" s="87" t="s">
        <v>56</v>
      </c>
      <c r="AT52" s="88" t="s">
        <v>57</v>
      </c>
      <c r="AU52" s="88" t="s">
        <v>58</v>
      </c>
      <c r="AV52" s="88" t="s">
        <v>59</v>
      </c>
      <c r="AW52" s="88" t="s">
        <v>60</v>
      </c>
      <c r="AX52" s="88" t="s">
        <v>61</v>
      </c>
      <c r="AY52" s="88" t="s">
        <v>62</v>
      </c>
      <c r="AZ52" s="88" t="s">
        <v>63</v>
      </c>
      <c r="BA52" s="88" t="s">
        <v>64</v>
      </c>
      <c r="BB52" s="88" t="s">
        <v>65</v>
      </c>
      <c r="BC52" s="88" t="s">
        <v>66</v>
      </c>
      <c r="BD52" s="89" t="s">
        <v>67</v>
      </c>
    </row>
    <row r="53" s="1" customFormat="1" ht="10.8" customHeight="1"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2"/>
      <c r="AS53" s="90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2"/>
    </row>
    <row r="54" s="4" customFormat="1" ht="32.4" customHeight="1">
      <c r="B54" s="93"/>
      <c r="C54" s="94" t="s">
        <v>68</v>
      </c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6">
        <f>ROUND(SUM(AG55:AG59),2)</f>
        <v>0</v>
      </c>
      <c r="AH54" s="96"/>
      <c r="AI54" s="96"/>
      <c r="AJ54" s="96"/>
      <c r="AK54" s="96"/>
      <c r="AL54" s="96"/>
      <c r="AM54" s="96"/>
      <c r="AN54" s="97">
        <f>SUM(AG54,AT54)</f>
        <v>0</v>
      </c>
      <c r="AO54" s="97"/>
      <c r="AP54" s="97"/>
      <c r="AQ54" s="98" t="s">
        <v>1</v>
      </c>
      <c r="AR54" s="99"/>
      <c r="AS54" s="100">
        <f>ROUND(SUM(AS55:AS59),2)</f>
        <v>0</v>
      </c>
      <c r="AT54" s="101">
        <f>ROUND(SUM(AV54:AW54),2)</f>
        <v>0</v>
      </c>
      <c r="AU54" s="102">
        <f>ROUND(SUM(AU55:AU59),5)</f>
        <v>0</v>
      </c>
      <c r="AV54" s="101">
        <f>ROUND(AZ54*L29,2)</f>
        <v>0</v>
      </c>
      <c r="AW54" s="101">
        <f>ROUND(BA54*L30,2)</f>
        <v>0</v>
      </c>
      <c r="AX54" s="101">
        <f>ROUND(BB54*L29,2)</f>
        <v>0</v>
      </c>
      <c r="AY54" s="101">
        <f>ROUND(BC54*L30,2)</f>
        <v>0</v>
      </c>
      <c r="AZ54" s="101">
        <f>ROUND(SUM(AZ55:AZ59),2)</f>
        <v>0</v>
      </c>
      <c r="BA54" s="101">
        <f>ROUND(SUM(BA55:BA59),2)</f>
        <v>0</v>
      </c>
      <c r="BB54" s="101">
        <f>ROUND(SUM(BB55:BB59),2)</f>
        <v>0</v>
      </c>
      <c r="BC54" s="101">
        <f>ROUND(SUM(BC55:BC59),2)</f>
        <v>0</v>
      </c>
      <c r="BD54" s="103">
        <f>ROUND(SUM(BD55:BD59),2)</f>
        <v>0</v>
      </c>
      <c r="BS54" s="104" t="s">
        <v>69</v>
      </c>
      <c r="BT54" s="104" t="s">
        <v>70</v>
      </c>
      <c r="BU54" s="105" t="s">
        <v>71</v>
      </c>
      <c r="BV54" s="104" t="s">
        <v>72</v>
      </c>
      <c r="BW54" s="104" t="s">
        <v>5</v>
      </c>
      <c r="BX54" s="104" t="s">
        <v>73</v>
      </c>
      <c r="CL54" s="104" t="s">
        <v>1</v>
      </c>
    </row>
    <row r="55" s="5" customFormat="1" ht="16.5" customHeight="1">
      <c r="A55" s="106" t="s">
        <v>74</v>
      </c>
      <c r="B55" s="107"/>
      <c r="C55" s="108"/>
      <c r="D55" s="109" t="s">
        <v>75</v>
      </c>
      <c r="E55" s="109"/>
      <c r="F55" s="109"/>
      <c r="G55" s="109"/>
      <c r="H55" s="109"/>
      <c r="I55" s="110"/>
      <c r="J55" s="109" t="s">
        <v>76</v>
      </c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11">
        <f>'A - Rampa 1'!J30</f>
        <v>0</v>
      </c>
      <c r="AH55" s="110"/>
      <c r="AI55" s="110"/>
      <c r="AJ55" s="110"/>
      <c r="AK55" s="110"/>
      <c r="AL55" s="110"/>
      <c r="AM55" s="110"/>
      <c r="AN55" s="111">
        <f>SUM(AG55,AT55)</f>
        <v>0</v>
      </c>
      <c r="AO55" s="110"/>
      <c r="AP55" s="110"/>
      <c r="AQ55" s="112" t="s">
        <v>77</v>
      </c>
      <c r="AR55" s="113"/>
      <c r="AS55" s="114">
        <v>0</v>
      </c>
      <c r="AT55" s="115">
        <f>ROUND(SUM(AV55:AW55),2)</f>
        <v>0</v>
      </c>
      <c r="AU55" s="116">
        <f>'A - Rampa 1'!P89</f>
        <v>0</v>
      </c>
      <c r="AV55" s="115">
        <f>'A - Rampa 1'!J33</f>
        <v>0</v>
      </c>
      <c r="AW55" s="115">
        <f>'A - Rampa 1'!J34</f>
        <v>0</v>
      </c>
      <c r="AX55" s="115">
        <f>'A - Rampa 1'!J35</f>
        <v>0</v>
      </c>
      <c r="AY55" s="115">
        <f>'A - Rampa 1'!J36</f>
        <v>0</v>
      </c>
      <c r="AZ55" s="115">
        <f>'A - Rampa 1'!F33</f>
        <v>0</v>
      </c>
      <c r="BA55" s="115">
        <f>'A - Rampa 1'!F34</f>
        <v>0</v>
      </c>
      <c r="BB55" s="115">
        <f>'A - Rampa 1'!F35</f>
        <v>0</v>
      </c>
      <c r="BC55" s="115">
        <f>'A - Rampa 1'!F36</f>
        <v>0</v>
      </c>
      <c r="BD55" s="117">
        <f>'A - Rampa 1'!F37</f>
        <v>0</v>
      </c>
      <c r="BT55" s="118" t="s">
        <v>78</v>
      </c>
      <c r="BV55" s="118" t="s">
        <v>72</v>
      </c>
      <c r="BW55" s="118" t="s">
        <v>79</v>
      </c>
      <c r="BX55" s="118" t="s">
        <v>5</v>
      </c>
      <c r="CL55" s="118" t="s">
        <v>1</v>
      </c>
      <c r="CM55" s="118" t="s">
        <v>80</v>
      </c>
    </row>
    <row r="56" s="5" customFormat="1" ht="16.5" customHeight="1">
      <c r="A56" s="106" t="s">
        <v>74</v>
      </c>
      <c r="B56" s="107"/>
      <c r="C56" s="108"/>
      <c r="D56" s="109" t="s">
        <v>81</v>
      </c>
      <c r="E56" s="109"/>
      <c r="F56" s="109"/>
      <c r="G56" s="109"/>
      <c r="H56" s="109"/>
      <c r="I56" s="110"/>
      <c r="J56" s="109" t="s">
        <v>82</v>
      </c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11">
        <f>'B - Schodiště'!J30</f>
        <v>0</v>
      </c>
      <c r="AH56" s="110"/>
      <c r="AI56" s="110"/>
      <c r="AJ56" s="110"/>
      <c r="AK56" s="110"/>
      <c r="AL56" s="110"/>
      <c r="AM56" s="110"/>
      <c r="AN56" s="111">
        <f>SUM(AG56,AT56)</f>
        <v>0</v>
      </c>
      <c r="AO56" s="110"/>
      <c r="AP56" s="110"/>
      <c r="AQ56" s="112" t="s">
        <v>77</v>
      </c>
      <c r="AR56" s="113"/>
      <c r="AS56" s="114">
        <v>0</v>
      </c>
      <c r="AT56" s="115">
        <f>ROUND(SUM(AV56:AW56),2)</f>
        <v>0</v>
      </c>
      <c r="AU56" s="116">
        <f>'B - Schodiště'!P88</f>
        <v>0</v>
      </c>
      <c r="AV56" s="115">
        <f>'B - Schodiště'!J33</f>
        <v>0</v>
      </c>
      <c r="AW56" s="115">
        <f>'B - Schodiště'!J34</f>
        <v>0</v>
      </c>
      <c r="AX56" s="115">
        <f>'B - Schodiště'!J35</f>
        <v>0</v>
      </c>
      <c r="AY56" s="115">
        <f>'B - Schodiště'!J36</f>
        <v>0</v>
      </c>
      <c r="AZ56" s="115">
        <f>'B - Schodiště'!F33</f>
        <v>0</v>
      </c>
      <c r="BA56" s="115">
        <f>'B - Schodiště'!F34</f>
        <v>0</v>
      </c>
      <c r="BB56" s="115">
        <f>'B - Schodiště'!F35</f>
        <v>0</v>
      </c>
      <c r="BC56" s="115">
        <f>'B - Schodiště'!F36</f>
        <v>0</v>
      </c>
      <c r="BD56" s="117">
        <f>'B - Schodiště'!F37</f>
        <v>0</v>
      </c>
      <c r="BT56" s="118" t="s">
        <v>78</v>
      </c>
      <c r="BV56" s="118" t="s">
        <v>72</v>
      </c>
      <c r="BW56" s="118" t="s">
        <v>83</v>
      </c>
      <c r="BX56" s="118" t="s">
        <v>5</v>
      </c>
      <c r="CL56" s="118" t="s">
        <v>1</v>
      </c>
      <c r="CM56" s="118" t="s">
        <v>80</v>
      </c>
    </row>
    <row r="57" s="5" customFormat="1" ht="16.5" customHeight="1">
      <c r="A57" s="106" t="s">
        <v>74</v>
      </c>
      <c r="B57" s="107"/>
      <c r="C57" s="108"/>
      <c r="D57" s="109" t="s">
        <v>84</v>
      </c>
      <c r="E57" s="109"/>
      <c r="F57" s="109"/>
      <c r="G57" s="109"/>
      <c r="H57" s="109"/>
      <c r="I57" s="110"/>
      <c r="J57" s="109" t="s">
        <v>85</v>
      </c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11">
        <f>'C - Rampa 2'!J30</f>
        <v>0</v>
      </c>
      <c r="AH57" s="110"/>
      <c r="AI57" s="110"/>
      <c r="AJ57" s="110"/>
      <c r="AK57" s="110"/>
      <c r="AL57" s="110"/>
      <c r="AM57" s="110"/>
      <c r="AN57" s="111">
        <f>SUM(AG57,AT57)</f>
        <v>0</v>
      </c>
      <c r="AO57" s="110"/>
      <c r="AP57" s="110"/>
      <c r="AQ57" s="112" t="s">
        <v>77</v>
      </c>
      <c r="AR57" s="113"/>
      <c r="AS57" s="114">
        <v>0</v>
      </c>
      <c r="AT57" s="115">
        <f>ROUND(SUM(AV57:AW57),2)</f>
        <v>0</v>
      </c>
      <c r="AU57" s="116">
        <f>'C - Rampa 2'!P88</f>
        <v>0</v>
      </c>
      <c r="AV57" s="115">
        <f>'C - Rampa 2'!J33</f>
        <v>0</v>
      </c>
      <c r="AW57" s="115">
        <f>'C - Rampa 2'!J34</f>
        <v>0</v>
      </c>
      <c r="AX57" s="115">
        <f>'C - Rampa 2'!J35</f>
        <v>0</v>
      </c>
      <c r="AY57" s="115">
        <f>'C - Rampa 2'!J36</f>
        <v>0</v>
      </c>
      <c r="AZ57" s="115">
        <f>'C - Rampa 2'!F33</f>
        <v>0</v>
      </c>
      <c r="BA57" s="115">
        <f>'C - Rampa 2'!F34</f>
        <v>0</v>
      </c>
      <c r="BB57" s="115">
        <f>'C - Rampa 2'!F35</f>
        <v>0</v>
      </c>
      <c r="BC57" s="115">
        <f>'C - Rampa 2'!F36</f>
        <v>0</v>
      </c>
      <c r="BD57" s="117">
        <f>'C - Rampa 2'!F37</f>
        <v>0</v>
      </c>
      <c r="BT57" s="118" t="s">
        <v>78</v>
      </c>
      <c r="BV57" s="118" t="s">
        <v>72</v>
      </c>
      <c r="BW57" s="118" t="s">
        <v>86</v>
      </c>
      <c r="BX57" s="118" t="s">
        <v>5</v>
      </c>
      <c r="CL57" s="118" t="s">
        <v>1</v>
      </c>
      <c r="CM57" s="118" t="s">
        <v>80</v>
      </c>
    </row>
    <row r="58" s="5" customFormat="1" ht="16.5" customHeight="1">
      <c r="A58" s="106" t="s">
        <v>74</v>
      </c>
      <c r="B58" s="107"/>
      <c r="C58" s="108"/>
      <c r="D58" s="109" t="s">
        <v>69</v>
      </c>
      <c r="E58" s="109"/>
      <c r="F58" s="109"/>
      <c r="G58" s="109"/>
      <c r="H58" s="109"/>
      <c r="I58" s="110"/>
      <c r="J58" s="109" t="s">
        <v>87</v>
      </c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11">
        <f>'D - Rampa 3'!J30</f>
        <v>0</v>
      </c>
      <c r="AH58" s="110"/>
      <c r="AI58" s="110"/>
      <c r="AJ58" s="110"/>
      <c r="AK58" s="110"/>
      <c r="AL58" s="110"/>
      <c r="AM58" s="110"/>
      <c r="AN58" s="111">
        <f>SUM(AG58,AT58)</f>
        <v>0</v>
      </c>
      <c r="AO58" s="110"/>
      <c r="AP58" s="110"/>
      <c r="AQ58" s="112" t="s">
        <v>77</v>
      </c>
      <c r="AR58" s="113"/>
      <c r="AS58" s="114">
        <v>0</v>
      </c>
      <c r="AT58" s="115">
        <f>ROUND(SUM(AV58:AW58),2)</f>
        <v>0</v>
      </c>
      <c r="AU58" s="116">
        <f>'D - Rampa 3'!P88</f>
        <v>0</v>
      </c>
      <c r="AV58" s="115">
        <f>'D - Rampa 3'!J33</f>
        <v>0</v>
      </c>
      <c r="AW58" s="115">
        <f>'D - Rampa 3'!J34</f>
        <v>0</v>
      </c>
      <c r="AX58" s="115">
        <f>'D - Rampa 3'!J35</f>
        <v>0</v>
      </c>
      <c r="AY58" s="115">
        <f>'D - Rampa 3'!J36</f>
        <v>0</v>
      </c>
      <c r="AZ58" s="115">
        <f>'D - Rampa 3'!F33</f>
        <v>0</v>
      </c>
      <c r="BA58" s="115">
        <f>'D - Rampa 3'!F34</f>
        <v>0</v>
      </c>
      <c r="BB58" s="115">
        <f>'D - Rampa 3'!F35</f>
        <v>0</v>
      </c>
      <c r="BC58" s="115">
        <f>'D - Rampa 3'!F36</f>
        <v>0</v>
      </c>
      <c r="BD58" s="117">
        <f>'D - Rampa 3'!F37</f>
        <v>0</v>
      </c>
      <c r="BT58" s="118" t="s">
        <v>78</v>
      </c>
      <c r="BV58" s="118" t="s">
        <v>72</v>
      </c>
      <c r="BW58" s="118" t="s">
        <v>88</v>
      </c>
      <c r="BX58" s="118" t="s">
        <v>5</v>
      </c>
      <c r="CL58" s="118" t="s">
        <v>1</v>
      </c>
      <c r="CM58" s="118" t="s">
        <v>80</v>
      </c>
    </row>
    <row r="59" s="5" customFormat="1" ht="16.5" customHeight="1">
      <c r="A59" s="106" t="s">
        <v>74</v>
      </c>
      <c r="B59" s="107"/>
      <c r="C59" s="108"/>
      <c r="D59" s="109" t="s">
        <v>89</v>
      </c>
      <c r="E59" s="109"/>
      <c r="F59" s="109"/>
      <c r="G59" s="109"/>
      <c r="H59" s="109"/>
      <c r="I59" s="110"/>
      <c r="J59" s="109" t="s">
        <v>90</v>
      </c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11">
        <f>'E - Ostatní, VRN'!J30</f>
        <v>0</v>
      </c>
      <c r="AH59" s="110"/>
      <c r="AI59" s="110"/>
      <c r="AJ59" s="110"/>
      <c r="AK59" s="110"/>
      <c r="AL59" s="110"/>
      <c r="AM59" s="110"/>
      <c r="AN59" s="111">
        <f>SUM(AG59,AT59)</f>
        <v>0</v>
      </c>
      <c r="AO59" s="110"/>
      <c r="AP59" s="110"/>
      <c r="AQ59" s="112" t="s">
        <v>77</v>
      </c>
      <c r="AR59" s="113"/>
      <c r="AS59" s="119">
        <v>0</v>
      </c>
      <c r="AT59" s="120">
        <f>ROUND(SUM(AV59:AW59),2)</f>
        <v>0</v>
      </c>
      <c r="AU59" s="121">
        <f>'E - Ostatní, VRN'!P82</f>
        <v>0</v>
      </c>
      <c r="AV59" s="120">
        <f>'E - Ostatní, VRN'!J33</f>
        <v>0</v>
      </c>
      <c r="AW59" s="120">
        <f>'E - Ostatní, VRN'!J34</f>
        <v>0</v>
      </c>
      <c r="AX59" s="120">
        <f>'E - Ostatní, VRN'!J35</f>
        <v>0</v>
      </c>
      <c r="AY59" s="120">
        <f>'E - Ostatní, VRN'!J36</f>
        <v>0</v>
      </c>
      <c r="AZ59" s="120">
        <f>'E - Ostatní, VRN'!F33</f>
        <v>0</v>
      </c>
      <c r="BA59" s="120">
        <f>'E - Ostatní, VRN'!F34</f>
        <v>0</v>
      </c>
      <c r="BB59" s="120">
        <f>'E - Ostatní, VRN'!F35</f>
        <v>0</v>
      </c>
      <c r="BC59" s="120">
        <f>'E - Ostatní, VRN'!F36</f>
        <v>0</v>
      </c>
      <c r="BD59" s="122">
        <f>'E - Ostatní, VRN'!F37</f>
        <v>0</v>
      </c>
      <c r="BT59" s="118" t="s">
        <v>78</v>
      </c>
      <c r="BV59" s="118" t="s">
        <v>72</v>
      </c>
      <c r="BW59" s="118" t="s">
        <v>91</v>
      </c>
      <c r="BX59" s="118" t="s">
        <v>5</v>
      </c>
      <c r="CL59" s="118" t="s">
        <v>1</v>
      </c>
      <c r="CM59" s="118" t="s">
        <v>80</v>
      </c>
    </row>
    <row r="60" s="1" customFormat="1" ht="30" customHeight="1"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42"/>
    </row>
    <row r="61" s="1" customFormat="1" ht="6.96" customHeight="1"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42"/>
    </row>
  </sheetData>
  <sheetProtection sheet="1" formatColumns="0" formatRows="0" objects="1" scenarios="1" spinCount="100000" saltValue="e6gG+gur0VKHoUPvRNKQVoK+1ZaMnBu48HMNWwnjiYq+r5+tLuVJ7AJsbbuRRgQtTLx/cbDf670ZkkDBWllE4g==" hashValue="qCRqpAAIxZ+UMlt7rxJfY4wNirpdb4pk0duWpeX2BssA6Omcrlo9WnTUpUvaiE5vYwdtm2Gtr0mR9TfH9cNeBw==" algorithmName="SHA-512" password="CC35"/>
  <mergeCells count="58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S49:AT51"/>
    <mergeCell ref="AM50:AP50"/>
    <mergeCell ref="L45:AO45"/>
    <mergeCell ref="AM47:AN47"/>
    <mergeCell ref="AM49:AP49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  <mergeCell ref="AN52:AP52"/>
    <mergeCell ref="AG52:AM52"/>
    <mergeCell ref="AN55:AP55"/>
    <mergeCell ref="AG55:AM55"/>
    <mergeCell ref="AN56:AP56"/>
    <mergeCell ref="AG56:AM56"/>
    <mergeCell ref="AN57:AP57"/>
    <mergeCell ref="AG57:AM57"/>
    <mergeCell ref="AN58:AP58"/>
    <mergeCell ref="AG58:AM58"/>
    <mergeCell ref="AN59:AP59"/>
    <mergeCell ref="AG59:AM59"/>
    <mergeCell ref="AG54:AM54"/>
    <mergeCell ref="AN54:AP54"/>
    <mergeCell ref="C52:G52"/>
    <mergeCell ref="I52:AF52"/>
    <mergeCell ref="D55:H55"/>
    <mergeCell ref="J55:AF55"/>
    <mergeCell ref="D56:H56"/>
    <mergeCell ref="J56:AF56"/>
    <mergeCell ref="D57:H57"/>
    <mergeCell ref="J57:AF57"/>
    <mergeCell ref="D58:H58"/>
    <mergeCell ref="J58:AF58"/>
    <mergeCell ref="D59:H59"/>
    <mergeCell ref="J59:AF59"/>
  </mergeCells>
  <hyperlinks>
    <hyperlink ref="A55" location="'A - Rampa 1'!C2" display="/"/>
    <hyperlink ref="A56" location="'B - Schodiště'!C2" display="/"/>
    <hyperlink ref="A57" location="'C - Rampa 2'!C2" display="/"/>
    <hyperlink ref="A58" location="'D - Rampa 3'!C2" display="/"/>
    <hyperlink ref="A59" location="'E - Ostatní, VRN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00.83" customWidth="1"/>
    <col min="7" max="7" width="8.67" customWidth="1"/>
    <col min="8" max="8" width="11.17" customWidth="1"/>
    <col min="9" max="9" width="14.17" style="123" customWidth="1"/>
    <col min="10" max="10" width="23.5" customWidth="1"/>
    <col min="11" max="11" width="15.5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79</v>
      </c>
    </row>
    <row r="3" ht="6.96" customHeight="1">
      <c r="B3" s="124"/>
      <c r="C3" s="125"/>
      <c r="D3" s="125"/>
      <c r="E3" s="125"/>
      <c r="F3" s="125"/>
      <c r="G3" s="125"/>
      <c r="H3" s="125"/>
      <c r="I3" s="126"/>
      <c r="J3" s="125"/>
      <c r="K3" s="125"/>
      <c r="L3" s="19"/>
      <c r="AT3" s="16" t="s">
        <v>80</v>
      </c>
    </row>
    <row r="4" ht="24.96" customHeight="1">
      <c r="B4" s="19"/>
      <c r="D4" s="127" t="s">
        <v>92</v>
      </c>
      <c r="L4" s="19"/>
      <c r="M4" s="23" t="s">
        <v>10</v>
      </c>
      <c r="AT4" s="16" t="s">
        <v>4</v>
      </c>
    </row>
    <row r="5" ht="6.96" customHeight="1">
      <c r="B5" s="19"/>
      <c r="L5" s="19"/>
    </row>
    <row r="6" ht="12" customHeight="1">
      <c r="B6" s="19"/>
      <c r="D6" s="128" t="s">
        <v>16</v>
      </c>
      <c r="L6" s="19"/>
    </row>
    <row r="7" ht="16.5" customHeight="1">
      <c r="B7" s="19"/>
      <c r="E7" s="129" t="str">
        <f>'Rekapitulace stavby'!K6</f>
        <v>Mnichovo Hradiště - oprava cest a schodiště nad soutokem Jizery a Nedbalky</v>
      </c>
      <c r="F7" s="128"/>
      <c r="G7" s="128"/>
      <c r="H7" s="128"/>
      <c r="L7" s="19"/>
    </row>
    <row r="8" s="1" customFormat="1" ht="12" customHeight="1">
      <c r="B8" s="42"/>
      <c r="D8" s="128" t="s">
        <v>93</v>
      </c>
      <c r="I8" s="130"/>
      <c r="L8" s="42"/>
    </row>
    <row r="9" s="1" customFormat="1" ht="36.96" customHeight="1">
      <c r="B9" s="42"/>
      <c r="E9" s="131" t="s">
        <v>94</v>
      </c>
      <c r="F9" s="1"/>
      <c r="G9" s="1"/>
      <c r="H9" s="1"/>
      <c r="I9" s="130"/>
      <c r="L9" s="42"/>
    </row>
    <row r="10" s="1" customFormat="1">
      <c r="B10" s="42"/>
      <c r="I10" s="130"/>
      <c r="L10" s="42"/>
    </row>
    <row r="11" s="1" customFormat="1" ht="12" customHeight="1">
      <c r="B11" s="42"/>
      <c r="D11" s="128" t="s">
        <v>18</v>
      </c>
      <c r="F11" s="16" t="s">
        <v>1</v>
      </c>
      <c r="I11" s="132" t="s">
        <v>19</v>
      </c>
      <c r="J11" s="16" t="s">
        <v>1</v>
      </c>
      <c r="L11" s="42"/>
    </row>
    <row r="12" s="1" customFormat="1" ht="12" customHeight="1">
      <c r="B12" s="42"/>
      <c r="D12" s="128" t="s">
        <v>20</v>
      </c>
      <c r="F12" s="16" t="s">
        <v>21</v>
      </c>
      <c r="I12" s="132" t="s">
        <v>22</v>
      </c>
      <c r="J12" s="133" t="str">
        <f>'Rekapitulace stavby'!AN8</f>
        <v>15. 10. 2018</v>
      </c>
      <c r="L12" s="42"/>
    </row>
    <row r="13" s="1" customFormat="1" ht="10.8" customHeight="1">
      <c r="B13" s="42"/>
      <c r="I13" s="130"/>
      <c r="L13" s="42"/>
    </row>
    <row r="14" s="1" customFormat="1" ht="12" customHeight="1">
      <c r="B14" s="42"/>
      <c r="D14" s="128" t="s">
        <v>24</v>
      </c>
      <c r="I14" s="132" t="s">
        <v>25</v>
      </c>
      <c r="J14" s="16" t="s">
        <v>1</v>
      </c>
      <c r="L14" s="42"/>
    </row>
    <row r="15" s="1" customFormat="1" ht="18" customHeight="1">
      <c r="B15" s="42"/>
      <c r="E15" s="16" t="s">
        <v>26</v>
      </c>
      <c r="I15" s="132" t="s">
        <v>27</v>
      </c>
      <c r="J15" s="16" t="s">
        <v>1</v>
      </c>
      <c r="L15" s="42"/>
    </row>
    <row r="16" s="1" customFormat="1" ht="6.96" customHeight="1">
      <c r="B16" s="42"/>
      <c r="I16" s="130"/>
      <c r="L16" s="42"/>
    </row>
    <row r="17" s="1" customFormat="1" ht="12" customHeight="1">
      <c r="B17" s="42"/>
      <c r="D17" s="128" t="s">
        <v>28</v>
      </c>
      <c r="I17" s="132" t="s">
        <v>25</v>
      </c>
      <c r="J17" s="32" t="str">
        <f>'Rekapitulace stavby'!AN13</f>
        <v>Vyplň údaj</v>
      </c>
      <c r="L17" s="42"/>
    </row>
    <row r="18" s="1" customFormat="1" ht="18" customHeight="1">
      <c r="B18" s="42"/>
      <c r="E18" s="32" t="str">
        <f>'Rekapitulace stavby'!E14</f>
        <v>Vyplň údaj</v>
      </c>
      <c r="F18" s="16"/>
      <c r="G18" s="16"/>
      <c r="H18" s="16"/>
      <c r="I18" s="132" t="s">
        <v>27</v>
      </c>
      <c r="J18" s="32" t="str">
        <f>'Rekapitulace stavby'!AN14</f>
        <v>Vyplň údaj</v>
      </c>
      <c r="L18" s="42"/>
    </row>
    <row r="19" s="1" customFormat="1" ht="6.96" customHeight="1">
      <c r="B19" s="42"/>
      <c r="I19" s="130"/>
      <c r="L19" s="42"/>
    </row>
    <row r="20" s="1" customFormat="1" ht="12" customHeight="1">
      <c r="B20" s="42"/>
      <c r="D20" s="128" t="s">
        <v>30</v>
      </c>
      <c r="I20" s="132" t="s">
        <v>25</v>
      </c>
      <c r="J20" s="16" t="s">
        <v>1</v>
      </c>
      <c r="L20" s="42"/>
    </row>
    <row r="21" s="1" customFormat="1" ht="18" customHeight="1">
      <c r="B21" s="42"/>
      <c r="E21" s="16" t="s">
        <v>31</v>
      </c>
      <c r="I21" s="132" t="s">
        <v>27</v>
      </c>
      <c r="J21" s="16" t="s">
        <v>1</v>
      </c>
      <c r="L21" s="42"/>
    </row>
    <row r="22" s="1" customFormat="1" ht="6.96" customHeight="1">
      <c r="B22" s="42"/>
      <c r="I22" s="130"/>
      <c r="L22" s="42"/>
    </row>
    <row r="23" s="1" customFormat="1" ht="12" customHeight="1">
      <c r="B23" s="42"/>
      <c r="D23" s="128" t="s">
        <v>33</v>
      </c>
      <c r="I23" s="132" t="s">
        <v>25</v>
      </c>
      <c r="J23" s="16" t="s">
        <v>1</v>
      </c>
      <c r="L23" s="42"/>
    </row>
    <row r="24" s="1" customFormat="1" ht="18" customHeight="1">
      <c r="B24" s="42"/>
      <c r="E24" s="16" t="s">
        <v>34</v>
      </c>
      <c r="I24" s="132" t="s">
        <v>27</v>
      </c>
      <c r="J24" s="16" t="s">
        <v>1</v>
      </c>
      <c r="L24" s="42"/>
    </row>
    <row r="25" s="1" customFormat="1" ht="6.96" customHeight="1">
      <c r="B25" s="42"/>
      <c r="I25" s="130"/>
      <c r="L25" s="42"/>
    </row>
    <row r="26" s="1" customFormat="1" ht="12" customHeight="1">
      <c r="B26" s="42"/>
      <c r="D26" s="128" t="s">
        <v>35</v>
      </c>
      <c r="I26" s="130"/>
      <c r="L26" s="42"/>
    </row>
    <row r="27" s="6" customFormat="1" ht="16.5" customHeight="1">
      <c r="B27" s="134"/>
      <c r="E27" s="135" t="s">
        <v>1</v>
      </c>
      <c r="F27" s="135"/>
      <c r="G27" s="135"/>
      <c r="H27" s="135"/>
      <c r="I27" s="136"/>
      <c r="L27" s="134"/>
    </row>
    <row r="28" s="1" customFormat="1" ht="6.96" customHeight="1">
      <c r="B28" s="42"/>
      <c r="I28" s="130"/>
      <c r="L28" s="42"/>
    </row>
    <row r="29" s="1" customFormat="1" ht="6.96" customHeight="1">
      <c r="B29" s="42"/>
      <c r="D29" s="70"/>
      <c r="E29" s="70"/>
      <c r="F29" s="70"/>
      <c r="G29" s="70"/>
      <c r="H29" s="70"/>
      <c r="I29" s="137"/>
      <c r="J29" s="70"/>
      <c r="K29" s="70"/>
      <c r="L29" s="42"/>
    </row>
    <row r="30" s="1" customFormat="1" ht="25.44" customHeight="1">
      <c r="B30" s="42"/>
      <c r="D30" s="138" t="s">
        <v>36</v>
      </c>
      <c r="I30" s="130"/>
      <c r="J30" s="139">
        <f>ROUND(J89, 2)</f>
        <v>0</v>
      </c>
      <c r="L30" s="42"/>
    </row>
    <row r="31" s="1" customFormat="1" ht="6.96" customHeight="1">
      <c r="B31" s="42"/>
      <c r="D31" s="70"/>
      <c r="E31" s="70"/>
      <c r="F31" s="70"/>
      <c r="G31" s="70"/>
      <c r="H31" s="70"/>
      <c r="I31" s="137"/>
      <c r="J31" s="70"/>
      <c r="K31" s="70"/>
      <c r="L31" s="42"/>
    </row>
    <row r="32" s="1" customFormat="1" ht="14.4" customHeight="1">
      <c r="B32" s="42"/>
      <c r="F32" s="140" t="s">
        <v>38</v>
      </c>
      <c r="I32" s="141" t="s">
        <v>37</v>
      </c>
      <c r="J32" s="140" t="s">
        <v>39</v>
      </c>
      <c r="L32" s="42"/>
    </row>
    <row r="33" s="1" customFormat="1" ht="14.4" customHeight="1">
      <c r="B33" s="42"/>
      <c r="D33" s="128" t="s">
        <v>40</v>
      </c>
      <c r="E33" s="128" t="s">
        <v>41</v>
      </c>
      <c r="F33" s="142">
        <f>ROUND((SUM(BE89:BE151)),  2)</f>
        <v>0</v>
      </c>
      <c r="I33" s="143">
        <v>0.20999999999999999</v>
      </c>
      <c r="J33" s="142">
        <f>ROUND(((SUM(BE89:BE151))*I33),  2)</f>
        <v>0</v>
      </c>
      <c r="L33" s="42"/>
    </row>
    <row r="34" s="1" customFormat="1" ht="14.4" customHeight="1">
      <c r="B34" s="42"/>
      <c r="E34" s="128" t="s">
        <v>42</v>
      </c>
      <c r="F34" s="142">
        <f>ROUND((SUM(BF89:BF151)),  2)</f>
        <v>0</v>
      </c>
      <c r="I34" s="143">
        <v>0.14999999999999999</v>
      </c>
      <c r="J34" s="142">
        <f>ROUND(((SUM(BF89:BF151))*I34),  2)</f>
        <v>0</v>
      </c>
      <c r="L34" s="42"/>
    </row>
    <row r="35" hidden="1" s="1" customFormat="1" ht="14.4" customHeight="1">
      <c r="B35" s="42"/>
      <c r="E35" s="128" t="s">
        <v>43</v>
      </c>
      <c r="F35" s="142">
        <f>ROUND((SUM(BG89:BG151)),  2)</f>
        <v>0</v>
      </c>
      <c r="I35" s="143">
        <v>0.20999999999999999</v>
      </c>
      <c r="J35" s="142">
        <f>0</f>
        <v>0</v>
      </c>
      <c r="L35" s="42"/>
    </row>
    <row r="36" hidden="1" s="1" customFormat="1" ht="14.4" customHeight="1">
      <c r="B36" s="42"/>
      <c r="E36" s="128" t="s">
        <v>44</v>
      </c>
      <c r="F36" s="142">
        <f>ROUND((SUM(BH89:BH151)),  2)</f>
        <v>0</v>
      </c>
      <c r="I36" s="143">
        <v>0.14999999999999999</v>
      </c>
      <c r="J36" s="142">
        <f>0</f>
        <v>0</v>
      </c>
      <c r="L36" s="42"/>
    </row>
    <row r="37" hidden="1" s="1" customFormat="1" ht="14.4" customHeight="1">
      <c r="B37" s="42"/>
      <c r="E37" s="128" t="s">
        <v>45</v>
      </c>
      <c r="F37" s="142">
        <f>ROUND((SUM(BI89:BI151)),  2)</f>
        <v>0</v>
      </c>
      <c r="I37" s="143">
        <v>0</v>
      </c>
      <c r="J37" s="142">
        <f>0</f>
        <v>0</v>
      </c>
      <c r="L37" s="42"/>
    </row>
    <row r="38" s="1" customFormat="1" ht="6.96" customHeight="1">
      <c r="B38" s="42"/>
      <c r="I38" s="130"/>
      <c r="L38" s="42"/>
    </row>
    <row r="39" s="1" customFormat="1" ht="25.44" customHeight="1">
      <c r="B39" s="42"/>
      <c r="C39" s="144"/>
      <c r="D39" s="145" t="s">
        <v>46</v>
      </c>
      <c r="E39" s="146"/>
      <c r="F39" s="146"/>
      <c r="G39" s="147" t="s">
        <v>47</v>
      </c>
      <c r="H39" s="148" t="s">
        <v>48</v>
      </c>
      <c r="I39" s="149"/>
      <c r="J39" s="150">
        <f>SUM(J30:J37)</f>
        <v>0</v>
      </c>
      <c r="K39" s="151"/>
      <c r="L39" s="42"/>
    </row>
    <row r="40" s="1" customFormat="1" ht="14.4" customHeight="1">
      <c r="B40" s="152"/>
      <c r="C40" s="153"/>
      <c r="D40" s="153"/>
      <c r="E40" s="153"/>
      <c r="F40" s="153"/>
      <c r="G40" s="153"/>
      <c r="H40" s="153"/>
      <c r="I40" s="154"/>
      <c r="J40" s="153"/>
      <c r="K40" s="153"/>
      <c r="L40" s="42"/>
    </row>
    <row r="44" s="1" customFormat="1" ht="6.96" customHeight="1">
      <c r="B44" s="155"/>
      <c r="C44" s="156"/>
      <c r="D44" s="156"/>
      <c r="E44" s="156"/>
      <c r="F44" s="156"/>
      <c r="G44" s="156"/>
      <c r="H44" s="156"/>
      <c r="I44" s="157"/>
      <c r="J44" s="156"/>
      <c r="K44" s="156"/>
      <c r="L44" s="42"/>
    </row>
    <row r="45" s="1" customFormat="1" ht="24.96" customHeight="1">
      <c r="B45" s="37"/>
      <c r="C45" s="22" t="s">
        <v>95</v>
      </c>
      <c r="D45" s="38"/>
      <c r="E45" s="38"/>
      <c r="F45" s="38"/>
      <c r="G45" s="38"/>
      <c r="H45" s="38"/>
      <c r="I45" s="130"/>
      <c r="J45" s="38"/>
      <c r="K45" s="38"/>
      <c r="L45" s="42"/>
    </row>
    <row r="46" s="1" customFormat="1" ht="6.96" customHeight="1">
      <c r="B46" s="37"/>
      <c r="C46" s="38"/>
      <c r="D46" s="38"/>
      <c r="E46" s="38"/>
      <c r="F46" s="38"/>
      <c r="G46" s="38"/>
      <c r="H46" s="38"/>
      <c r="I46" s="130"/>
      <c r="J46" s="38"/>
      <c r="K46" s="38"/>
      <c r="L46" s="42"/>
    </row>
    <row r="47" s="1" customFormat="1" ht="12" customHeight="1">
      <c r="B47" s="37"/>
      <c r="C47" s="31" t="s">
        <v>16</v>
      </c>
      <c r="D47" s="38"/>
      <c r="E47" s="38"/>
      <c r="F47" s="38"/>
      <c r="G47" s="38"/>
      <c r="H47" s="38"/>
      <c r="I47" s="130"/>
      <c r="J47" s="38"/>
      <c r="K47" s="38"/>
      <c r="L47" s="42"/>
    </row>
    <row r="48" s="1" customFormat="1" ht="16.5" customHeight="1">
      <c r="B48" s="37"/>
      <c r="C48" s="38"/>
      <c r="D48" s="38"/>
      <c r="E48" s="158" t="str">
        <f>E7</f>
        <v>Mnichovo Hradiště - oprava cest a schodiště nad soutokem Jizery a Nedbalky</v>
      </c>
      <c r="F48" s="31"/>
      <c r="G48" s="31"/>
      <c r="H48" s="31"/>
      <c r="I48" s="130"/>
      <c r="J48" s="38"/>
      <c r="K48" s="38"/>
      <c r="L48" s="42"/>
    </row>
    <row r="49" s="1" customFormat="1" ht="12" customHeight="1">
      <c r="B49" s="37"/>
      <c r="C49" s="31" t="s">
        <v>93</v>
      </c>
      <c r="D49" s="38"/>
      <c r="E49" s="38"/>
      <c r="F49" s="38"/>
      <c r="G49" s="38"/>
      <c r="H49" s="38"/>
      <c r="I49" s="130"/>
      <c r="J49" s="38"/>
      <c r="K49" s="38"/>
      <c r="L49" s="42"/>
    </row>
    <row r="50" s="1" customFormat="1" ht="16.5" customHeight="1">
      <c r="B50" s="37"/>
      <c r="C50" s="38"/>
      <c r="D50" s="38"/>
      <c r="E50" s="63" t="str">
        <f>E9</f>
        <v>A - Rampa 1</v>
      </c>
      <c r="F50" s="38"/>
      <c r="G50" s="38"/>
      <c r="H50" s="38"/>
      <c r="I50" s="130"/>
      <c r="J50" s="38"/>
      <c r="K50" s="38"/>
      <c r="L50" s="42"/>
    </row>
    <row r="51" s="1" customFormat="1" ht="6.96" customHeight="1">
      <c r="B51" s="37"/>
      <c r="C51" s="38"/>
      <c r="D51" s="38"/>
      <c r="E51" s="38"/>
      <c r="F51" s="38"/>
      <c r="G51" s="38"/>
      <c r="H51" s="38"/>
      <c r="I51" s="130"/>
      <c r="J51" s="38"/>
      <c r="K51" s="38"/>
      <c r="L51" s="42"/>
    </row>
    <row r="52" s="1" customFormat="1" ht="12" customHeight="1">
      <c r="B52" s="37"/>
      <c r="C52" s="31" t="s">
        <v>20</v>
      </c>
      <c r="D52" s="38"/>
      <c r="E52" s="38"/>
      <c r="F52" s="26" t="str">
        <f>F12</f>
        <v>Mnichovo Hradiště</v>
      </c>
      <c r="G52" s="38"/>
      <c r="H52" s="38"/>
      <c r="I52" s="132" t="s">
        <v>22</v>
      </c>
      <c r="J52" s="66" t="str">
        <f>IF(J12="","",J12)</f>
        <v>15. 10. 2018</v>
      </c>
      <c r="K52" s="38"/>
      <c r="L52" s="42"/>
    </row>
    <row r="53" s="1" customFormat="1" ht="6.96" customHeight="1">
      <c r="B53" s="37"/>
      <c r="C53" s="38"/>
      <c r="D53" s="38"/>
      <c r="E53" s="38"/>
      <c r="F53" s="38"/>
      <c r="G53" s="38"/>
      <c r="H53" s="38"/>
      <c r="I53" s="130"/>
      <c r="J53" s="38"/>
      <c r="K53" s="38"/>
      <c r="L53" s="42"/>
    </row>
    <row r="54" s="1" customFormat="1" ht="13.65" customHeight="1">
      <c r="B54" s="37"/>
      <c r="C54" s="31" t="s">
        <v>24</v>
      </c>
      <c r="D54" s="38"/>
      <c r="E54" s="38"/>
      <c r="F54" s="26" t="str">
        <f>E15</f>
        <v>Město Mnichovo Hradiště</v>
      </c>
      <c r="G54" s="38"/>
      <c r="H54" s="38"/>
      <c r="I54" s="132" t="s">
        <v>30</v>
      </c>
      <c r="J54" s="35" t="str">
        <f>E21</f>
        <v>Ing. Václav Jandáček</v>
      </c>
      <c r="K54" s="38"/>
      <c r="L54" s="42"/>
    </row>
    <row r="55" s="1" customFormat="1" ht="13.65" customHeight="1">
      <c r="B55" s="37"/>
      <c r="C55" s="31" t="s">
        <v>28</v>
      </c>
      <c r="D55" s="38"/>
      <c r="E55" s="38"/>
      <c r="F55" s="26" t="str">
        <f>IF(E18="","",E18)</f>
        <v>Vyplň údaj</v>
      </c>
      <c r="G55" s="38"/>
      <c r="H55" s="38"/>
      <c r="I55" s="132" t="s">
        <v>33</v>
      </c>
      <c r="J55" s="35" t="str">
        <f>E24</f>
        <v>Lenka Jandová</v>
      </c>
      <c r="K55" s="38"/>
      <c r="L55" s="42"/>
    </row>
    <row r="56" s="1" customFormat="1" ht="10.32" customHeight="1">
      <c r="B56" s="37"/>
      <c r="C56" s="38"/>
      <c r="D56" s="38"/>
      <c r="E56" s="38"/>
      <c r="F56" s="38"/>
      <c r="G56" s="38"/>
      <c r="H56" s="38"/>
      <c r="I56" s="130"/>
      <c r="J56" s="38"/>
      <c r="K56" s="38"/>
      <c r="L56" s="42"/>
    </row>
    <row r="57" s="1" customFormat="1" ht="29.28" customHeight="1">
      <c r="B57" s="37"/>
      <c r="C57" s="159" t="s">
        <v>96</v>
      </c>
      <c r="D57" s="160"/>
      <c r="E57" s="160"/>
      <c r="F57" s="160"/>
      <c r="G57" s="160"/>
      <c r="H57" s="160"/>
      <c r="I57" s="161"/>
      <c r="J57" s="162" t="s">
        <v>97</v>
      </c>
      <c r="K57" s="160"/>
      <c r="L57" s="42"/>
    </row>
    <row r="58" s="1" customFormat="1" ht="10.32" customHeight="1">
      <c r="B58" s="37"/>
      <c r="C58" s="38"/>
      <c r="D58" s="38"/>
      <c r="E58" s="38"/>
      <c r="F58" s="38"/>
      <c r="G58" s="38"/>
      <c r="H58" s="38"/>
      <c r="I58" s="130"/>
      <c r="J58" s="38"/>
      <c r="K58" s="38"/>
      <c r="L58" s="42"/>
    </row>
    <row r="59" s="1" customFormat="1" ht="22.8" customHeight="1">
      <c r="B59" s="37"/>
      <c r="C59" s="163" t="s">
        <v>98</v>
      </c>
      <c r="D59" s="38"/>
      <c r="E59" s="38"/>
      <c r="F59" s="38"/>
      <c r="G59" s="38"/>
      <c r="H59" s="38"/>
      <c r="I59" s="130"/>
      <c r="J59" s="97">
        <f>J89</f>
        <v>0</v>
      </c>
      <c r="K59" s="38"/>
      <c r="L59" s="42"/>
      <c r="AU59" s="16" t="s">
        <v>99</v>
      </c>
    </row>
    <row r="60" s="7" customFormat="1" ht="24.96" customHeight="1">
      <c r="B60" s="164"/>
      <c r="C60" s="165"/>
      <c r="D60" s="166" t="s">
        <v>100</v>
      </c>
      <c r="E60" s="167"/>
      <c r="F60" s="167"/>
      <c r="G60" s="167"/>
      <c r="H60" s="167"/>
      <c r="I60" s="168"/>
      <c r="J60" s="169">
        <f>J90</f>
        <v>0</v>
      </c>
      <c r="K60" s="165"/>
      <c r="L60" s="170"/>
    </row>
    <row r="61" s="8" customFormat="1" ht="19.92" customHeight="1">
      <c r="B61" s="171"/>
      <c r="C61" s="172"/>
      <c r="D61" s="173" t="s">
        <v>101</v>
      </c>
      <c r="E61" s="174"/>
      <c r="F61" s="174"/>
      <c r="G61" s="174"/>
      <c r="H61" s="174"/>
      <c r="I61" s="175"/>
      <c r="J61" s="176">
        <f>J91</f>
        <v>0</v>
      </c>
      <c r="K61" s="172"/>
      <c r="L61" s="177"/>
    </row>
    <row r="62" s="8" customFormat="1" ht="19.92" customHeight="1">
      <c r="B62" s="171"/>
      <c r="C62" s="172"/>
      <c r="D62" s="173" t="s">
        <v>102</v>
      </c>
      <c r="E62" s="174"/>
      <c r="F62" s="174"/>
      <c r="G62" s="174"/>
      <c r="H62" s="174"/>
      <c r="I62" s="175"/>
      <c r="J62" s="176">
        <f>J111</f>
        <v>0</v>
      </c>
      <c r="K62" s="172"/>
      <c r="L62" s="177"/>
    </row>
    <row r="63" s="8" customFormat="1" ht="19.92" customHeight="1">
      <c r="B63" s="171"/>
      <c r="C63" s="172"/>
      <c r="D63" s="173" t="s">
        <v>103</v>
      </c>
      <c r="E63" s="174"/>
      <c r="F63" s="174"/>
      <c r="G63" s="174"/>
      <c r="H63" s="174"/>
      <c r="I63" s="175"/>
      <c r="J63" s="176">
        <f>J121</f>
        <v>0</v>
      </c>
      <c r="K63" s="172"/>
      <c r="L63" s="177"/>
    </row>
    <row r="64" s="8" customFormat="1" ht="19.92" customHeight="1">
      <c r="B64" s="171"/>
      <c r="C64" s="172"/>
      <c r="D64" s="173" t="s">
        <v>104</v>
      </c>
      <c r="E64" s="174"/>
      <c r="F64" s="174"/>
      <c r="G64" s="174"/>
      <c r="H64" s="174"/>
      <c r="I64" s="175"/>
      <c r="J64" s="176">
        <f>J123</f>
        <v>0</v>
      </c>
      <c r="K64" s="172"/>
      <c r="L64" s="177"/>
    </row>
    <row r="65" s="8" customFormat="1" ht="19.92" customHeight="1">
      <c r="B65" s="171"/>
      <c r="C65" s="172"/>
      <c r="D65" s="173" t="s">
        <v>105</v>
      </c>
      <c r="E65" s="174"/>
      <c r="F65" s="174"/>
      <c r="G65" s="174"/>
      <c r="H65" s="174"/>
      <c r="I65" s="175"/>
      <c r="J65" s="176">
        <f>J127</f>
        <v>0</v>
      </c>
      <c r="K65" s="172"/>
      <c r="L65" s="177"/>
    </row>
    <row r="66" s="8" customFormat="1" ht="19.92" customHeight="1">
      <c r="B66" s="171"/>
      <c r="C66" s="172"/>
      <c r="D66" s="173" t="s">
        <v>106</v>
      </c>
      <c r="E66" s="174"/>
      <c r="F66" s="174"/>
      <c r="G66" s="174"/>
      <c r="H66" s="174"/>
      <c r="I66" s="175"/>
      <c r="J66" s="176">
        <f>J133</f>
        <v>0</v>
      </c>
      <c r="K66" s="172"/>
      <c r="L66" s="177"/>
    </row>
    <row r="67" s="8" customFormat="1" ht="19.92" customHeight="1">
      <c r="B67" s="171"/>
      <c r="C67" s="172"/>
      <c r="D67" s="173" t="s">
        <v>107</v>
      </c>
      <c r="E67" s="174"/>
      <c r="F67" s="174"/>
      <c r="G67" s="174"/>
      <c r="H67" s="174"/>
      <c r="I67" s="175"/>
      <c r="J67" s="176">
        <f>J146</f>
        <v>0</v>
      </c>
      <c r="K67" s="172"/>
      <c r="L67" s="177"/>
    </row>
    <row r="68" s="7" customFormat="1" ht="24.96" customHeight="1">
      <c r="B68" s="164"/>
      <c r="C68" s="165"/>
      <c r="D68" s="166" t="s">
        <v>108</v>
      </c>
      <c r="E68" s="167"/>
      <c r="F68" s="167"/>
      <c r="G68" s="167"/>
      <c r="H68" s="167"/>
      <c r="I68" s="168"/>
      <c r="J68" s="169">
        <f>J148</f>
        <v>0</v>
      </c>
      <c r="K68" s="165"/>
      <c r="L68" s="170"/>
    </row>
    <row r="69" s="8" customFormat="1" ht="19.92" customHeight="1">
      <c r="B69" s="171"/>
      <c r="C69" s="172"/>
      <c r="D69" s="173" t="s">
        <v>109</v>
      </c>
      <c r="E69" s="174"/>
      <c r="F69" s="174"/>
      <c r="G69" s="174"/>
      <c r="H69" s="174"/>
      <c r="I69" s="175"/>
      <c r="J69" s="176">
        <f>J149</f>
        <v>0</v>
      </c>
      <c r="K69" s="172"/>
      <c r="L69" s="177"/>
    </row>
    <row r="70" s="1" customFormat="1" ht="21.84" customHeight="1">
      <c r="B70" s="37"/>
      <c r="C70" s="38"/>
      <c r="D70" s="38"/>
      <c r="E70" s="38"/>
      <c r="F70" s="38"/>
      <c r="G70" s="38"/>
      <c r="H70" s="38"/>
      <c r="I70" s="130"/>
      <c r="J70" s="38"/>
      <c r="K70" s="38"/>
      <c r="L70" s="42"/>
    </row>
    <row r="71" s="1" customFormat="1" ht="6.96" customHeight="1">
      <c r="B71" s="56"/>
      <c r="C71" s="57"/>
      <c r="D71" s="57"/>
      <c r="E71" s="57"/>
      <c r="F71" s="57"/>
      <c r="G71" s="57"/>
      <c r="H71" s="57"/>
      <c r="I71" s="154"/>
      <c r="J71" s="57"/>
      <c r="K71" s="57"/>
      <c r="L71" s="42"/>
    </row>
    <row r="75" s="1" customFormat="1" ht="6.96" customHeight="1">
      <c r="B75" s="58"/>
      <c r="C75" s="59"/>
      <c r="D75" s="59"/>
      <c r="E75" s="59"/>
      <c r="F75" s="59"/>
      <c r="G75" s="59"/>
      <c r="H75" s="59"/>
      <c r="I75" s="157"/>
      <c r="J75" s="59"/>
      <c r="K75" s="59"/>
      <c r="L75" s="42"/>
    </row>
    <row r="76" s="1" customFormat="1" ht="24.96" customHeight="1">
      <c r="B76" s="37"/>
      <c r="C76" s="22" t="s">
        <v>110</v>
      </c>
      <c r="D76" s="38"/>
      <c r="E76" s="38"/>
      <c r="F76" s="38"/>
      <c r="G76" s="38"/>
      <c r="H76" s="38"/>
      <c r="I76" s="130"/>
      <c r="J76" s="38"/>
      <c r="K76" s="38"/>
      <c r="L76" s="42"/>
    </row>
    <row r="77" s="1" customFormat="1" ht="6.96" customHeight="1">
      <c r="B77" s="37"/>
      <c r="C77" s="38"/>
      <c r="D77" s="38"/>
      <c r="E77" s="38"/>
      <c r="F77" s="38"/>
      <c r="G77" s="38"/>
      <c r="H77" s="38"/>
      <c r="I77" s="130"/>
      <c r="J77" s="38"/>
      <c r="K77" s="38"/>
      <c r="L77" s="42"/>
    </row>
    <row r="78" s="1" customFormat="1" ht="12" customHeight="1">
      <c r="B78" s="37"/>
      <c r="C78" s="31" t="s">
        <v>16</v>
      </c>
      <c r="D78" s="38"/>
      <c r="E78" s="38"/>
      <c r="F78" s="38"/>
      <c r="G78" s="38"/>
      <c r="H78" s="38"/>
      <c r="I78" s="130"/>
      <c r="J78" s="38"/>
      <c r="K78" s="38"/>
      <c r="L78" s="42"/>
    </row>
    <row r="79" s="1" customFormat="1" ht="16.5" customHeight="1">
      <c r="B79" s="37"/>
      <c r="C79" s="38"/>
      <c r="D79" s="38"/>
      <c r="E79" s="158" t="str">
        <f>E7</f>
        <v>Mnichovo Hradiště - oprava cest a schodiště nad soutokem Jizery a Nedbalky</v>
      </c>
      <c r="F79" s="31"/>
      <c r="G79" s="31"/>
      <c r="H79" s="31"/>
      <c r="I79" s="130"/>
      <c r="J79" s="38"/>
      <c r="K79" s="38"/>
      <c r="L79" s="42"/>
    </row>
    <row r="80" s="1" customFormat="1" ht="12" customHeight="1">
      <c r="B80" s="37"/>
      <c r="C80" s="31" t="s">
        <v>93</v>
      </c>
      <c r="D80" s="38"/>
      <c r="E80" s="38"/>
      <c r="F80" s="38"/>
      <c r="G80" s="38"/>
      <c r="H80" s="38"/>
      <c r="I80" s="130"/>
      <c r="J80" s="38"/>
      <c r="K80" s="38"/>
      <c r="L80" s="42"/>
    </row>
    <row r="81" s="1" customFormat="1" ht="16.5" customHeight="1">
      <c r="B81" s="37"/>
      <c r="C81" s="38"/>
      <c r="D81" s="38"/>
      <c r="E81" s="63" t="str">
        <f>E9</f>
        <v>A - Rampa 1</v>
      </c>
      <c r="F81" s="38"/>
      <c r="G81" s="38"/>
      <c r="H81" s="38"/>
      <c r="I81" s="130"/>
      <c r="J81" s="38"/>
      <c r="K81" s="38"/>
      <c r="L81" s="42"/>
    </row>
    <row r="82" s="1" customFormat="1" ht="6.96" customHeight="1">
      <c r="B82" s="37"/>
      <c r="C82" s="38"/>
      <c r="D82" s="38"/>
      <c r="E82" s="38"/>
      <c r="F82" s="38"/>
      <c r="G82" s="38"/>
      <c r="H82" s="38"/>
      <c r="I82" s="130"/>
      <c r="J82" s="38"/>
      <c r="K82" s="38"/>
      <c r="L82" s="42"/>
    </row>
    <row r="83" s="1" customFormat="1" ht="12" customHeight="1">
      <c r="B83" s="37"/>
      <c r="C83" s="31" t="s">
        <v>20</v>
      </c>
      <c r="D83" s="38"/>
      <c r="E83" s="38"/>
      <c r="F83" s="26" t="str">
        <f>F12</f>
        <v>Mnichovo Hradiště</v>
      </c>
      <c r="G83" s="38"/>
      <c r="H83" s="38"/>
      <c r="I83" s="132" t="s">
        <v>22</v>
      </c>
      <c r="J83" s="66" t="str">
        <f>IF(J12="","",J12)</f>
        <v>15. 10. 2018</v>
      </c>
      <c r="K83" s="38"/>
      <c r="L83" s="42"/>
    </row>
    <row r="84" s="1" customFormat="1" ht="6.96" customHeight="1">
      <c r="B84" s="37"/>
      <c r="C84" s="38"/>
      <c r="D84" s="38"/>
      <c r="E84" s="38"/>
      <c r="F84" s="38"/>
      <c r="G84" s="38"/>
      <c r="H84" s="38"/>
      <c r="I84" s="130"/>
      <c r="J84" s="38"/>
      <c r="K84" s="38"/>
      <c r="L84" s="42"/>
    </row>
    <row r="85" s="1" customFormat="1" ht="13.65" customHeight="1">
      <c r="B85" s="37"/>
      <c r="C85" s="31" t="s">
        <v>24</v>
      </c>
      <c r="D85" s="38"/>
      <c r="E85" s="38"/>
      <c r="F85" s="26" t="str">
        <f>E15</f>
        <v>Město Mnichovo Hradiště</v>
      </c>
      <c r="G85" s="38"/>
      <c r="H85" s="38"/>
      <c r="I85" s="132" t="s">
        <v>30</v>
      </c>
      <c r="J85" s="35" t="str">
        <f>E21</f>
        <v>Ing. Václav Jandáček</v>
      </c>
      <c r="K85" s="38"/>
      <c r="L85" s="42"/>
    </row>
    <row r="86" s="1" customFormat="1" ht="13.65" customHeight="1">
      <c r="B86" s="37"/>
      <c r="C86" s="31" t="s">
        <v>28</v>
      </c>
      <c r="D86" s="38"/>
      <c r="E86" s="38"/>
      <c r="F86" s="26" t="str">
        <f>IF(E18="","",E18)</f>
        <v>Vyplň údaj</v>
      </c>
      <c r="G86" s="38"/>
      <c r="H86" s="38"/>
      <c r="I86" s="132" t="s">
        <v>33</v>
      </c>
      <c r="J86" s="35" t="str">
        <f>E24</f>
        <v>Lenka Jandová</v>
      </c>
      <c r="K86" s="38"/>
      <c r="L86" s="42"/>
    </row>
    <row r="87" s="1" customFormat="1" ht="10.32" customHeight="1">
      <c r="B87" s="37"/>
      <c r="C87" s="38"/>
      <c r="D87" s="38"/>
      <c r="E87" s="38"/>
      <c r="F87" s="38"/>
      <c r="G87" s="38"/>
      <c r="H87" s="38"/>
      <c r="I87" s="130"/>
      <c r="J87" s="38"/>
      <c r="K87" s="38"/>
      <c r="L87" s="42"/>
    </row>
    <row r="88" s="9" customFormat="1" ht="29.28" customHeight="1">
      <c r="B88" s="178"/>
      <c r="C88" s="179" t="s">
        <v>111</v>
      </c>
      <c r="D88" s="180" t="s">
        <v>55</v>
      </c>
      <c r="E88" s="180" t="s">
        <v>51</v>
      </c>
      <c r="F88" s="180" t="s">
        <v>52</v>
      </c>
      <c r="G88" s="180" t="s">
        <v>112</v>
      </c>
      <c r="H88" s="180" t="s">
        <v>113</v>
      </c>
      <c r="I88" s="181" t="s">
        <v>114</v>
      </c>
      <c r="J88" s="182" t="s">
        <v>97</v>
      </c>
      <c r="K88" s="183" t="s">
        <v>115</v>
      </c>
      <c r="L88" s="184"/>
      <c r="M88" s="87" t="s">
        <v>1</v>
      </c>
      <c r="N88" s="88" t="s">
        <v>40</v>
      </c>
      <c r="O88" s="88" t="s">
        <v>116</v>
      </c>
      <c r="P88" s="88" t="s">
        <v>117</v>
      </c>
      <c r="Q88" s="88" t="s">
        <v>118</v>
      </c>
      <c r="R88" s="88" t="s">
        <v>119</v>
      </c>
      <c r="S88" s="88" t="s">
        <v>120</v>
      </c>
      <c r="T88" s="89" t="s">
        <v>121</v>
      </c>
    </row>
    <row r="89" s="1" customFormat="1" ht="22.8" customHeight="1">
      <c r="B89" s="37"/>
      <c r="C89" s="94" t="s">
        <v>122</v>
      </c>
      <c r="D89" s="38"/>
      <c r="E89" s="38"/>
      <c r="F89" s="38"/>
      <c r="G89" s="38"/>
      <c r="H89" s="38"/>
      <c r="I89" s="130"/>
      <c r="J89" s="185">
        <f>BK89</f>
        <v>0</v>
      </c>
      <c r="K89" s="38"/>
      <c r="L89" s="42"/>
      <c r="M89" s="90"/>
      <c r="N89" s="91"/>
      <c r="O89" s="91"/>
      <c r="P89" s="186">
        <f>P90+P148</f>
        <v>0</v>
      </c>
      <c r="Q89" s="91"/>
      <c r="R89" s="186">
        <f>R90+R148</f>
        <v>77.178699999999992</v>
      </c>
      <c r="S89" s="91"/>
      <c r="T89" s="187">
        <f>T90+T148</f>
        <v>0.048000000000000001</v>
      </c>
      <c r="AT89" s="16" t="s">
        <v>69</v>
      </c>
      <c r="AU89" s="16" t="s">
        <v>99</v>
      </c>
      <c r="BK89" s="188">
        <f>BK90+BK148</f>
        <v>0</v>
      </c>
    </row>
    <row r="90" s="10" customFormat="1" ht="25.92" customHeight="1">
      <c r="B90" s="189"/>
      <c r="C90" s="190"/>
      <c r="D90" s="191" t="s">
        <v>69</v>
      </c>
      <c r="E90" s="192" t="s">
        <v>123</v>
      </c>
      <c r="F90" s="192" t="s">
        <v>124</v>
      </c>
      <c r="G90" s="190"/>
      <c r="H90" s="190"/>
      <c r="I90" s="193"/>
      <c r="J90" s="194">
        <f>BK90</f>
        <v>0</v>
      </c>
      <c r="K90" s="190"/>
      <c r="L90" s="195"/>
      <c r="M90" s="196"/>
      <c r="N90" s="197"/>
      <c r="O90" s="197"/>
      <c r="P90" s="198">
        <f>P91+P111+P121+P123+P127+P133+P146</f>
        <v>0</v>
      </c>
      <c r="Q90" s="197"/>
      <c r="R90" s="198">
        <f>R91+R111+R121+R123+R127+R133+R146</f>
        <v>77.176899999999989</v>
      </c>
      <c r="S90" s="197"/>
      <c r="T90" s="199">
        <f>T91+T111+T121+T123+T127+T133+T146</f>
        <v>0.048000000000000001</v>
      </c>
      <c r="AR90" s="200" t="s">
        <v>78</v>
      </c>
      <c r="AT90" s="201" t="s">
        <v>69</v>
      </c>
      <c r="AU90" s="201" t="s">
        <v>70</v>
      </c>
      <c r="AY90" s="200" t="s">
        <v>125</v>
      </c>
      <c r="BK90" s="202">
        <f>BK91+BK111+BK121+BK123+BK127+BK133+BK146</f>
        <v>0</v>
      </c>
    </row>
    <row r="91" s="10" customFormat="1" ht="22.8" customHeight="1">
      <c r="B91" s="189"/>
      <c r="C91" s="190"/>
      <c r="D91" s="191" t="s">
        <v>69</v>
      </c>
      <c r="E91" s="203" t="s">
        <v>78</v>
      </c>
      <c r="F91" s="203" t="s">
        <v>126</v>
      </c>
      <c r="G91" s="190"/>
      <c r="H91" s="190"/>
      <c r="I91" s="193"/>
      <c r="J91" s="204">
        <f>BK91</f>
        <v>0</v>
      </c>
      <c r="K91" s="190"/>
      <c r="L91" s="195"/>
      <c r="M91" s="196"/>
      <c r="N91" s="197"/>
      <c r="O91" s="197"/>
      <c r="P91" s="198">
        <f>SUM(P92:P110)</f>
        <v>0</v>
      </c>
      <c r="Q91" s="197"/>
      <c r="R91" s="198">
        <f>SUM(R92:R110)</f>
        <v>0</v>
      </c>
      <c r="S91" s="197"/>
      <c r="T91" s="199">
        <f>SUM(T92:T110)</f>
        <v>0</v>
      </c>
      <c r="AR91" s="200" t="s">
        <v>78</v>
      </c>
      <c r="AT91" s="201" t="s">
        <v>69</v>
      </c>
      <c r="AU91" s="201" t="s">
        <v>78</v>
      </c>
      <c r="AY91" s="200" t="s">
        <v>125</v>
      </c>
      <c r="BK91" s="202">
        <f>SUM(BK92:BK110)</f>
        <v>0</v>
      </c>
    </row>
    <row r="92" s="1" customFormat="1" ht="16.5" customHeight="1">
      <c r="B92" s="37"/>
      <c r="C92" s="205" t="s">
        <v>78</v>
      </c>
      <c r="D92" s="205" t="s">
        <v>127</v>
      </c>
      <c r="E92" s="206" t="s">
        <v>128</v>
      </c>
      <c r="F92" s="207" t="s">
        <v>129</v>
      </c>
      <c r="G92" s="208" t="s">
        <v>130</v>
      </c>
      <c r="H92" s="209">
        <v>12</v>
      </c>
      <c r="I92" s="210"/>
      <c r="J92" s="211">
        <f>ROUND(I92*H92,2)</f>
        <v>0</v>
      </c>
      <c r="K92" s="207" t="s">
        <v>1</v>
      </c>
      <c r="L92" s="42"/>
      <c r="M92" s="212" t="s">
        <v>1</v>
      </c>
      <c r="N92" s="213" t="s">
        <v>41</v>
      </c>
      <c r="O92" s="78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AR92" s="16" t="s">
        <v>131</v>
      </c>
      <c r="AT92" s="16" t="s">
        <v>127</v>
      </c>
      <c r="AU92" s="16" t="s">
        <v>80</v>
      </c>
      <c r="AY92" s="16" t="s">
        <v>125</v>
      </c>
      <c r="BE92" s="216">
        <f>IF(N92="základní",J92,0)</f>
        <v>0</v>
      </c>
      <c r="BF92" s="216">
        <f>IF(N92="snížená",J92,0)</f>
        <v>0</v>
      </c>
      <c r="BG92" s="216">
        <f>IF(N92="zákl. přenesená",J92,0)</f>
        <v>0</v>
      </c>
      <c r="BH92" s="216">
        <f>IF(N92="sníž. přenesená",J92,0)</f>
        <v>0</v>
      </c>
      <c r="BI92" s="216">
        <f>IF(N92="nulová",J92,0)</f>
        <v>0</v>
      </c>
      <c r="BJ92" s="16" t="s">
        <v>78</v>
      </c>
      <c r="BK92" s="216">
        <f>ROUND(I92*H92,2)</f>
        <v>0</v>
      </c>
      <c r="BL92" s="16" t="s">
        <v>131</v>
      </c>
      <c r="BM92" s="16" t="s">
        <v>132</v>
      </c>
    </row>
    <row r="93" s="1" customFormat="1" ht="16.5" customHeight="1">
      <c r="B93" s="37"/>
      <c r="C93" s="205" t="s">
        <v>80</v>
      </c>
      <c r="D93" s="205" t="s">
        <v>127</v>
      </c>
      <c r="E93" s="206" t="s">
        <v>133</v>
      </c>
      <c r="F93" s="207" t="s">
        <v>134</v>
      </c>
      <c r="G93" s="208" t="s">
        <v>130</v>
      </c>
      <c r="H93" s="209">
        <v>12</v>
      </c>
      <c r="I93" s="210"/>
      <c r="J93" s="211">
        <f>ROUND(I93*H93,2)</f>
        <v>0</v>
      </c>
      <c r="K93" s="207" t="s">
        <v>135</v>
      </c>
      <c r="L93" s="42"/>
      <c r="M93" s="212" t="s">
        <v>1</v>
      </c>
      <c r="N93" s="213" t="s">
        <v>41</v>
      </c>
      <c r="O93" s="78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AR93" s="16" t="s">
        <v>131</v>
      </c>
      <c r="AT93" s="16" t="s">
        <v>127</v>
      </c>
      <c r="AU93" s="16" t="s">
        <v>80</v>
      </c>
      <c r="AY93" s="16" t="s">
        <v>125</v>
      </c>
      <c r="BE93" s="216">
        <f>IF(N93="základní",J93,0)</f>
        <v>0</v>
      </c>
      <c r="BF93" s="216">
        <f>IF(N93="snížená",J93,0)</f>
        <v>0</v>
      </c>
      <c r="BG93" s="216">
        <f>IF(N93="zákl. přenesená",J93,0)</f>
        <v>0</v>
      </c>
      <c r="BH93" s="216">
        <f>IF(N93="sníž. přenesená",J93,0)</f>
        <v>0</v>
      </c>
      <c r="BI93" s="216">
        <f>IF(N93="nulová",J93,0)</f>
        <v>0</v>
      </c>
      <c r="BJ93" s="16" t="s">
        <v>78</v>
      </c>
      <c r="BK93" s="216">
        <f>ROUND(I93*H93,2)</f>
        <v>0</v>
      </c>
      <c r="BL93" s="16" t="s">
        <v>131</v>
      </c>
      <c r="BM93" s="16" t="s">
        <v>136</v>
      </c>
    </row>
    <row r="94" s="1" customFormat="1" ht="16.5" customHeight="1">
      <c r="B94" s="37"/>
      <c r="C94" s="205" t="s">
        <v>137</v>
      </c>
      <c r="D94" s="205" t="s">
        <v>127</v>
      </c>
      <c r="E94" s="206" t="s">
        <v>138</v>
      </c>
      <c r="F94" s="207" t="s">
        <v>139</v>
      </c>
      <c r="G94" s="208" t="s">
        <v>130</v>
      </c>
      <c r="H94" s="209">
        <v>3.2879999999999998</v>
      </c>
      <c r="I94" s="210"/>
      <c r="J94" s="211">
        <f>ROUND(I94*H94,2)</f>
        <v>0</v>
      </c>
      <c r="K94" s="207" t="s">
        <v>135</v>
      </c>
      <c r="L94" s="42"/>
      <c r="M94" s="212" t="s">
        <v>1</v>
      </c>
      <c r="N94" s="213" t="s">
        <v>41</v>
      </c>
      <c r="O94" s="78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AR94" s="16" t="s">
        <v>131</v>
      </c>
      <c r="AT94" s="16" t="s">
        <v>127</v>
      </c>
      <c r="AU94" s="16" t="s">
        <v>80</v>
      </c>
      <c r="AY94" s="16" t="s">
        <v>125</v>
      </c>
      <c r="BE94" s="216">
        <f>IF(N94="základní",J94,0)</f>
        <v>0</v>
      </c>
      <c r="BF94" s="216">
        <f>IF(N94="snížená",J94,0)</f>
        <v>0</v>
      </c>
      <c r="BG94" s="216">
        <f>IF(N94="zákl. přenesená",J94,0)</f>
        <v>0</v>
      </c>
      <c r="BH94" s="216">
        <f>IF(N94="sníž. přenesená",J94,0)</f>
        <v>0</v>
      </c>
      <c r="BI94" s="216">
        <f>IF(N94="nulová",J94,0)</f>
        <v>0</v>
      </c>
      <c r="BJ94" s="16" t="s">
        <v>78</v>
      </c>
      <c r="BK94" s="216">
        <f>ROUND(I94*H94,2)</f>
        <v>0</v>
      </c>
      <c r="BL94" s="16" t="s">
        <v>131</v>
      </c>
      <c r="BM94" s="16" t="s">
        <v>140</v>
      </c>
    </row>
    <row r="95" s="11" customFormat="1">
      <c r="B95" s="217"/>
      <c r="C95" s="218"/>
      <c r="D95" s="219" t="s">
        <v>141</v>
      </c>
      <c r="E95" s="220" t="s">
        <v>1</v>
      </c>
      <c r="F95" s="221" t="s">
        <v>142</v>
      </c>
      <c r="G95" s="218"/>
      <c r="H95" s="222">
        <v>2.6400000000000001</v>
      </c>
      <c r="I95" s="223"/>
      <c r="J95" s="218"/>
      <c r="K95" s="218"/>
      <c r="L95" s="224"/>
      <c r="M95" s="225"/>
      <c r="N95" s="226"/>
      <c r="O95" s="226"/>
      <c r="P95" s="226"/>
      <c r="Q95" s="226"/>
      <c r="R95" s="226"/>
      <c r="S95" s="226"/>
      <c r="T95" s="227"/>
      <c r="AT95" s="228" t="s">
        <v>141</v>
      </c>
      <c r="AU95" s="228" t="s">
        <v>80</v>
      </c>
      <c r="AV95" s="11" t="s">
        <v>80</v>
      </c>
      <c r="AW95" s="11" t="s">
        <v>32</v>
      </c>
      <c r="AX95" s="11" t="s">
        <v>70</v>
      </c>
      <c r="AY95" s="228" t="s">
        <v>125</v>
      </c>
    </row>
    <row r="96" s="11" customFormat="1">
      <c r="B96" s="217"/>
      <c r="C96" s="218"/>
      <c r="D96" s="219" t="s">
        <v>141</v>
      </c>
      <c r="E96" s="220" t="s">
        <v>1</v>
      </c>
      <c r="F96" s="221" t="s">
        <v>143</v>
      </c>
      <c r="G96" s="218"/>
      <c r="H96" s="222">
        <v>0.64800000000000002</v>
      </c>
      <c r="I96" s="223"/>
      <c r="J96" s="218"/>
      <c r="K96" s="218"/>
      <c r="L96" s="224"/>
      <c r="M96" s="225"/>
      <c r="N96" s="226"/>
      <c r="O96" s="226"/>
      <c r="P96" s="226"/>
      <c r="Q96" s="226"/>
      <c r="R96" s="226"/>
      <c r="S96" s="226"/>
      <c r="T96" s="227"/>
      <c r="AT96" s="228" t="s">
        <v>141</v>
      </c>
      <c r="AU96" s="228" t="s">
        <v>80</v>
      </c>
      <c r="AV96" s="11" t="s">
        <v>80</v>
      </c>
      <c r="AW96" s="11" t="s">
        <v>32</v>
      </c>
      <c r="AX96" s="11" t="s">
        <v>70</v>
      </c>
      <c r="AY96" s="228" t="s">
        <v>125</v>
      </c>
    </row>
    <row r="97" s="12" customFormat="1">
      <c r="B97" s="229"/>
      <c r="C97" s="230"/>
      <c r="D97" s="219" t="s">
        <v>141</v>
      </c>
      <c r="E97" s="231" t="s">
        <v>1</v>
      </c>
      <c r="F97" s="232" t="s">
        <v>144</v>
      </c>
      <c r="G97" s="230"/>
      <c r="H97" s="233">
        <v>3.2879999999999998</v>
      </c>
      <c r="I97" s="234"/>
      <c r="J97" s="230"/>
      <c r="K97" s="230"/>
      <c r="L97" s="235"/>
      <c r="M97" s="236"/>
      <c r="N97" s="237"/>
      <c r="O97" s="237"/>
      <c r="P97" s="237"/>
      <c r="Q97" s="237"/>
      <c r="R97" s="237"/>
      <c r="S97" s="237"/>
      <c r="T97" s="238"/>
      <c r="AT97" s="239" t="s">
        <v>141</v>
      </c>
      <c r="AU97" s="239" t="s">
        <v>80</v>
      </c>
      <c r="AV97" s="12" t="s">
        <v>131</v>
      </c>
      <c r="AW97" s="12" t="s">
        <v>32</v>
      </c>
      <c r="AX97" s="12" t="s">
        <v>78</v>
      </c>
      <c r="AY97" s="239" t="s">
        <v>125</v>
      </c>
    </row>
    <row r="98" s="1" customFormat="1" ht="16.5" customHeight="1">
      <c r="B98" s="37"/>
      <c r="C98" s="205" t="s">
        <v>131</v>
      </c>
      <c r="D98" s="205" t="s">
        <v>127</v>
      </c>
      <c r="E98" s="206" t="s">
        <v>145</v>
      </c>
      <c r="F98" s="207" t="s">
        <v>146</v>
      </c>
      <c r="G98" s="208" t="s">
        <v>130</v>
      </c>
      <c r="H98" s="209">
        <v>3.2879999999999998</v>
      </c>
      <c r="I98" s="210"/>
      <c r="J98" s="211">
        <f>ROUND(I98*H98,2)</f>
        <v>0</v>
      </c>
      <c r="K98" s="207" t="s">
        <v>135</v>
      </c>
      <c r="L98" s="42"/>
      <c r="M98" s="212" t="s">
        <v>1</v>
      </c>
      <c r="N98" s="213" t="s">
        <v>41</v>
      </c>
      <c r="O98" s="78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AR98" s="16" t="s">
        <v>131</v>
      </c>
      <c r="AT98" s="16" t="s">
        <v>127</v>
      </c>
      <c r="AU98" s="16" t="s">
        <v>80</v>
      </c>
      <c r="AY98" s="16" t="s">
        <v>125</v>
      </c>
      <c r="BE98" s="216">
        <f>IF(N98="základní",J98,0)</f>
        <v>0</v>
      </c>
      <c r="BF98" s="216">
        <f>IF(N98="snížená",J98,0)</f>
        <v>0</v>
      </c>
      <c r="BG98" s="216">
        <f>IF(N98="zákl. přenesená",J98,0)</f>
        <v>0</v>
      </c>
      <c r="BH98" s="216">
        <f>IF(N98="sníž. přenesená",J98,0)</f>
        <v>0</v>
      </c>
      <c r="BI98" s="216">
        <f>IF(N98="nulová",J98,0)</f>
        <v>0</v>
      </c>
      <c r="BJ98" s="16" t="s">
        <v>78</v>
      </c>
      <c r="BK98" s="216">
        <f>ROUND(I98*H98,2)</f>
        <v>0</v>
      </c>
      <c r="BL98" s="16" t="s">
        <v>131</v>
      </c>
      <c r="BM98" s="16" t="s">
        <v>147</v>
      </c>
    </row>
    <row r="99" s="1" customFormat="1" ht="16.5" customHeight="1">
      <c r="B99" s="37"/>
      <c r="C99" s="205" t="s">
        <v>148</v>
      </c>
      <c r="D99" s="205" t="s">
        <v>127</v>
      </c>
      <c r="E99" s="206" t="s">
        <v>149</v>
      </c>
      <c r="F99" s="207" t="s">
        <v>150</v>
      </c>
      <c r="G99" s="208" t="s">
        <v>130</v>
      </c>
      <c r="H99" s="209">
        <v>15.288</v>
      </c>
      <c r="I99" s="210"/>
      <c r="J99" s="211">
        <f>ROUND(I99*H99,2)</f>
        <v>0</v>
      </c>
      <c r="K99" s="207" t="s">
        <v>135</v>
      </c>
      <c r="L99" s="42"/>
      <c r="M99" s="212" t="s">
        <v>1</v>
      </c>
      <c r="N99" s="213" t="s">
        <v>41</v>
      </c>
      <c r="O99" s="78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AR99" s="16" t="s">
        <v>131</v>
      </c>
      <c r="AT99" s="16" t="s">
        <v>127</v>
      </c>
      <c r="AU99" s="16" t="s">
        <v>80</v>
      </c>
      <c r="AY99" s="16" t="s">
        <v>125</v>
      </c>
      <c r="BE99" s="216">
        <f>IF(N99="základní",J99,0)</f>
        <v>0</v>
      </c>
      <c r="BF99" s="216">
        <f>IF(N99="snížená",J99,0)</f>
        <v>0</v>
      </c>
      <c r="BG99" s="216">
        <f>IF(N99="zákl. přenesená",J99,0)</f>
        <v>0</v>
      </c>
      <c r="BH99" s="216">
        <f>IF(N99="sníž. přenesená",J99,0)</f>
        <v>0</v>
      </c>
      <c r="BI99" s="216">
        <f>IF(N99="nulová",J99,0)</f>
        <v>0</v>
      </c>
      <c r="BJ99" s="16" t="s">
        <v>78</v>
      </c>
      <c r="BK99" s="216">
        <f>ROUND(I99*H99,2)</f>
        <v>0</v>
      </c>
      <c r="BL99" s="16" t="s">
        <v>131</v>
      </c>
      <c r="BM99" s="16" t="s">
        <v>151</v>
      </c>
    </row>
    <row r="100" s="11" customFormat="1">
      <c r="B100" s="217"/>
      <c r="C100" s="218"/>
      <c r="D100" s="219" t="s">
        <v>141</v>
      </c>
      <c r="E100" s="220" t="s">
        <v>1</v>
      </c>
      <c r="F100" s="221" t="s">
        <v>152</v>
      </c>
      <c r="G100" s="218"/>
      <c r="H100" s="222">
        <v>15.288</v>
      </c>
      <c r="I100" s="223"/>
      <c r="J100" s="218"/>
      <c r="K100" s="218"/>
      <c r="L100" s="224"/>
      <c r="M100" s="225"/>
      <c r="N100" s="226"/>
      <c r="O100" s="226"/>
      <c r="P100" s="226"/>
      <c r="Q100" s="226"/>
      <c r="R100" s="226"/>
      <c r="S100" s="226"/>
      <c r="T100" s="227"/>
      <c r="AT100" s="228" t="s">
        <v>141</v>
      </c>
      <c r="AU100" s="228" t="s">
        <v>80</v>
      </c>
      <c r="AV100" s="11" t="s">
        <v>80</v>
      </c>
      <c r="AW100" s="11" t="s">
        <v>32</v>
      </c>
      <c r="AX100" s="11" t="s">
        <v>78</v>
      </c>
      <c r="AY100" s="228" t="s">
        <v>125</v>
      </c>
    </row>
    <row r="101" s="1" customFormat="1" ht="16.5" customHeight="1">
      <c r="B101" s="37"/>
      <c r="C101" s="205" t="s">
        <v>153</v>
      </c>
      <c r="D101" s="205" t="s">
        <v>127</v>
      </c>
      <c r="E101" s="206" t="s">
        <v>154</v>
      </c>
      <c r="F101" s="207" t="s">
        <v>155</v>
      </c>
      <c r="G101" s="208" t="s">
        <v>130</v>
      </c>
      <c r="H101" s="209">
        <v>15.288</v>
      </c>
      <c r="I101" s="210"/>
      <c r="J101" s="211">
        <f>ROUND(I101*H101,2)</f>
        <v>0</v>
      </c>
      <c r="K101" s="207" t="s">
        <v>135</v>
      </c>
      <c r="L101" s="42"/>
      <c r="M101" s="212" t="s">
        <v>1</v>
      </c>
      <c r="N101" s="213" t="s">
        <v>41</v>
      </c>
      <c r="O101" s="78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AR101" s="16" t="s">
        <v>131</v>
      </c>
      <c r="AT101" s="16" t="s">
        <v>127</v>
      </c>
      <c r="AU101" s="16" t="s">
        <v>80</v>
      </c>
      <c r="AY101" s="16" t="s">
        <v>125</v>
      </c>
      <c r="BE101" s="216">
        <f>IF(N101="základní",J101,0)</f>
        <v>0</v>
      </c>
      <c r="BF101" s="216">
        <f>IF(N101="snížená",J101,0)</f>
        <v>0</v>
      </c>
      <c r="BG101" s="216">
        <f>IF(N101="zákl. přenesená",J101,0)</f>
        <v>0</v>
      </c>
      <c r="BH101" s="216">
        <f>IF(N101="sníž. přenesená",J101,0)</f>
        <v>0</v>
      </c>
      <c r="BI101" s="216">
        <f>IF(N101="nulová",J101,0)</f>
        <v>0</v>
      </c>
      <c r="BJ101" s="16" t="s">
        <v>78</v>
      </c>
      <c r="BK101" s="216">
        <f>ROUND(I101*H101,2)</f>
        <v>0</v>
      </c>
      <c r="BL101" s="16" t="s">
        <v>131</v>
      </c>
      <c r="BM101" s="16" t="s">
        <v>156</v>
      </c>
    </row>
    <row r="102" s="1" customFormat="1" ht="16.5" customHeight="1">
      <c r="B102" s="37"/>
      <c r="C102" s="205" t="s">
        <v>157</v>
      </c>
      <c r="D102" s="205" t="s">
        <v>127</v>
      </c>
      <c r="E102" s="206" t="s">
        <v>158</v>
      </c>
      <c r="F102" s="207" t="s">
        <v>159</v>
      </c>
      <c r="G102" s="208" t="s">
        <v>130</v>
      </c>
      <c r="H102" s="209">
        <v>15.288</v>
      </c>
      <c r="I102" s="210"/>
      <c r="J102" s="211">
        <f>ROUND(I102*H102,2)</f>
        <v>0</v>
      </c>
      <c r="K102" s="207" t="s">
        <v>135</v>
      </c>
      <c r="L102" s="42"/>
      <c r="M102" s="212" t="s">
        <v>1</v>
      </c>
      <c r="N102" s="213" t="s">
        <v>41</v>
      </c>
      <c r="O102" s="78"/>
      <c r="P102" s="214">
        <f>O102*H102</f>
        <v>0</v>
      </c>
      <c r="Q102" s="214">
        <v>0</v>
      </c>
      <c r="R102" s="214">
        <f>Q102*H102</f>
        <v>0</v>
      </c>
      <c r="S102" s="214">
        <v>0</v>
      </c>
      <c r="T102" s="215">
        <f>S102*H102</f>
        <v>0</v>
      </c>
      <c r="AR102" s="16" t="s">
        <v>131</v>
      </c>
      <c r="AT102" s="16" t="s">
        <v>127</v>
      </c>
      <c r="AU102" s="16" t="s">
        <v>80</v>
      </c>
      <c r="AY102" s="16" t="s">
        <v>125</v>
      </c>
      <c r="BE102" s="216">
        <f>IF(N102="základní",J102,0)</f>
        <v>0</v>
      </c>
      <c r="BF102" s="216">
        <f>IF(N102="snížená",J102,0)</f>
        <v>0</v>
      </c>
      <c r="BG102" s="216">
        <f>IF(N102="zákl. přenesená",J102,0)</f>
        <v>0</v>
      </c>
      <c r="BH102" s="216">
        <f>IF(N102="sníž. přenesená",J102,0)</f>
        <v>0</v>
      </c>
      <c r="BI102" s="216">
        <f>IF(N102="nulová",J102,0)</f>
        <v>0</v>
      </c>
      <c r="BJ102" s="16" t="s">
        <v>78</v>
      </c>
      <c r="BK102" s="216">
        <f>ROUND(I102*H102,2)</f>
        <v>0</v>
      </c>
      <c r="BL102" s="16" t="s">
        <v>131</v>
      </c>
      <c r="BM102" s="16" t="s">
        <v>160</v>
      </c>
    </row>
    <row r="103" s="1" customFormat="1" ht="16.5" customHeight="1">
      <c r="B103" s="37"/>
      <c r="C103" s="205" t="s">
        <v>161</v>
      </c>
      <c r="D103" s="205" t="s">
        <v>127</v>
      </c>
      <c r="E103" s="206" t="s">
        <v>162</v>
      </c>
      <c r="F103" s="207" t="s">
        <v>163</v>
      </c>
      <c r="G103" s="208" t="s">
        <v>130</v>
      </c>
      <c r="H103" s="209">
        <v>10.288</v>
      </c>
      <c r="I103" s="210"/>
      <c r="J103" s="211">
        <f>ROUND(I103*H103,2)</f>
        <v>0</v>
      </c>
      <c r="K103" s="207" t="s">
        <v>135</v>
      </c>
      <c r="L103" s="42"/>
      <c r="M103" s="212" t="s">
        <v>1</v>
      </c>
      <c r="N103" s="213" t="s">
        <v>41</v>
      </c>
      <c r="O103" s="78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AR103" s="16" t="s">
        <v>131</v>
      </c>
      <c r="AT103" s="16" t="s">
        <v>127</v>
      </c>
      <c r="AU103" s="16" t="s">
        <v>80</v>
      </c>
      <c r="AY103" s="16" t="s">
        <v>125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16" t="s">
        <v>78</v>
      </c>
      <c r="BK103" s="216">
        <f>ROUND(I103*H103,2)</f>
        <v>0</v>
      </c>
      <c r="BL103" s="16" t="s">
        <v>131</v>
      </c>
      <c r="BM103" s="16" t="s">
        <v>164</v>
      </c>
    </row>
    <row r="104" s="1" customFormat="1" ht="16.5" customHeight="1">
      <c r="B104" s="37"/>
      <c r="C104" s="205" t="s">
        <v>165</v>
      </c>
      <c r="D104" s="205" t="s">
        <v>127</v>
      </c>
      <c r="E104" s="206" t="s">
        <v>166</v>
      </c>
      <c r="F104" s="207" t="s">
        <v>167</v>
      </c>
      <c r="G104" s="208" t="s">
        <v>130</v>
      </c>
      <c r="H104" s="209">
        <v>10.288</v>
      </c>
      <c r="I104" s="210"/>
      <c r="J104" s="211">
        <f>ROUND(I104*H104,2)</f>
        <v>0</v>
      </c>
      <c r="K104" s="207" t="s">
        <v>135</v>
      </c>
      <c r="L104" s="42"/>
      <c r="M104" s="212" t="s">
        <v>1</v>
      </c>
      <c r="N104" s="213" t="s">
        <v>41</v>
      </c>
      <c r="O104" s="78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AR104" s="16" t="s">
        <v>131</v>
      </c>
      <c r="AT104" s="16" t="s">
        <v>127</v>
      </c>
      <c r="AU104" s="16" t="s">
        <v>80</v>
      </c>
      <c r="AY104" s="16" t="s">
        <v>125</v>
      </c>
      <c r="BE104" s="216">
        <f>IF(N104="základní",J104,0)</f>
        <v>0</v>
      </c>
      <c r="BF104" s="216">
        <f>IF(N104="snížená",J104,0)</f>
        <v>0</v>
      </c>
      <c r="BG104" s="216">
        <f>IF(N104="zákl. přenesená",J104,0)</f>
        <v>0</v>
      </c>
      <c r="BH104" s="216">
        <f>IF(N104="sníž. přenesená",J104,0)</f>
        <v>0</v>
      </c>
      <c r="BI104" s="216">
        <f>IF(N104="nulová",J104,0)</f>
        <v>0</v>
      </c>
      <c r="BJ104" s="16" t="s">
        <v>78</v>
      </c>
      <c r="BK104" s="216">
        <f>ROUND(I104*H104,2)</f>
        <v>0</v>
      </c>
      <c r="BL104" s="16" t="s">
        <v>131</v>
      </c>
      <c r="BM104" s="16" t="s">
        <v>168</v>
      </c>
    </row>
    <row r="105" s="11" customFormat="1">
      <c r="B105" s="217"/>
      <c r="C105" s="218"/>
      <c r="D105" s="219" t="s">
        <v>141</v>
      </c>
      <c r="E105" s="220" t="s">
        <v>1</v>
      </c>
      <c r="F105" s="221" t="s">
        <v>169</v>
      </c>
      <c r="G105" s="218"/>
      <c r="H105" s="222">
        <v>10.288</v>
      </c>
      <c r="I105" s="223"/>
      <c r="J105" s="218"/>
      <c r="K105" s="218"/>
      <c r="L105" s="224"/>
      <c r="M105" s="225"/>
      <c r="N105" s="226"/>
      <c r="O105" s="226"/>
      <c r="P105" s="226"/>
      <c r="Q105" s="226"/>
      <c r="R105" s="226"/>
      <c r="S105" s="226"/>
      <c r="T105" s="227"/>
      <c r="AT105" s="228" t="s">
        <v>141</v>
      </c>
      <c r="AU105" s="228" t="s">
        <v>80</v>
      </c>
      <c r="AV105" s="11" t="s">
        <v>80</v>
      </c>
      <c r="AW105" s="11" t="s">
        <v>32</v>
      </c>
      <c r="AX105" s="11" t="s">
        <v>78</v>
      </c>
      <c r="AY105" s="228" t="s">
        <v>125</v>
      </c>
    </row>
    <row r="106" s="1" customFormat="1" ht="16.5" customHeight="1">
      <c r="B106" s="37"/>
      <c r="C106" s="205" t="s">
        <v>170</v>
      </c>
      <c r="D106" s="205" t="s">
        <v>127</v>
      </c>
      <c r="E106" s="206" t="s">
        <v>171</v>
      </c>
      <c r="F106" s="207" t="s">
        <v>172</v>
      </c>
      <c r="G106" s="208" t="s">
        <v>130</v>
      </c>
      <c r="H106" s="209">
        <v>10.288</v>
      </c>
      <c r="I106" s="210"/>
      <c r="J106" s="211">
        <f>ROUND(I106*H106,2)</f>
        <v>0</v>
      </c>
      <c r="K106" s="207" t="s">
        <v>135</v>
      </c>
      <c r="L106" s="42"/>
      <c r="M106" s="212" t="s">
        <v>1</v>
      </c>
      <c r="N106" s="213" t="s">
        <v>41</v>
      </c>
      <c r="O106" s="78"/>
      <c r="P106" s="214">
        <f>O106*H106</f>
        <v>0</v>
      </c>
      <c r="Q106" s="214">
        <v>0</v>
      </c>
      <c r="R106" s="214">
        <f>Q106*H106</f>
        <v>0</v>
      </c>
      <c r="S106" s="214">
        <v>0</v>
      </c>
      <c r="T106" s="215">
        <f>S106*H106</f>
        <v>0</v>
      </c>
      <c r="AR106" s="16" t="s">
        <v>131</v>
      </c>
      <c r="AT106" s="16" t="s">
        <v>127</v>
      </c>
      <c r="AU106" s="16" t="s">
        <v>80</v>
      </c>
      <c r="AY106" s="16" t="s">
        <v>125</v>
      </c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16" t="s">
        <v>78</v>
      </c>
      <c r="BK106" s="216">
        <f>ROUND(I106*H106,2)</f>
        <v>0</v>
      </c>
      <c r="BL106" s="16" t="s">
        <v>131</v>
      </c>
      <c r="BM106" s="16" t="s">
        <v>173</v>
      </c>
    </row>
    <row r="107" s="1" customFormat="1" ht="16.5" customHeight="1">
      <c r="B107" s="37"/>
      <c r="C107" s="205" t="s">
        <v>174</v>
      </c>
      <c r="D107" s="205" t="s">
        <v>127</v>
      </c>
      <c r="E107" s="206" t="s">
        <v>175</v>
      </c>
      <c r="F107" s="207" t="s">
        <v>176</v>
      </c>
      <c r="G107" s="208" t="s">
        <v>177</v>
      </c>
      <c r="H107" s="209">
        <v>16.460999999999999</v>
      </c>
      <c r="I107" s="210"/>
      <c r="J107" s="211">
        <f>ROUND(I107*H107,2)</f>
        <v>0</v>
      </c>
      <c r="K107" s="207" t="s">
        <v>135</v>
      </c>
      <c r="L107" s="42"/>
      <c r="M107" s="212" t="s">
        <v>1</v>
      </c>
      <c r="N107" s="213" t="s">
        <v>41</v>
      </c>
      <c r="O107" s="78"/>
      <c r="P107" s="214">
        <f>O107*H107</f>
        <v>0</v>
      </c>
      <c r="Q107" s="214">
        <v>0</v>
      </c>
      <c r="R107" s="214">
        <f>Q107*H107</f>
        <v>0</v>
      </c>
      <c r="S107" s="214">
        <v>0</v>
      </c>
      <c r="T107" s="215">
        <f>S107*H107</f>
        <v>0</v>
      </c>
      <c r="AR107" s="16" t="s">
        <v>131</v>
      </c>
      <c r="AT107" s="16" t="s">
        <v>127</v>
      </c>
      <c r="AU107" s="16" t="s">
        <v>80</v>
      </c>
      <c r="AY107" s="16" t="s">
        <v>125</v>
      </c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16" t="s">
        <v>78</v>
      </c>
      <c r="BK107" s="216">
        <f>ROUND(I107*H107,2)</f>
        <v>0</v>
      </c>
      <c r="BL107" s="16" t="s">
        <v>131</v>
      </c>
      <c r="BM107" s="16" t="s">
        <v>178</v>
      </c>
    </row>
    <row r="108" s="11" customFormat="1">
      <c r="B108" s="217"/>
      <c r="C108" s="218"/>
      <c r="D108" s="219" t="s">
        <v>141</v>
      </c>
      <c r="E108" s="218"/>
      <c r="F108" s="221" t="s">
        <v>179</v>
      </c>
      <c r="G108" s="218"/>
      <c r="H108" s="222">
        <v>16.460999999999999</v>
      </c>
      <c r="I108" s="223"/>
      <c r="J108" s="218"/>
      <c r="K108" s="218"/>
      <c r="L108" s="224"/>
      <c r="M108" s="225"/>
      <c r="N108" s="226"/>
      <c r="O108" s="226"/>
      <c r="P108" s="226"/>
      <c r="Q108" s="226"/>
      <c r="R108" s="226"/>
      <c r="S108" s="226"/>
      <c r="T108" s="227"/>
      <c r="AT108" s="228" t="s">
        <v>141</v>
      </c>
      <c r="AU108" s="228" t="s">
        <v>80</v>
      </c>
      <c r="AV108" s="11" t="s">
        <v>80</v>
      </c>
      <c r="AW108" s="11" t="s">
        <v>4</v>
      </c>
      <c r="AX108" s="11" t="s">
        <v>78</v>
      </c>
      <c r="AY108" s="228" t="s">
        <v>125</v>
      </c>
    </row>
    <row r="109" s="1" customFormat="1" ht="16.5" customHeight="1">
      <c r="B109" s="37"/>
      <c r="C109" s="205" t="s">
        <v>180</v>
      </c>
      <c r="D109" s="205" t="s">
        <v>127</v>
      </c>
      <c r="E109" s="206" t="s">
        <v>181</v>
      </c>
      <c r="F109" s="207" t="s">
        <v>182</v>
      </c>
      <c r="G109" s="208" t="s">
        <v>130</v>
      </c>
      <c r="H109" s="209">
        <v>5</v>
      </c>
      <c r="I109" s="210"/>
      <c r="J109" s="211">
        <f>ROUND(I109*H109,2)</f>
        <v>0</v>
      </c>
      <c r="K109" s="207" t="s">
        <v>135</v>
      </c>
      <c r="L109" s="42"/>
      <c r="M109" s="212" t="s">
        <v>1</v>
      </c>
      <c r="N109" s="213" t="s">
        <v>41</v>
      </c>
      <c r="O109" s="78"/>
      <c r="P109" s="214">
        <f>O109*H109</f>
        <v>0</v>
      </c>
      <c r="Q109" s="214">
        <v>0</v>
      </c>
      <c r="R109" s="214">
        <f>Q109*H109</f>
        <v>0</v>
      </c>
      <c r="S109" s="214">
        <v>0</v>
      </c>
      <c r="T109" s="215">
        <f>S109*H109</f>
        <v>0</v>
      </c>
      <c r="AR109" s="16" t="s">
        <v>131</v>
      </c>
      <c r="AT109" s="16" t="s">
        <v>127</v>
      </c>
      <c r="AU109" s="16" t="s">
        <v>80</v>
      </c>
      <c r="AY109" s="16" t="s">
        <v>125</v>
      </c>
      <c r="BE109" s="216">
        <f>IF(N109="základní",J109,0)</f>
        <v>0</v>
      </c>
      <c r="BF109" s="216">
        <f>IF(N109="snížená",J109,0)</f>
        <v>0</v>
      </c>
      <c r="BG109" s="216">
        <f>IF(N109="zákl. přenesená",J109,0)</f>
        <v>0</v>
      </c>
      <c r="BH109" s="216">
        <f>IF(N109="sníž. přenesená",J109,0)</f>
        <v>0</v>
      </c>
      <c r="BI109" s="216">
        <f>IF(N109="nulová",J109,0)</f>
        <v>0</v>
      </c>
      <c r="BJ109" s="16" t="s">
        <v>78</v>
      </c>
      <c r="BK109" s="216">
        <f>ROUND(I109*H109,2)</f>
        <v>0</v>
      </c>
      <c r="BL109" s="16" t="s">
        <v>131</v>
      </c>
      <c r="BM109" s="16" t="s">
        <v>183</v>
      </c>
    </row>
    <row r="110" s="1" customFormat="1" ht="16.5" customHeight="1">
      <c r="B110" s="37"/>
      <c r="C110" s="205" t="s">
        <v>184</v>
      </c>
      <c r="D110" s="205" t="s">
        <v>127</v>
      </c>
      <c r="E110" s="206" t="s">
        <v>185</v>
      </c>
      <c r="F110" s="207" t="s">
        <v>186</v>
      </c>
      <c r="G110" s="208" t="s">
        <v>187</v>
      </c>
      <c r="H110" s="209">
        <v>50</v>
      </c>
      <c r="I110" s="210"/>
      <c r="J110" s="211">
        <f>ROUND(I110*H110,2)</f>
        <v>0</v>
      </c>
      <c r="K110" s="207" t="s">
        <v>135</v>
      </c>
      <c r="L110" s="42"/>
      <c r="M110" s="212" t="s">
        <v>1</v>
      </c>
      <c r="N110" s="213" t="s">
        <v>41</v>
      </c>
      <c r="O110" s="78"/>
      <c r="P110" s="214">
        <f>O110*H110</f>
        <v>0</v>
      </c>
      <c r="Q110" s="214">
        <v>0</v>
      </c>
      <c r="R110" s="214">
        <f>Q110*H110</f>
        <v>0</v>
      </c>
      <c r="S110" s="214">
        <v>0</v>
      </c>
      <c r="T110" s="215">
        <f>S110*H110</f>
        <v>0</v>
      </c>
      <c r="AR110" s="16" t="s">
        <v>131</v>
      </c>
      <c r="AT110" s="16" t="s">
        <v>127</v>
      </c>
      <c r="AU110" s="16" t="s">
        <v>80</v>
      </c>
      <c r="AY110" s="16" t="s">
        <v>125</v>
      </c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16" t="s">
        <v>78</v>
      </c>
      <c r="BK110" s="216">
        <f>ROUND(I110*H110,2)</f>
        <v>0</v>
      </c>
      <c r="BL110" s="16" t="s">
        <v>131</v>
      </c>
      <c r="BM110" s="16" t="s">
        <v>188</v>
      </c>
    </row>
    <row r="111" s="10" customFormat="1" ht="22.8" customHeight="1">
      <c r="B111" s="189"/>
      <c r="C111" s="190"/>
      <c r="D111" s="191" t="s">
        <v>69</v>
      </c>
      <c r="E111" s="203" t="s">
        <v>80</v>
      </c>
      <c r="F111" s="203" t="s">
        <v>189</v>
      </c>
      <c r="G111" s="190"/>
      <c r="H111" s="190"/>
      <c r="I111" s="193"/>
      <c r="J111" s="204">
        <f>BK111</f>
        <v>0</v>
      </c>
      <c r="K111" s="190"/>
      <c r="L111" s="195"/>
      <c r="M111" s="196"/>
      <c r="N111" s="197"/>
      <c r="O111" s="197"/>
      <c r="P111" s="198">
        <f>SUM(P112:P120)</f>
        <v>0</v>
      </c>
      <c r="Q111" s="197"/>
      <c r="R111" s="198">
        <f>SUM(R112:R120)</f>
        <v>32.888599999999997</v>
      </c>
      <c r="S111" s="197"/>
      <c r="T111" s="199">
        <f>SUM(T112:T120)</f>
        <v>0</v>
      </c>
      <c r="AR111" s="200" t="s">
        <v>78</v>
      </c>
      <c r="AT111" s="201" t="s">
        <v>69</v>
      </c>
      <c r="AU111" s="201" t="s">
        <v>78</v>
      </c>
      <c r="AY111" s="200" t="s">
        <v>125</v>
      </c>
      <c r="BK111" s="202">
        <f>SUM(BK112:BK120)</f>
        <v>0</v>
      </c>
    </row>
    <row r="112" s="1" customFormat="1" ht="16.5" customHeight="1">
      <c r="B112" s="37"/>
      <c r="C112" s="205" t="s">
        <v>190</v>
      </c>
      <c r="D112" s="205" t="s">
        <v>127</v>
      </c>
      <c r="E112" s="206" t="s">
        <v>191</v>
      </c>
      <c r="F112" s="207" t="s">
        <v>192</v>
      </c>
      <c r="G112" s="208" t="s">
        <v>193</v>
      </c>
      <c r="H112" s="209">
        <v>79</v>
      </c>
      <c r="I112" s="210"/>
      <c r="J112" s="211">
        <f>ROUND(I112*H112,2)</f>
        <v>0</v>
      </c>
      <c r="K112" s="207" t="s">
        <v>135</v>
      </c>
      <c r="L112" s="42"/>
      <c r="M112" s="212" t="s">
        <v>1</v>
      </c>
      <c r="N112" s="213" t="s">
        <v>41</v>
      </c>
      <c r="O112" s="78"/>
      <c r="P112" s="214">
        <f>O112*H112</f>
        <v>0</v>
      </c>
      <c r="Q112" s="214">
        <v>0.00010000000000000001</v>
      </c>
      <c r="R112" s="214">
        <f>Q112*H112</f>
        <v>0.0079000000000000008</v>
      </c>
      <c r="S112" s="214">
        <v>0</v>
      </c>
      <c r="T112" s="215">
        <f>S112*H112</f>
        <v>0</v>
      </c>
      <c r="AR112" s="16" t="s">
        <v>131</v>
      </c>
      <c r="AT112" s="16" t="s">
        <v>127</v>
      </c>
      <c r="AU112" s="16" t="s">
        <v>80</v>
      </c>
      <c r="AY112" s="16" t="s">
        <v>125</v>
      </c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16" t="s">
        <v>78</v>
      </c>
      <c r="BK112" s="216">
        <f>ROUND(I112*H112,2)</f>
        <v>0</v>
      </c>
      <c r="BL112" s="16" t="s">
        <v>131</v>
      </c>
      <c r="BM112" s="16" t="s">
        <v>194</v>
      </c>
    </row>
    <row r="113" s="13" customFormat="1">
      <c r="B113" s="240"/>
      <c r="C113" s="241"/>
      <c r="D113" s="219" t="s">
        <v>141</v>
      </c>
      <c r="E113" s="242" t="s">
        <v>1</v>
      </c>
      <c r="F113" s="243" t="s">
        <v>195</v>
      </c>
      <c r="G113" s="241"/>
      <c r="H113" s="242" t="s">
        <v>1</v>
      </c>
      <c r="I113" s="244"/>
      <c r="J113" s="241"/>
      <c r="K113" s="241"/>
      <c r="L113" s="245"/>
      <c r="M113" s="246"/>
      <c r="N113" s="247"/>
      <c r="O113" s="247"/>
      <c r="P113" s="247"/>
      <c r="Q113" s="247"/>
      <c r="R113" s="247"/>
      <c r="S113" s="247"/>
      <c r="T113" s="248"/>
      <c r="AT113" s="249" t="s">
        <v>141</v>
      </c>
      <c r="AU113" s="249" t="s">
        <v>80</v>
      </c>
      <c r="AV113" s="13" t="s">
        <v>78</v>
      </c>
      <c r="AW113" s="13" t="s">
        <v>32</v>
      </c>
      <c r="AX113" s="13" t="s">
        <v>70</v>
      </c>
      <c r="AY113" s="249" t="s">
        <v>125</v>
      </c>
    </row>
    <row r="114" s="11" customFormat="1">
      <c r="B114" s="217"/>
      <c r="C114" s="218"/>
      <c r="D114" s="219" t="s">
        <v>141</v>
      </c>
      <c r="E114" s="220" t="s">
        <v>1</v>
      </c>
      <c r="F114" s="221" t="s">
        <v>196</v>
      </c>
      <c r="G114" s="218"/>
      <c r="H114" s="222">
        <v>54</v>
      </c>
      <c r="I114" s="223"/>
      <c r="J114" s="218"/>
      <c r="K114" s="218"/>
      <c r="L114" s="224"/>
      <c r="M114" s="225"/>
      <c r="N114" s="226"/>
      <c r="O114" s="226"/>
      <c r="P114" s="226"/>
      <c r="Q114" s="226"/>
      <c r="R114" s="226"/>
      <c r="S114" s="226"/>
      <c r="T114" s="227"/>
      <c r="AT114" s="228" t="s">
        <v>141</v>
      </c>
      <c r="AU114" s="228" t="s">
        <v>80</v>
      </c>
      <c r="AV114" s="11" t="s">
        <v>80</v>
      </c>
      <c r="AW114" s="11" t="s">
        <v>32</v>
      </c>
      <c r="AX114" s="11" t="s">
        <v>70</v>
      </c>
      <c r="AY114" s="228" t="s">
        <v>125</v>
      </c>
    </row>
    <row r="115" s="13" customFormat="1">
      <c r="B115" s="240"/>
      <c r="C115" s="241"/>
      <c r="D115" s="219" t="s">
        <v>141</v>
      </c>
      <c r="E115" s="242" t="s">
        <v>1</v>
      </c>
      <c r="F115" s="243" t="s">
        <v>197</v>
      </c>
      <c r="G115" s="241"/>
      <c r="H115" s="242" t="s">
        <v>1</v>
      </c>
      <c r="I115" s="244"/>
      <c r="J115" s="241"/>
      <c r="K115" s="241"/>
      <c r="L115" s="245"/>
      <c r="M115" s="246"/>
      <c r="N115" s="247"/>
      <c r="O115" s="247"/>
      <c r="P115" s="247"/>
      <c r="Q115" s="247"/>
      <c r="R115" s="247"/>
      <c r="S115" s="247"/>
      <c r="T115" s="248"/>
      <c r="AT115" s="249" t="s">
        <v>141</v>
      </c>
      <c r="AU115" s="249" t="s">
        <v>80</v>
      </c>
      <c r="AV115" s="13" t="s">
        <v>78</v>
      </c>
      <c r="AW115" s="13" t="s">
        <v>32</v>
      </c>
      <c r="AX115" s="13" t="s">
        <v>70</v>
      </c>
      <c r="AY115" s="249" t="s">
        <v>125</v>
      </c>
    </row>
    <row r="116" s="11" customFormat="1">
      <c r="B116" s="217"/>
      <c r="C116" s="218"/>
      <c r="D116" s="219" t="s">
        <v>141</v>
      </c>
      <c r="E116" s="220" t="s">
        <v>1</v>
      </c>
      <c r="F116" s="221" t="s">
        <v>198</v>
      </c>
      <c r="G116" s="218"/>
      <c r="H116" s="222">
        <v>25</v>
      </c>
      <c r="I116" s="223"/>
      <c r="J116" s="218"/>
      <c r="K116" s="218"/>
      <c r="L116" s="224"/>
      <c r="M116" s="225"/>
      <c r="N116" s="226"/>
      <c r="O116" s="226"/>
      <c r="P116" s="226"/>
      <c r="Q116" s="226"/>
      <c r="R116" s="226"/>
      <c r="S116" s="226"/>
      <c r="T116" s="227"/>
      <c r="AT116" s="228" t="s">
        <v>141</v>
      </c>
      <c r="AU116" s="228" t="s">
        <v>80</v>
      </c>
      <c r="AV116" s="11" t="s">
        <v>80</v>
      </c>
      <c r="AW116" s="11" t="s">
        <v>32</v>
      </c>
      <c r="AX116" s="11" t="s">
        <v>70</v>
      </c>
      <c r="AY116" s="228" t="s">
        <v>125</v>
      </c>
    </row>
    <row r="117" s="12" customFormat="1">
      <c r="B117" s="229"/>
      <c r="C117" s="230"/>
      <c r="D117" s="219" t="s">
        <v>141</v>
      </c>
      <c r="E117" s="231" t="s">
        <v>1</v>
      </c>
      <c r="F117" s="232" t="s">
        <v>144</v>
      </c>
      <c r="G117" s="230"/>
      <c r="H117" s="233">
        <v>79</v>
      </c>
      <c r="I117" s="234"/>
      <c r="J117" s="230"/>
      <c r="K117" s="230"/>
      <c r="L117" s="235"/>
      <c r="M117" s="236"/>
      <c r="N117" s="237"/>
      <c r="O117" s="237"/>
      <c r="P117" s="237"/>
      <c r="Q117" s="237"/>
      <c r="R117" s="237"/>
      <c r="S117" s="237"/>
      <c r="T117" s="238"/>
      <c r="AT117" s="239" t="s">
        <v>141</v>
      </c>
      <c r="AU117" s="239" t="s">
        <v>80</v>
      </c>
      <c r="AV117" s="12" t="s">
        <v>131</v>
      </c>
      <c r="AW117" s="12" t="s">
        <v>32</v>
      </c>
      <c r="AX117" s="12" t="s">
        <v>78</v>
      </c>
      <c r="AY117" s="239" t="s">
        <v>125</v>
      </c>
    </row>
    <row r="118" s="1" customFormat="1" ht="16.5" customHeight="1">
      <c r="B118" s="37"/>
      <c r="C118" s="205" t="s">
        <v>8</v>
      </c>
      <c r="D118" s="205" t="s">
        <v>127</v>
      </c>
      <c r="E118" s="206" t="s">
        <v>199</v>
      </c>
      <c r="F118" s="207" t="s">
        <v>200</v>
      </c>
      <c r="G118" s="208" t="s">
        <v>130</v>
      </c>
      <c r="H118" s="209">
        <v>5</v>
      </c>
      <c r="I118" s="210"/>
      <c r="J118" s="211">
        <f>ROUND(I118*H118,2)</f>
        <v>0</v>
      </c>
      <c r="K118" s="207" t="s">
        <v>135</v>
      </c>
      <c r="L118" s="42"/>
      <c r="M118" s="212" t="s">
        <v>1</v>
      </c>
      <c r="N118" s="213" t="s">
        <v>41</v>
      </c>
      <c r="O118" s="78"/>
      <c r="P118" s="214">
        <f>O118*H118</f>
        <v>0</v>
      </c>
      <c r="Q118" s="214">
        <v>2.47214</v>
      </c>
      <c r="R118" s="214">
        <f>Q118*H118</f>
        <v>12.3607</v>
      </c>
      <c r="S118" s="214">
        <v>0</v>
      </c>
      <c r="T118" s="215">
        <f>S118*H118</f>
        <v>0</v>
      </c>
      <c r="AR118" s="16" t="s">
        <v>131</v>
      </c>
      <c r="AT118" s="16" t="s">
        <v>127</v>
      </c>
      <c r="AU118" s="16" t="s">
        <v>80</v>
      </c>
      <c r="AY118" s="16" t="s">
        <v>125</v>
      </c>
      <c r="BE118" s="216">
        <f>IF(N118="základní",J118,0)</f>
        <v>0</v>
      </c>
      <c r="BF118" s="216">
        <f>IF(N118="snížená",J118,0)</f>
        <v>0</v>
      </c>
      <c r="BG118" s="216">
        <f>IF(N118="zákl. přenesená",J118,0)</f>
        <v>0</v>
      </c>
      <c r="BH118" s="216">
        <f>IF(N118="sníž. přenesená",J118,0)</f>
        <v>0</v>
      </c>
      <c r="BI118" s="216">
        <f>IF(N118="nulová",J118,0)</f>
        <v>0</v>
      </c>
      <c r="BJ118" s="16" t="s">
        <v>78</v>
      </c>
      <c r="BK118" s="216">
        <f>ROUND(I118*H118,2)</f>
        <v>0</v>
      </c>
      <c r="BL118" s="16" t="s">
        <v>131</v>
      </c>
      <c r="BM118" s="16" t="s">
        <v>201</v>
      </c>
    </row>
    <row r="119" s="1" customFormat="1" ht="16.5" customHeight="1">
      <c r="B119" s="37"/>
      <c r="C119" s="205" t="s">
        <v>202</v>
      </c>
      <c r="D119" s="205" t="s">
        <v>127</v>
      </c>
      <c r="E119" s="206" t="s">
        <v>203</v>
      </c>
      <c r="F119" s="207" t="s">
        <v>204</v>
      </c>
      <c r="G119" s="208" t="s">
        <v>130</v>
      </c>
      <c r="H119" s="209">
        <v>10.800000000000001</v>
      </c>
      <c r="I119" s="210"/>
      <c r="J119" s="211">
        <f>ROUND(I119*H119,2)</f>
        <v>0</v>
      </c>
      <c r="K119" s="207" t="s">
        <v>135</v>
      </c>
      <c r="L119" s="42"/>
      <c r="M119" s="212" t="s">
        <v>1</v>
      </c>
      <c r="N119" s="213" t="s">
        <v>41</v>
      </c>
      <c r="O119" s="78"/>
      <c r="P119" s="214">
        <f>O119*H119</f>
        <v>0</v>
      </c>
      <c r="Q119" s="214">
        <v>1.8999999999999999</v>
      </c>
      <c r="R119" s="214">
        <f>Q119*H119</f>
        <v>20.52</v>
      </c>
      <c r="S119" s="214">
        <v>0</v>
      </c>
      <c r="T119" s="215">
        <f>S119*H119</f>
        <v>0</v>
      </c>
      <c r="AR119" s="16" t="s">
        <v>131</v>
      </c>
      <c r="AT119" s="16" t="s">
        <v>127</v>
      </c>
      <c r="AU119" s="16" t="s">
        <v>80</v>
      </c>
      <c r="AY119" s="16" t="s">
        <v>125</v>
      </c>
      <c r="BE119" s="216">
        <f>IF(N119="základní",J119,0)</f>
        <v>0</v>
      </c>
      <c r="BF119" s="216">
        <f>IF(N119="snížená",J119,0)</f>
        <v>0</v>
      </c>
      <c r="BG119" s="216">
        <f>IF(N119="zákl. přenesená",J119,0)</f>
        <v>0</v>
      </c>
      <c r="BH119" s="216">
        <f>IF(N119="sníž. přenesená",J119,0)</f>
        <v>0</v>
      </c>
      <c r="BI119" s="216">
        <f>IF(N119="nulová",J119,0)</f>
        <v>0</v>
      </c>
      <c r="BJ119" s="16" t="s">
        <v>78</v>
      </c>
      <c r="BK119" s="216">
        <f>ROUND(I119*H119,2)</f>
        <v>0</v>
      </c>
      <c r="BL119" s="16" t="s">
        <v>131</v>
      </c>
      <c r="BM119" s="16" t="s">
        <v>205</v>
      </c>
    </row>
    <row r="120" s="11" customFormat="1">
      <c r="B120" s="217"/>
      <c r="C120" s="218"/>
      <c r="D120" s="219" t="s">
        <v>141</v>
      </c>
      <c r="E120" s="220" t="s">
        <v>1</v>
      </c>
      <c r="F120" s="221" t="s">
        <v>206</v>
      </c>
      <c r="G120" s="218"/>
      <c r="H120" s="222">
        <v>10.800000000000001</v>
      </c>
      <c r="I120" s="223"/>
      <c r="J120" s="218"/>
      <c r="K120" s="218"/>
      <c r="L120" s="224"/>
      <c r="M120" s="225"/>
      <c r="N120" s="226"/>
      <c r="O120" s="226"/>
      <c r="P120" s="226"/>
      <c r="Q120" s="226"/>
      <c r="R120" s="226"/>
      <c r="S120" s="226"/>
      <c r="T120" s="227"/>
      <c r="AT120" s="228" t="s">
        <v>141</v>
      </c>
      <c r="AU120" s="228" t="s">
        <v>80</v>
      </c>
      <c r="AV120" s="11" t="s">
        <v>80</v>
      </c>
      <c r="AW120" s="11" t="s">
        <v>32</v>
      </c>
      <c r="AX120" s="11" t="s">
        <v>78</v>
      </c>
      <c r="AY120" s="228" t="s">
        <v>125</v>
      </c>
    </row>
    <row r="121" s="10" customFormat="1" ht="22.8" customHeight="1">
      <c r="B121" s="189"/>
      <c r="C121" s="190"/>
      <c r="D121" s="191" t="s">
        <v>69</v>
      </c>
      <c r="E121" s="203" t="s">
        <v>137</v>
      </c>
      <c r="F121" s="203" t="s">
        <v>207</v>
      </c>
      <c r="G121" s="190"/>
      <c r="H121" s="190"/>
      <c r="I121" s="193"/>
      <c r="J121" s="204">
        <f>BK121</f>
        <v>0</v>
      </c>
      <c r="K121" s="190"/>
      <c r="L121" s="195"/>
      <c r="M121" s="196"/>
      <c r="N121" s="197"/>
      <c r="O121" s="197"/>
      <c r="P121" s="198">
        <f>P122</f>
        <v>0</v>
      </c>
      <c r="Q121" s="197"/>
      <c r="R121" s="198">
        <f>R122</f>
        <v>23.175439999999998</v>
      </c>
      <c r="S121" s="197"/>
      <c r="T121" s="199">
        <f>T122</f>
        <v>0</v>
      </c>
      <c r="AR121" s="200" t="s">
        <v>78</v>
      </c>
      <c r="AT121" s="201" t="s">
        <v>69</v>
      </c>
      <c r="AU121" s="201" t="s">
        <v>78</v>
      </c>
      <c r="AY121" s="200" t="s">
        <v>125</v>
      </c>
      <c r="BK121" s="202">
        <f>BK122</f>
        <v>0</v>
      </c>
    </row>
    <row r="122" s="1" customFormat="1" ht="16.5" customHeight="1">
      <c r="B122" s="37"/>
      <c r="C122" s="205" t="s">
        <v>208</v>
      </c>
      <c r="D122" s="205" t="s">
        <v>127</v>
      </c>
      <c r="E122" s="206" t="s">
        <v>209</v>
      </c>
      <c r="F122" s="207" t="s">
        <v>210</v>
      </c>
      <c r="G122" s="208" t="s">
        <v>130</v>
      </c>
      <c r="H122" s="209">
        <v>8</v>
      </c>
      <c r="I122" s="210"/>
      <c r="J122" s="211">
        <f>ROUND(I122*H122,2)</f>
        <v>0</v>
      </c>
      <c r="K122" s="207" t="s">
        <v>1</v>
      </c>
      <c r="L122" s="42"/>
      <c r="M122" s="212" t="s">
        <v>1</v>
      </c>
      <c r="N122" s="213" t="s">
        <v>41</v>
      </c>
      <c r="O122" s="78"/>
      <c r="P122" s="214">
        <f>O122*H122</f>
        <v>0</v>
      </c>
      <c r="Q122" s="214">
        <v>2.8969299999999998</v>
      </c>
      <c r="R122" s="214">
        <f>Q122*H122</f>
        <v>23.175439999999998</v>
      </c>
      <c r="S122" s="214">
        <v>0</v>
      </c>
      <c r="T122" s="215">
        <f>S122*H122</f>
        <v>0</v>
      </c>
      <c r="AR122" s="16" t="s">
        <v>131</v>
      </c>
      <c r="AT122" s="16" t="s">
        <v>127</v>
      </c>
      <c r="AU122" s="16" t="s">
        <v>80</v>
      </c>
      <c r="AY122" s="16" t="s">
        <v>125</v>
      </c>
      <c r="BE122" s="216">
        <f>IF(N122="základní",J122,0)</f>
        <v>0</v>
      </c>
      <c r="BF122" s="216">
        <f>IF(N122="snížená",J122,0)</f>
        <v>0</v>
      </c>
      <c r="BG122" s="216">
        <f>IF(N122="zákl. přenesená",J122,0)</f>
        <v>0</v>
      </c>
      <c r="BH122" s="216">
        <f>IF(N122="sníž. přenesená",J122,0)</f>
        <v>0</v>
      </c>
      <c r="BI122" s="216">
        <f>IF(N122="nulová",J122,0)</f>
        <v>0</v>
      </c>
      <c r="BJ122" s="16" t="s">
        <v>78</v>
      </c>
      <c r="BK122" s="216">
        <f>ROUND(I122*H122,2)</f>
        <v>0</v>
      </c>
      <c r="BL122" s="16" t="s">
        <v>131</v>
      </c>
      <c r="BM122" s="16" t="s">
        <v>211</v>
      </c>
    </row>
    <row r="123" s="10" customFormat="1" ht="22.8" customHeight="1">
      <c r="B123" s="189"/>
      <c r="C123" s="190"/>
      <c r="D123" s="191" t="s">
        <v>69</v>
      </c>
      <c r="E123" s="203" t="s">
        <v>131</v>
      </c>
      <c r="F123" s="203" t="s">
        <v>212</v>
      </c>
      <c r="G123" s="190"/>
      <c r="H123" s="190"/>
      <c r="I123" s="193"/>
      <c r="J123" s="204">
        <f>BK123</f>
        <v>0</v>
      </c>
      <c r="K123" s="190"/>
      <c r="L123" s="195"/>
      <c r="M123" s="196"/>
      <c r="N123" s="197"/>
      <c r="O123" s="197"/>
      <c r="P123" s="198">
        <f>SUM(P124:P126)</f>
        <v>0</v>
      </c>
      <c r="Q123" s="197"/>
      <c r="R123" s="198">
        <f>SUM(R124:R126)</f>
        <v>4.9300200000000007</v>
      </c>
      <c r="S123" s="197"/>
      <c r="T123" s="199">
        <f>SUM(T124:T126)</f>
        <v>0</v>
      </c>
      <c r="AR123" s="200" t="s">
        <v>78</v>
      </c>
      <c r="AT123" s="201" t="s">
        <v>69</v>
      </c>
      <c r="AU123" s="201" t="s">
        <v>78</v>
      </c>
      <c r="AY123" s="200" t="s">
        <v>125</v>
      </c>
      <c r="BK123" s="202">
        <f>SUM(BK124:BK126)</f>
        <v>0</v>
      </c>
    </row>
    <row r="124" s="1" customFormat="1" ht="16.5" customHeight="1">
      <c r="B124" s="37"/>
      <c r="C124" s="205" t="s">
        <v>213</v>
      </c>
      <c r="D124" s="205" t="s">
        <v>127</v>
      </c>
      <c r="E124" s="206" t="s">
        <v>214</v>
      </c>
      <c r="F124" s="207" t="s">
        <v>215</v>
      </c>
      <c r="G124" s="208" t="s">
        <v>193</v>
      </c>
      <c r="H124" s="209">
        <v>22.800000000000001</v>
      </c>
      <c r="I124" s="210"/>
      <c r="J124" s="211">
        <f>ROUND(I124*H124,2)</f>
        <v>0</v>
      </c>
      <c r="K124" s="207" t="s">
        <v>135</v>
      </c>
      <c r="L124" s="42"/>
      <c r="M124" s="212" t="s">
        <v>1</v>
      </c>
      <c r="N124" s="213" t="s">
        <v>41</v>
      </c>
      <c r="O124" s="78"/>
      <c r="P124" s="214">
        <f>O124*H124</f>
        <v>0</v>
      </c>
      <c r="Q124" s="214">
        <v>0.03465</v>
      </c>
      <c r="R124" s="214">
        <f>Q124*H124</f>
        <v>0.79002000000000006</v>
      </c>
      <c r="S124" s="214">
        <v>0</v>
      </c>
      <c r="T124" s="215">
        <f>S124*H124</f>
        <v>0</v>
      </c>
      <c r="AR124" s="16" t="s">
        <v>131</v>
      </c>
      <c r="AT124" s="16" t="s">
        <v>127</v>
      </c>
      <c r="AU124" s="16" t="s">
        <v>80</v>
      </c>
      <c r="AY124" s="16" t="s">
        <v>125</v>
      </c>
      <c r="BE124" s="216">
        <f>IF(N124="základní",J124,0)</f>
        <v>0</v>
      </c>
      <c r="BF124" s="216">
        <f>IF(N124="snížená",J124,0)</f>
        <v>0</v>
      </c>
      <c r="BG124" s="216">
        <f>IF(N124="zákl. přenesená",J124,0)</f>
        <v>0</v>
      </c>
      <c r="BH124" s="216">
        <f>IF(N124="sníž. přenesená",J124,0)</f>
        <v>0</v>
      </c>
      <c r="BI124" s="216">
        <f>IF(N124="nulová",J124,0)</f>
        <v>0</v>
      </c>
      <c r="BJ124" s="16" t="s">
        <v>78</v>
      </c>
      <c r="BK124" s="216">
        <f>ROUND(I124*H124,2)</f>
        <v>0</v>
      </c>
      <c r="BL124" s="16" t="s">
        <v>131</v>
      </c>
      <c r="BM124" s="16" t="s">
        <v>216</v>
      </c>
    </row>
    <row r="125" s="11" customFormat="1">
      <c r="B125" s="217"/>
      <c r="C125" s="218"/>
      <c r="D125" s="219" t="s">
        <v>141</v>
      </c>
      <c r="E125" s="220" t="s">
        <v>1</v>
      </c>
      <c r="F125" s="221" t="s">
        <v>217</v>
      </c>
      <c r="G125" s="218"/>
      <c r="H125" s="222">
        <v>22.800000000000001</v>
      </c>
      <c r="I125" s="223"/>
      <c r="J125" s="218"/>
      <c r="K125" s="218"/>
      <c r="L125" s="224"/>
      <c r="M125" s="225"/>
      <c r="N125" s="226"/>
      <c r="O125" s="226"/>
      <c r="P125" s="226"/>
      <c r="Q125" s="226"/>
      <c r="R125" s="226"/>
      <c r="S125" s="226"/>
      <c r="T125" s="227"/>
      <c r="AT125" s="228" t="s">
        <v>141</v>
      </c>
      <c r="AU125" s="228" t="s">
        <v>80</v>
      </c>
      <c r="AV125" s="11" t="s">
        <v>80</v>
      </c>
      <c r="AW125" s="11" t="s">
        <v>32</v>
      </c>
      <c r="AX125" s="11" t="s">
        <v>78</v>
      </c>
      <c r="AY125" s="228" t="s">
        <v>125</v>
      </c>
    </row>
    <row r="126" s="1" customFormat="1" ht="16.5" customHeight="1">
      <c r="B126" s="37"/>
      <c r="C126" s="250" t="s">
        <v>218</v>
      </c>
      <c r="D126" s="250" t="s">
        <v>219</v>
      </c>
      <c r="E126" s="251" t="s">
        <v>220</v>
      </c>
      <c r="F126" s="252" t="s">
        <v>221</v>
      </c>
      <c r="G126" s="253" t="s">
        <v>193</v>
      </c>
      <c r="H126" s="254">
        <v>30</v>
      </c>
      <c r="I126" s="255"/>
      <c r="J126" s="256">
        <f>ROUND(I126*H126,2)</f>
        <v>0</v>
      </c>
      <c r="K126" s="252" t="s">
        <v>1</v>
      </c>
      <c r="L126" s="257"/>
      <c r="M126" s="258" t="s">
        <v>1</v>
      </c>
      <c r="N126" s="259" t="s">
        <v>41</v>
      </c>
      <c r="O126" s="78"/>
      <c r="P126" s="214">
        <f>O126*H126</f>
        <v>0</v>
      </c>
      <c r="Q126" s="214">
        <v>0.13800000000000001</v>
      </c>
      <c r="R126" s="214">
        <f>Q126*H126</f>
        <v>4.1400000000000006</v>
      </c>
      <c r="S126" s="214">
        <v>0</v>
      </c>
      <c r="T126" s="215">
        <f>S126*H126</f>
        <v>0</v>
      </c>
      <c r="AR126" s="16" t="s">
        <v>161</v>
      </c>
      <c r="AT126" s="16" t="s">
        <v>219</v>
      </c>
      <c r="AU126" s="16" t="s">
        <v>80</v>
      </c>
      <c r="AY126" s="16" t="s">
        <v>125</v>
      </c>
      <c r="BE126" s="216">
        <f>IF(N126="základní",J126,0)</f>
        <v>0</v>
      </c>
      <c r="BF126" s="216">
        <f>IF(N126="snížená",J126,0)</f>
        <v>0</v>
      </c>
      <c r="BG126" s="216">
        <f>IF(N126="zákl. přenesená",J126,0)</f>
        <v>0</v>
      </c>
      <c r="BH126" s="216">
        <f>IF(N126="sníž. přenesená",J126,0)</f>
        <v>0</v>
      </c>
      <c r="BI126" s="216">
        <f>IF(N126="nulová",J126,0)</f>
        <v>0</v>
      </c>
      <c r="BJ126" s="16" t="s">
        <v>78</v>
      </c>
      <c r="BK126" s="216">
        <f>ROUND(I126*H126,2)</f>
        <v>0</v>
      </c>
      <c r="BL126" s="16" t="s">
        <v>131</v>
      </c>
      <c r="BM126" s="16" t="s">
        <v>222</v>
      </c>
    </row>
    <row r="127" s="10" customFormat="1" ht="22.8" customHeight="1">
      <c r="B127" s="189"/>
      <c r="C127" s="190"/>
      <c r="D127" s="191" t="s">
        <v>69</v>
      </c>
      <c r="E127" s="203" t="s">
        <v>148</v>
      </c>
      <c r="F127" s="203" t="s">
        <v>223</v>
      </c>
      <c r="G127" s="190"/>
      <c r="H127" s="190"/>
      <c r="I127" s="193"/>
      <c r="J127" s="204">
        <f>BK127</f>
        <v>0</v>
      </c>
      <c r="K127" s="190"/>
      <c r="L127" s="195"/>
      <c r="M127" s="196"/>
      <c r="N127" s="197"/>
      <c r="O127" s="197"/>
      <c r="P127" s="198">
        <f>SUM(P128:P132)</f>
        <v>0</v>
      </c>
      <c r="Q127" s="197"/>
      <c r="R127" s="198">
        <f>SUM(R128:R132)</f>
        <v>12.088019999999998</v>
      </c>
      <c r="S127" s="197"/>
      <c r="T127" s="199">
        <f>SUM(T128:T132)</f>
        <v>0</v>
      </c>
      <c r="AR127" s="200" t="s">
        <v>78</v>
      </c>
      <c r="AT127" s="201" t="s">
        <v>69</v>
      </c>
      <c r="AU127" s="201" t="s">
        <v>78</v>
      </c>
      <c r="AY127" s="200" t="s">
        <v>125</v>
      </c>
      <c r="BK127" s="202">
        <f>SUM(BK128:BK132)</f>
        <v>0</v>
      </c>
    </row>
    <row r="128" s="1" customFormat="1" ht="16.5" customHeight="1">
      <c r="B128" s="37"/>
      <c r="C128" s="205" t="s">
        <v>224</v>
      </c>
      <c r="D128" s="205" t="s">
        <v>127</v>
      </c>
      <c r="E128" s="206" t="s">
        <v>225</v>
      </c>
      <c r="F128" s="207" t="s">
        <v>226</v>
      </c>
      <c r="G128" s="208" t="s">
        <v>187</v>
      </c>
      <c r="H128" s="209">
        <v>2.3999999999999999</v>
      </c>
      <c r="I128" s="210"/>
      <c r="J128" s="211">
        <f>ROUND(I128*H128,2)</f>
        <v>0</v>
      </c>
      <c r="K128" s="207" t="s">
        <v>135</v>
      </c>
      <c r="L128" s="42"/>
      <c r="M128" s="212" t="s">
        <v>1</v>
      </c>
      <c r="N128" s="213" t="s">
        <v>41</v>
      </c>
      <c r="O128" s="78"/>
      <c r="P128" s="214">
        <f>O128*H128</f>
        <v>0</v>
      </c>
      <c r="Q128" s="214">
        <v>0.2024</v>
      </c>
      <c r="R128" s="214">
        <f>Q128*H128</f>
        <v>0.48575999999999997</v>
      </c>
      <c r="S128" s="214">
        <v>0</v>
      </c>
      <c r="T128" s="215">
        <f>S128*H128</f>
        <v>0</v>
      </c>
      <c r="AR128" s="16" t="s">
        <v>131</v>
      </c>
      <c r="AT128" s="16" t="s">
        <v>127</v>
      </c>
      <c r="AU128" s="16" t="s">
        <v>80</v>
      </c>
      <c r="AY128" s="16" t="s">
        <v>125</v>
      </c>
      <c r="BE128" s="216">
        <f>IF(N128="základní",J128,0)</f>
        <v>0</v>
      </c>
      <c r="BF128" s="216">
        <f>IF(N128="snížená",J128,0)</f>
        <v>0</v>
      </c>
      <c r="BG128" s="216">
        <f>IF(N128="zákl. přenesená",J128,0)</f>
        <v>0</v>
      </c>
      <c r="BH128" s="216">
        <f>IF(N128="sníž. přenesená",J128,0)</f>
        <v>0</v>
      </c>
      <c r="BI128" s="216">
        <f>IF(N128="nulová",J128,0)</f>
        <v>0</v>
      </c>
      <c r="BJ128" s="16" t="s">
        <v>78</v>
      </c>
      <c r="BK128" s="216">
        <f>ROUND(I128*H128,2)</f>
        <v>0</v>
      </c>
      <c r="BL128" s="16" t="s">
        <v>131</v>
      </c>
      <c r="BM128" s="16" t="s">
        <v>227</v>
      </c>
    </row>
    <row r="129" s="1" customFormat="1" ht="16.5" customHeight="1">
      <c r="B129" s="37"/>
      <c r="C129" s="205" t="s">
        <v>7</v>
      </c>
      <c r="D129" s="205" t="s">
        <v>127</v>
      </c>
      <c r="E129" s="206" t="s">
        <v>228</v>
      </c>
      <c r="F129" s="207" t="s">
        <v>229</v>
      </c>
      <c r="G129" s="208" t="s">
        <v>187</v>
      </c>
      <c r="H129" s="209">
        <v>54</v>
      </c>
      <c r="I129" s="210"/>
      <c r="J129" s="211">
        <f>ROUND(I129*H129,2)</f>
        <v>0</v>
      </c>
      <c r="K129" s="207" t="s">
        <v>1</v>
      </c>
      <c r="L129" s="42"/>
      <c r="M129" s="212" t="s">
        <v>1</v>
      </c>
      <c r="N129" s="213" t="s">
        <v>41</v>
      </c>
      <c r="O129" s="78"/>
      <c r="P129" s="214">
        <f>O129*H129</f>
        <v>0</v>
      </c>
      <c r="Q129" s="214">
        <v>0.18906999999999999</v>
      </c>
      <c r="R129" s="214">
        <f>Q129*H129</f>
        <v>10.209779999999999</v>
      </c>
      <c r="S129" s="214">
        <v>0</v>
      </c>
      <c r="T129" s="215">
        <f>S129*H129</f>
        <v>0</v>
      </c>
      <c r="AR129" s="16" t="s">
        <v>131</v>
      </c>
      <c r="AT129" s="16" t="s">
        <v>127</v>
      </c>
      <c r="AU129" s="16" t="s">
        <v>80</v>
      </c>
      <c r="AY129" s="16" t="s">
        <v>125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6" t="s">
        <v>78</v>
      </c>
      <c r="BK129" s="216">
        <f>ROUND(I129*H129,2)</f>
        <v>0</v>
      </c>
      <c r="BL129" s="16" t="s">
        <v>131</v>
      </c>
      <c r="BM129" s="16" t="s">
        <v>230</v>
      </c>
    </row>
    <row r="130" s="11" customFormat="1">
      <c r="B130" s="217"/>
      <c r="C130" s="218"/>
      <c r="D130" s="219" t="s">
        <v>141</v>
      </c>
      <c r="E130" s="220" t="s">
        <v>1</v>
      </c>
      <c r="F130" s="221" t="s">
        <v>231</v>
      </c>
      <c r="G130" s="218"/>
      <c r="H130" s="222">
        <v>54</v>
      </c>
      <c r="I130" s="223"/>
      <c r="J130" s="218"/>
      <c r="K130" s="218"/>
      <c r="L130" s="224"/>
      <c r="M130" s="225"/>
      <c r="N130" s="226"/>
      <c r="O130" s="226"/>
      <c r="P130" s="226"/>
      <c r="Q130" s="226"/>
      <c r="R130" s="226"/>
      <c r="S130" s="226"/>
      <c r="T130" s="227"/>
      <c r="AT130" s="228" t="s">
        <v>141</v>
      </c>
      <c r="AU130" s="228" t="s">
        <v>80</v>
      </c>
      <c r="AV130" s="11" t="s">
        <v>80</v>
      </c>
      <c r="AW130" s="11" t="s">
        <v>32</v>
      </c>
      <c r="AX130" s="11" t="s">
        <v>78</v>
      </c>
      <c r="AY130" s="228" t="s">
        <v>125</v>
      </c>
    </row>
    <row r="131" s="1" customFormat="1" ht="16.5" customHeight="1">
      <c r="B131" s="37"/>
      <c r="C131" s="205" t="s">
        <v>232</v>
      </c>
      <c r="D131" s="205" t="s">
        <v>127</v>
      </c>
      <c r="E131" s="206" t="s">
        <v>233</v>
      </c>
      <c r="F131" s="207" t="s">
        <v>234</v>
      </c>
      <c r="G131" s="208" t="s">
        <v>187</v>
      </c>
      <c r="H131" s="209">
        <v>2.3999999999999999</v>
      </c>
      <c r="I131" s="210"/>
      <c r="J131" s="211">
        <f>ROUND(I131*H131,2)</f>
        <v>0</v>
      </c>
      <c r="K131" s="207" t="s">
        <v>135</v>
      </c>
      <c r="L131" s="42"/>
      <c r="M131" s="212" t="s">
        <v>1</v>
      </c>
      <c r="N131" s="213" t="s">
        <v>41</v>
      </c>
      <c r="O131" s="78"/>
      <c r="P131" s="214">
        <f>O131*H131</f>
        <v>0</v>
      </c>
      <c r="Q131" s="214">
        <v>0.58020000000000005</v>
      </c>
      <c r="R131" s="214">
        <f>Q131*H131</f>
        <v>1.3924800000000002</v>
      </c>
      <c r="S131" s="214">
        <v>0</v>
      </c>
      <c r="T131" s="215">
        <f>S131*H131</f>
        <v>0</v>
      </c>
      <c r="AR131" s="16" t="s">
        <v>131</v>
      </c>
      <c r="AT131" s="16" t="s">
        <v>127</v>
      </c>
      <c r="AU131" s="16" t="s">
        <v>80</v>
      </c>
      <c r="AY131" s="16" t="s">
        <v>125</v>
      </c>
      <c r="BE131" s="216">
        <f>IF(N131="základní",J131,0)</f>
        <v>0</v>
      </c>
      <c r="BF131" s="216">
        <f>IF(N131="snížená",J131,0)</f>
        <v>0</v>
      </c>
      <c r="BG131" s="216">
        <f>IF(N131="zákl. přenesená",J131,0)</f>
        <v>0</v>
      </c>
      <c r="BH131" s="216">
        <f>IF(N131="sníž. přenesená",J131,0)</f>
        <v>0</v>
      </c>
      <c r="BI131" s="216">
        <f>IF(N131="nulová",J131,0)</f>
        <v>0</v>
      </c>
      <c r="BJ131" s="16" t="s">
        <v>78</v>
      </c>
      <c r="BK131" s="216">
        <f>ROUND(I131*H131,2)</f>
        <v>0</v>
      </c>
      <c r="BL131" s="16" t="s">
        <v>131</v>
      </c>
      <c r="BM131" s="16" t="s">
        <v>235</v>
      </c>
    </row>
    <row r="132" s="11" customFormat="1">
      <c r="B132" s="217"/>
      <c r="C132" s="218"/>
      <c r="D132" s="219" t="s">
        <v>141</v>
      </c>
      <c r="E132" s="220" t="s">
        <v>1</v>
      </c>
      <c r="F132" s="221" t="s">
        <v>236</v>
      </c>
      <c r="G132" s="218"/>
      <c r="H132" s="222">
        <v>2.3999999999999999</v>
      </c>
      <c r="I132" s="223"/>
      <c r="J132" s="218"/>
      <c r="K132" s="218"/>
      <c r="L132" s="224"/>
      <c r="M132" s="225"/>
      <c r="N132" s="226"/>
      <c r="O132" s="226"/>
      <c r="P132" s="226"/>
      <c r="Q132" s="226"/>
      <c r="R132" s="226"/>
      <c r="S132" s="226"/>
      <c r="T132" s="227"/>
      <c r="AT132" s="228" t="s">
        <v>141</v>
      </c>
      <c r="AU132" s="228" t="s">
        <v>80</v>
      </c>
      <c r="AV132" s="11" t="s">
        <v>80</v>
      </c>
      <c r="AW132" s="11" t="s">
        <v>32</v>
      </c>
      <c r="AX132" s="11" t="s">
        <v>78</v>
      </c>
      <c r="AY132" s="228" t="s">
        <v>125</v>
      </c>
    </row>
    <row r="133" s="10" customFormat="1" ht="22.8" customHeight="1">
      <c r="B133" s="189"/>
      <c r="C133" s="190"/>
      <c r="D133" s="191" t="s">
        <v>69</v>
      </c>
      <c r="E133" s="203" t="s">
        <v>165</v>
      </c>
      <c r="F133" s="203" t="s">
        <v>237</v>
      </c>
      <c r="G133" s="190"/>
      <c r="H133" s="190"/>
      <c r="I133" s="193"/>
      <c r="J133" s="204">
        <f>BK133</f>
        <v>0</v>
      </c>
      <c r="K133" s="190"/>
      <c r="L133" s="195"/>
      <c r="M133" s="196"/>
      <c r="N133" s="197"/>
      <c r="O133" s="197"/>
      <c r="P133" s="198">
        <f>SUM(P134:P145)</f>
        <v>0</v>
      </c>
      <c r="Q133" s="197"/>
      <c r="R133" s="198">
        <f>SUM(R134:R145)</f>
        <v>4.0948200000000003</v>
      </c>
      <c r="S133" s="197"/>
      <c r="T133" s="199">
        <f>SUM(T134:T145)</f>
        <v>0.048000000000000001</v>
      </c>
      <c r="AR133" s="200" t="s">
        <v>78</v>
      </c>
      <c r="AT133" s="201" t="s">
        <v>69</v>
      </c>
      <c r="AU133" s="201" t="s">
        <v>78</v>
      </c>
      <c r="AY133" s="200" t="s">
        <v>125</v>
      </c>
      <c r="BK133" s="202">
        <f>SUM(BK134:BK145)</f>
        <v>0</v>
      </c>
    </row>
    <row r="134" s="1" customFormat="1" ht="16.5" customHeight="1">
      <c r="B134" s="37"/>
      <c r="C134" s="205" t="s">
        <v>238</v>
      </c>
      <c r="D134" s="205" t="s">
        <v>127</v>
      </c>
      <c r="E134" s="206" t="s">
        <v>239</v>
      </c>
      <c r="F134" s="207" t="s">
        <v>240</v>
      </c>
      <c r="G134" s="208" t="s">
        <v>193</v>
      </c>
      <c r="H134" s="209">
        <v>6</v>
      </c>
      <c r="I134" s="210"/>
      <c r="J134" s="211">
        <f>ROUND(I134*H134,2)</f>
        <v>0</v>
      </c>
      <c r="K134" s="207" t="s">
        <v>1</v>
      </c>
      <c r="L134" s="42"/>
      <c r="M134" s="212" t="s">
        <v>1</v>
      </c>
      <c r="N134" s="213" t="s">
        <v>41</v>
      </c>
      <c r="O134" s="78"/>
      <c r="P134" s="214">
        <f>O134*H134</f>
        <v>0</v>
      </c>
      <c r="Q134" s="214">
        <v>0.43819000000000002</v>
      </c>
      <c r="R134" s="214">
        <f>Q134*H134</f>
        <v>2.62914</v>
      </c>
      <c r="S134" s="214">
        <v>0</v>
      </c>
      <c r="T134" s="215">
        <f>S134*H134</f>
        <v>0</v>
      </c>
      <c r="AR134" s="16" t="s">
        <v>131</v>
      </c>
      <c r="AT134" s="16" t="s">
        <v>127</v>
      </c>
      <c r="AU134" s="16" t="s">
        <v>80</v>
      </c>
      <c r="AY134" s="16" t="s">
        <v>125</v>
      </c>
      <c r="BE134" s="216">
        <f>IF(N134="základní",J134,0)</f>
        <v>0</v>
      </c>
      <c r="BF134" s="216">
        <f>IF(N134="snížená",J134,0)</f>
        <v>0</v>
      </c>
      <c r="BG134" s="216">
        <f>IF(N134="zákl. přenesená",J134,0)</f>
        <v>0</v>
      </c>
      <c r="BH134" s="216">
        <f>IF(N134="sníž. přenesená",J134,0)</f>
        <v>0</v>
      </c>
      <c r="BI134" s="216">
        <f>IF(N134="nulová",J134,0)</f>
        <v>0</v>
      </c>
      <c r="BJ134" s="16" t="s">
        <v>78</v>
      </c>
      <c r="BK134" s="216">
        <f>ROUND(I134*H134,2)</f>
        <v>0</v>
      </c>
      <c r="BL134" s="16" t="s">
        <v>131</v>
      </c>
      <c r="BM134" s="16" t="s">
        <v>241</v>
      </c>
    </row>
    <row r="135" s="11" customFormat="1">
      <c r="B135" s="217"/>
      <c r="C135" s="218"/>
      <c r="D135" s="219" t="s">
        <v>141</v>
      </c>
      <c r="E135" s="220" t="s">
        <v>1</v>
      </c>
      <c r="F135" s="221" t="s">
        <v>242</v>
      </c>
      <c r="G135" s="218"/>
      <c r="H135" s="222">
        <v>6</v>
      </c>
      <c r="I135" s="223"/>
      <c r="J135" s="218"/>
      <c r="K135" s="218"/>
      <c r="L135" s="224"/>
      <c r="M135" s="225"/>
      <c r="N135" s="226"/>
      <c r="O135" s="226"/>
      <c r="P135" s="226"/>
      <c r="Q135" s="226"/>
      <c r="R135" s="226"/>
      <c r="S135" s="226"/>
      <c r="T135" s="227"/>
      <c r="AT135" s="228" t="s">
        <v>141</v>
      </c>
      <c r="AU135" s="228" t="s">
        <v>80</v>
      </c>
      <c r="AV135" s="11" t="s">
        <v>80</v>
      </c>
      <c r="AW135" s="11" t="s">
        <v>32</v>
      </c>
      <c r="AX135" s="11" t="s">
        <v>78</v>
      </c>
      <c r="AY135" s="228" t="s">
        <v>125</v>
      </c>
    </row>
    <row r="136" s="1" customFormat="1" ht="16.5" customHeight="1">
      <c r="B136" s="37"/>
      <c r="C136" s="205" t="s">
        <v>243</v>
      </c>
      <c r="D136" s="205" t="s">
        <v>127</v>
      </c>
      <c r="E136" s="206" t="s">
        <v>244</v>
      </c>
      <c r="F136" s="207" t="s">
        <v>245</v>
      </c>
      <c r="G136" s="208" t="s">
        <v>246</v>
      </c>
      <c r="H136" s="209">
        <v>120</v>
      </c>
      <c r="I136" s="210"/>
      <c r="J136" s="211">
        <f>ROUND(I136*H136,2)</f>
        <v>0</v>
      </c>
      <c r="K136" s="207" t="s">
        <v>1</v>
      </c>
      <c r="L136" s="42"/>
      <c r="M136" s="212" t="s">
        <v>1</v>
      </c>
      <c r="N136" s="213" t="s">
        <v>41</v>
      </c>
      <c r="O136" s="78"/>
      <c r="P136" s="214">
        <f>O136*H136</f>
        <v>0</v>
      </c>
      <c r="Q136" s="214">
        <v>0</v>
      </c>
      <c r="R136" s="214">
        <f>Q136*H136</f>
        <v>0</v>
      </c>
      <c r="S136" s="214">
        <v>0</v>
      </c>
      <c r="T136" s="215">
        <f>S136*H136</f>
        <v>0</v>
      </c>
      <c r="AR136" s="16" t="s">
        <v>131</v>
      </c>
      <c r="AT136" s="16" t="s">
        <v>127</v>
      </c>
      <c r="AU136" s="16" t="s">
        <v>80</v>
      </c>
      <c r="AY136" s="16" t="s">
        <v>125</v>
      </c>
      <c r="BE136" s="216">
        <f>IF(N136="základní",J136,0)</f>
        <v>0</v>
      </c>
      <c r="BF136" s="216">
        <f>IF(N136="snížená",J136,0)</f>
        <v>0</v>
      </c>
      <c r="BG136" s="216">
        <f>IF(N136="zákl. přenesená",J136,0)</f>
        <v>0</v>
      </c>
      <c r="BH136" s="216">
        <f>IF(N136="sníž. přenesená",J136,0)</f>
        <v>0</v>
      </c>
      <c r="BI136" s="216">
        <f>IF(N136="nulová",J136,0)</f>
        <v>0</v>
      </c>
      <c r="BJ136" s="16" t="s">
        <v>78</v>
      </c>
      <c r="BK136" s="216">
        <f>ROUND(I136*H136,2)</f>
        <v>0</v>
      </c>
      <c r="BL136" s="16" t="s">
        <v>131</v>
      </c>
      <c r="BM136" s="16" t="s">
        <v>247</v>
      </c>
    </row>
    <row r="137" s="1" customFormat="1" ht="16.5" customHeight="1">
      <c r="B137" s="37"/>
      <c r="C137" s="250" t="s">
        <v>198</v>
      </c>
      <c r="D137" s="250" t="s">
        <v>219</v>
      </c>
      <c r="E137" s="251" t="s">
        <v>248</v>
      </c>
      <c r="F137" s="252" t="s">
        <v>249</v>
      </c>
      <c r="G137" s="253" t="s">
        <v>246</v>
      </c>
      <c r="H137" s="254">
        <v>120</v>
      </c>
      <c r="I137" s="255"/>
      <c r="J137" s="256">
        <f>ROUND(I137*H137,2)</f>
        <v>0</v>
      </c>
      <c r="K137" s="252" t="s">
        <v>1</v>
      </c>
      <c r="L137" s="257"/>
      <c r="M137" s="258" t="s">
        <v>1</v>
      </c>
      <c r="N137" s="259" t="s">
        <v>41</v>
      </c>
      <c r="O137" s="78"/>
      <c r="P137" s="214">
        <f>O137*H137</f>
        <v>0</v>
      </c>
      <c r="Q137" s="214">
        <v>0.0011800000000000001</v>
      </c>
      <c r="R137" s="214">
        <f>Q137*H137</f>
        <v>0.1416</v>
      </c>
      <c r="S137" s="214">
        <v>0</v>
      </c>
      <c r="T137" s="215">
        <f>S137*H137</f>
        <v>0</v>
      </c>
      <c r="AR137" s="16" t="s">
        <v>161</v>
      </c>
      <c r="AT137" s="16" t="s">
        <v>219</v>
      </c>
      <c r="AU137" s="16" t="s">
        <v>80</v>
      </c>
      <c r="AY137" s="16" t="s">
        <v>125</v>
      </c>
      <c r="BE137" s="216">
        <f>IF(N137="základní",J137,0)</f>
        <v>0</v>
      </c>
      <c r="BF137" s="216">
        <f>IF(N137="snížená",J137,0)</f>
        <v>0</v>
      </c>
      <c r="BG137" s="216">
        <f>IF(N137="zákl. přenesená",J137,0)</f>
        <v>0</v>
      </c>
      <c r="BH137" s="216">
        <f>IF(N137="sníž. přenesená",J137,0)</f>
        <v>0</v>
      </c>
      <c r="BI137" s="216">
        <f>IF(N137="nulová",J137,0)</f>
        <v>0</v>
      </c>
      <c r="BJ137" s="16" t="s">
        <v>78</v>
      </c>
      <c r="BK137" s="216">
        <f>ROUND(I137*H137,2)</f>
        <v>0</v>
      </c>
      <c r="BL137" s="16" t="s">
        <v>131</v>
      </c>
      <c r="BM137" s="16" t="s">
        <v>250</v>
      </c>
    </row>
    <row r="138" s="1" customFormat="1" ht="16.5" customHeight="1">
      <c r="B138" s="37"/>
      <c r="C138" s="205" t="s">
        <v>251</v>
      </c>
      <c r="D138" s="205" t="s">
        <v>127</v>
      </c>
      <c r="E138" s="206" t="s">
        <v>252</v>
      </c>
      <c r="F138" s="207" t="s">
        <v>253</v>
      </c>
      <c r="G138" s="208" t="s">
        <v>193</v>
      </c>
      <c r="H138" s="209">
        <v>12</v>
      </c>
      <c r="I138" s="210"/>
      <c r="J138" s="211">
        <f>ROUND(I138*H138,2)</f>
        <v>0</v>
      </c>
      <c r="K138" s="207" t="s">
        <v>135</v>
      </c>
      <c r="L138" s="42"/>
      <c r="M138" s="212" t="s">
        <v>1</v>
      </c>
      <c r="N138" s="213" t="s">
        <v>41</v>
      </c>
      <c r="O138" s="78"/>
      <c r="P138" s="214">
        <f>O138*H138</f>
        <v>0</v>
      </c>
      <c r="Q138" s="214">
        <v>0.00034000000000000002</v>
      </c>
      <c r="R138" s="214">
        <f>Q138*H138</f>
        <v>0.0040800000000000003</v>
      </c>
      <c r="S138" s="214">
        <v>0.0040000000000000001</v>
      </c>
      <c r="T138" s="215">
        <f>S138*H138</f>
        <v>0.048000000000000001</v>
      </c>
      <c r="AR138" s="16" t="s">
        <v>131</v>
      </c>
      <c r="AT138" s="16" t="s">
        <v>127</v>
      </c>
      <c r="AU138" s="16" t="s">
        <v>80</v>
      </c>
      <c r="AY138" s="16" t="s">
        <v>125</v>
      </c>
      <c r="BE138" s="216">
        <f>IF(N138="základní",J138,0)</f>
        <v>0</v>
      </c>
      <c r="BF138" s="216">
        <f>IF(N138="snížená",J138,0)</f>
        <v>0</v>
      </c>
      <c r="BG138" s="216">
        <f>IF(N138="zákl. přenesená",J138,0)</f>
        <v>0</v>
      </c>
      <c r="BH138" s="216">
        <f>IF(N138="sníž. přenesená",J138,0)</f>
        <v>0</v>
      </c>
      <c r="BI138" s="216">
        <f>IF(N138="nulová",J138,0)</f>
        <v>0</v>
      </c>
      <c r="BJ138" s="16" t="s">
        <v>78</v>
      </c>
      <c r="BK138" s="216">
        <f>ROUND(I138*H138,2)</f>
        <v>0</v>
      </c>
      <c r="BL138" s="16" t="s">
        <v>131</v>
      </c>
      <c r="BM138" s="16" t="s">
        <v>254</v>
      </c>
    </row>
    <row r="139" s="13" customFormat="1">
      <c r="B139" s="240"/>
      <c r="C139" s="241"/>
      <c r="D139" s="219" t="s">
        <v>141</v>
      </c>
      <c r="E139" s="242" t="s">
        <v>1</v>
      </c>
      <c r="F139" s="243" t="s">
        <v>255</v>
      </c>
      <c r="G139" s="241"/>
      <c r="H139" s="242" t="s">
        <v>1</v>
      </c>
      <c r="I139" s="244"/>
      <c r="J139" s="241"/>
      <c r="K139" s="241"/>
      <c r="L139" s="245"/>
      <c r="M139" s="246"/>
      <c r="N139" s="247"/>
      <c r="O139" s="247"/>
      <c r="P139" s="247"/>
      <c r="Q139" s="247"/>
      <c r="R139" s="247"/>
      <c r="S139" s="247"/>
      <c r="T139" s="248"/>
      <c r="AT139" s="249" t="s">
        <v>141</v>
      </c>
      <c r="AU139" s="249" t="s">
        <v>80</v>
      </c>
      <c r="AV139" s="13" t="s">
        <v>78</v>
      </c>
      <c r="AW139" s="13" t="s">
        <v>32</v>
      </c>
      <c r="AX139" s="13" t="s">
        <v>70</v>
      </c>
      <c r="AY139" s="249" t="s">
        <v>125</v>
      </c>
    </row>
    <row r="140" s="11" customFormat="1">
      <c r="B140" s="217"/>
      <c r="C140" s="218"/>
      <c r="D140" s="219" t="s">
        <v>141</v>
      </c>
      <c r="E140" s="220" t="s">
        <v>1</v>
      </c>
      <c r="F140" s="221" t="s">
        <v>256</v>
      </c>
      <c r="G140" s="218"/>
      <c r="H140" s="222">
        <v>12</v>
      </c>
      <c r="I140" s="223"/>
      <c r="J140" s="218"/>
      <c r="K140" s="218"/>
      <c r="L140" s="224"/>
      <c r="M140" s="225"/>
      <c r="N140" s="226"/>
      <c r="O140" s="226"/>
      <c r="P140" s="226"/>
      <c r="Q140" s="226"/>
      <c r="R140" s="226"/>
      <c r="S140" s="226"/>
      <c r="T140" s="227"/>
      <c r="AT140" s="228" t="s">
        <v>141</v>
      </c>
      <c r="AU140" s="228" t="s">
        <v>80</v>
      </c>
      <c r="AV140" s="11" t="s">
        <v>80</v>
      </c>
      <c r="AW140" s="11" t="s">
        <v>32</v>
      </c>
      <c r="AX140" s="11" t="s">
        <v>78</v>
      </c>
      <c r="AY140" s="228" t="s">
        <v>125</v>
      </c>
    </row>
    <row r="141" s="1" customFormat="1" ht="16.5" customHeight="1">
      <c r="B141" s="37"/>
      <c r="C141" s="205" t="s">
        <v>257</v>
      </c>
      <c r="D141" s="205" t="s">
        <v>127</v>
      </c>
      <c r="E141" s="206" t="s">
        <v>258</v>
      </c>
      <c r="F141" s="207" t="s">
        <v>259</v>
      </c>
      <c r="G141" s="208" t="s">
        <v>187</v>
      </c>
      <c r="H141" s="209">
        <v>85</v>
      </c>
      <c r="I141" s="210"/>
      <c r="J141" s="211">
        <f>ROUND(I141*H141,2)</f>
        <v>0</v>
      </c>
      <c r="K141" s="207" t="s">
        <v>1</v>
      </c>
      <c r="L141" s="42"/>
      <c r="M141" s="212" t="s">
        <v>1</v>
      </c>
      <c r="N141" s="213" t="s">
        <v>41</v>
      </c>
      <c r="O141" s="78"/>
      <c r="P141" s="214">
        <f>O141*H141</f>
        <v>0</v>
      </c>
      <c r="Q141" s="214">
        <v>0</v>
      </c>
      <c r="R141" s="214">
        <f>Q141*H141</f>
        <v>0</v>
      </c>
      <c r="S141" s="214">
        <v>0</v>
      </c>
      <c r="T141" s="215">
        <f>S141*H141</f>
        <v>0</v>
      </c>
      <c r="AR141" s="16" t="s">
        <v>131</v>
      </c>
      <c r="AT141" s="16" t="s">
        <v>127</v>
      </c>
      <c r="AU141" s="16" t="s">
        <v>80</v>
      </c>
      <c r="AY141" s="16" t="s">
        <v>125</v>
      </c>
      <c r="BE141" s="216">
        <f>IF(N141="základní",J141,0)</f>
        <v>0</v>
      </c>
      <c r="BF141" s="216">
        <f>IF(N141="snížená",J141,0)</f>
        <v>0</v>
      </c>
      <c r="BG141" s="216">
        <f>IF(N141="zákl. přenesená",J141,0)</f>
        <v>0</v>
      </c>
      <c r="BH141" s="216">
        <f>IF(N141="sníž. přenesená",J141,0)</f>
        <v>0</v>
      </c>
      <c r="BI141" s="216">
        <f>IF(N141="nulová",J141,0)</f>
        <v>0</v>
      </c>
      <c r="BJ141" s="16" t="s">
        <v>78</v>
      </c>
      <c r="BK141" s="216">
        <f>ROUND(I141*H141,2)</f>
        <v>0</v>
      </c>
      <c r="BL141" s="16" t="s">
        <v>131</v>
      </c>
      <c r="BM141" s="16" t="s">
        <v>260</v>
      </c>
    </row>
    <row r="142" s="1" customFormat="1" ht="16.5" customHeight="1">
      <c r="B142" s="37"/>
      <c r="C142" s="205" t="s">
        <v>261</v>
      </c>
      <c r="D142" s="205" t="s">
        <v>127</v>
      </c>
      <c r="E142" s="206" t="s">
        <v>262</v>
      </c>
      <c r="F142" s="207" t="s">
        <v>263</v>
      </c>
      <c r="G142" s="208" t="s">
        <v>187</v>
      </c>
      <c r="H142" s="209">
        <v>35</v>
      </c>
      <c r="I142" s="210"/>
      <c r="J142" s="211">
        <f>ROUND(I142*H142,2)</f>
        <v>0</v>
      </c>
      <c r="K142" s="207" t="s">
        <v>1</v>
      </c>
      <c r="L142" s="42"/>
      <c r="M142" s="212" t="s">
        <v>1</v>
      </c>
      <c r="N142" s="213" t="s">
        <v>41</v>
      </c>
      <c r="O142" s="78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AR142" s="16" t="s">
        <v>131</v>
      </c>
      <c r="AT142" s="16" t="s">
        <v>127</v>
      </c>
      <c r="AU142" s="16" t="s">
        <v>80</v>
      </c>
      <c r="AY142" s="16" t="s">
        <v>125</v>
      </c>
      <c r="BE142" s="216">
        <f>IF(N142="základní",J142,0)</f>
        <v>0</v>
      </c>
      <c r="BF142" s="216">
        <f>IF(N142="snížená",J142,0)</f>
        <v>0</v>
      </c>
      <c r="BG142" s="216">
        <f>IF(N142="zákl. přenesená",J142,0)</f>
        <v>0</v>
      </c>
      <c r="BH142" s="216">
        <f>IF(N142="sníž. přenesená",J142,0)</f>
        <v>0</v>
      </c>
      <c r="BI142" s="216">
        <f>IF(N142="nulová",J142,0)</f>
        <v>0</v>
      </c>
      <c r="BJ142" s="16" t="s">
        <v>78</v>
      </c>
      <c r="BK142" s="216">
        <f>ROUND(I142*H142,2)</f>
        <v>0</v>
      </c>
      <c r="BL142" s="16" t="s">
        <v>131</v>
      </c>
      <c r="BM142" s="16" t="s">
        <v>264</v>
      </c>
    </row>
    <row r="143" s="1" customFormat="1" ht="16.5" customHeight="1">
      <c r="B143" s="37"/>
      <c r="C143" s="250" t="s">
        <v>265</v>
      </c>
      <c r="D143" s="250" t="s">
        <v>219</v>
      </c>
      <c r="E143" s="251" t="s">
        <v>266</v>
      </c>
      <c r="F143" s="252" t="s">
        <v>267</v>
      </c>
      <c r="G143" s="253" t="s">
        <v>130</v>
      </c>
      <c r="H143" s="254">
        <v>1.5</v>
      </c>
      <c r="I143" s="255"/>
      <c r="J143" s="256">
        <f>ROUND(I143*H143,2)</f>
        <v>0</v>
      </c>
      <c r="K143" s="252" t="s">
        <v>1</v>
      </c>
      <c r="L143" s="257"/>
      <c r="M143" s="258" t="s">
        <v>1</v>
      </c>
      <c r="N143" s="259" t="s">
        <v>41</v>
      </c>
      <c r="O143" s="78"/>
      <c r="P143" s="214">
        <f>O143*H143</f>
        <v>0</v>
      </c>
      <c r="Q143" s="214">
        <v>0.55000000000000004</v>
      </c>
      <c r="R143" s="214">
        <f>Q143*H143</f>
        <v>0.82500000000000007</v>
      </c>
      <c r="S143" s="214">
        <v>0</v>
      </c>
      <c r="T143" s="215">
        <f>S143*H143</f>
        <v>0</v>
      </c>
      <c r="AR143" s="16" t="s">
        <v>161</v>
      </c>
      <c r="AT143" s="16" t="s">
        <v>219</v>
      </c>
      <c r="AU143" s="16" t="s">
        <v>80</v>
      </c>
      <c r="AY143" s="16" t="s">
        <v>125</v>
      </c>
      <c r="BE143" s="216">
        <f>IF(N143="základní",J143,0)</f>
        <v>0</v>
      </c>
      <c r="BF143" s="216">
        <f>IF(N143="snížená",J143,0)</f>
        <v>0</v>
      </c>
      <c r="BG143" s="216">
        <f>IF(N143="zákl. přenesená",J143,0)</f>
        <v>0</v>
      </c>
      <c r="BH143" s="216">
        <f>IF(N143="sníž. přenesená",J143,0)</f>
        <v>0</v>
      </c>
      <c r="BI143" s="216">
        <f>IF(N143="nulová",J143,0)</f>
        <v>0</v>
      </c>
      <c r="BJ143" s="16" t="s">
        <v>78</v>
      </c>
      <c r="BK143" s="216">
        <f>ROUND(I143*H143,2)</f>
        <v>0</v>
      </c>
      <c r="BL143" s="16" t="s">
        <v>131</v>
      </c>
      <c r="BM143" s="16" t="s">
        <v>268</v>
      </c>
    </row>
    <row r="144" s="1" customFormat="1" ht="16.5" customHeight="1">
      <c r="B144" s="37"/>
      <c r="C144" s="250" t="s">
        <v>269</v>
      </c>
      <c r="D144" s="250" t="s">
        <v>219</v>
      </c>
      <c r="E144" s="251" t="s">
        <v>270</v>
      </c>
      <c r="F144" s="252" t="s">
        <v>271</v>
      </c>
      <c r="G144" s="253" t="s">
        <v>130</v>
      </c>
      <c r="H144" s="254">
        <v>0.90000000000000002</v>
      </c>
      <c r="I144" s="255"/>
      <c r="J144" s="256">
        <f>ROUND(I144*H144,2)</f>
        <v>0</v>
      </c>
      <c r="K144" s="252" t="s">
        <v>1</v>
      </c>
      <c r="L144" s="257"/>
      <c r="M144" s="258" t="s">
        <v>1</v>
      </c>
      <c r="N144" s="259" t="s">
        <v>41</v>
      </c>
      <c r="O144" s="78"/>
      <c r="P144" s="214">
        <f>O144*H144</f>
        <v>0</v>
      </c>
      <c r="Q144" s="214">
        <v>0.55000000000000004</v>
      </c>
      <c r="R144" s="214">
        <f>Q144*H144</f>
        <v>0.49500000000000005</v>
      </c>
      <c r="S144" s="214">
        <v>0</v>
      </c>
      <c r="T144" s="215">
        <f>S144*H144</f>
        <v>0</v>
      </c>
      <c r="AR144" s="16" t="s">
        <v>161</v>
      </c>
      <c r="AT144" s="16" t="s">
        <v>219</v>
      </c>
      <c r="AU144" s="16" t="s">
        <v>80</v>
      </c>
      <c r="AY144" s="16" t="s">
        <v>125</v>
      </c>
      <c r="BE144" s="216">
        <f>IF(N144="základní",J144,0)</f>
        <v>0</v>
      </c>
      <c r="BF144" s="216">
        <f>IF(N144="snížená",J144,0)</f>
        <v>0</v>
      </c>
      <c r="BG144" s="216">
        <f>IF(N144="zákl. přenesená",J144,0)</f>
        <v>0</v>
      </c>
      <c r="BH144" s="216">
        <f>IF(N144="sníž. přenesená",J144,0)</f>
        <v>0</v>
      </c>
      <c r="BI144" s="216">
        <f>IF(N144="nulová",J144,0)</f>
        <v>0</v>
      </c>
      <c r="BJ144" s="16" t="s">
        <v>78</v>
      </c>
      <c r="BK144" s="216">
        <f>ROUND(I144*H144,2)</f>
        <v>0</v>
      </c>
      <c r="BL144" s="16" t="s">
        <v>131</v>
      </c>
      <c r="BM144" s="16" t="s">
        <v>272</v>
      </c>
    </row>
    <row r="145" s="1" customFormat="1" ht="16.5" customHeight="1">
      <c r="B145" s="37"/>
      <c r="C145" s="205" t="s">
        <v>273</v>
      </c>
      <c r="D145" s="205" t="s">
        <v>127</v>
      </c>
      <c r="E145" s="206" t="s">
        <v>274</v>
      </c>
      <c r="F145" s="207" t="s">
        <v>275</v>
      </c>
      <c r="G145" s="208" t="s">
        <v>193</v>
      </c>
      <c r="H145" s="209">
        <v>7</v>
      </c>
      <c r="I145" s="210"/>
      <c r="J145" s="211">
        <f>ROUND(I145*H145,2)</f>
        <v>0</v>
      </c>
      <c r="K145" s="207" t="s">
        <v>1</v>
      </c>
      <c r="L145" s="42"/>
      <c r="M145" s="212" t="s">
        <v>1</v>
      </c>
      <c r="N145" s="213" t="s">
        <v>41</v>
      </c>
      <c r="O145" s="78"/>
      <c r="P145" s="214">
        <f>O145*H145</f>
        <v>0</v>
      </c>
      <c r="Q145" s="214">
        <v>0</v>
      </c>
      <c r="R145" s="214">
        <f>Q145*H145</f>
        <v>0</v>
      </c>
      <c r="S145" s="214">
        <v>0</v>
      </c>
      <c r="T145" s="215">
        <f>S145*H145</f>
        <v>0</v>
      </c>
      <c r="AR145" s="16" t="s">
        <v>131</v>
      </c>
      <c r="AT145" s="16" t="s">
        <v>127</v>
      </c>
      <c r="AU145" s="16" t="s">
        <v>80</v>
      </c>
      <c r="AY145" s="16" t="s">
        <v>125</v>
      </c>
      <c r="BE145" s="216">
        <f>IF(N145="základní",J145,0)</f>
        <v>0</v>
      </c>
      <c r="BF145" s="216">
        <f>IF(N145="snížená",J145,0)</f>
        <v>0</v>
      </c>
      <c r="BG145" s="216">
        <f>IF(N145="zákl. přenesená",J145,0)</f>
        <v>0</v>
      </c>
      <c r="BH145" s="216">
        <f>IF(N145="sníž. přenesená",J145,0)</f>
        <v>0</v>
      </c>
      <c r="BI145" s="216">
        <f>IF(N145="nulová",J145,0)</f>
        <v>0</v>
      </c>
      <c r="BJ145" s="16" t="s">
        <v>78</v>
      </c>
      <c r="BK145" s="216">
        <f>ROUND(I145*H145,2)</f>
        <v>0</v>
      </c>
      <c r="BL145" s="16" t="s">
        <v>131</v>
      </c>
      <c r="BM145" s="16" t="s">
        <v>276</v>
      </c>
    </row>
    <row r="146" s="10" customFormat="1" ht="22.8" customHeight="1">
      <c r="B146" s="189"/>
      <c r="C146" s="190"/>
      <c r="D146" s="191" t="s">
        <v>69</v>
      </c>
      <c r="E146" s="203" t="s">
        <v>277</v>
      </c>
      <c r="F146" s="203" t="s">
        <v>278</v>
      </c>
      <c r="G146" s="190"/>
      <c r="H146" s="190"/>
      <c r="I146" s="193"/>
      <c r="J146" s="204">
        <f>BK146</f>
        <v>0</v>
      </c>
      <c r="K146" s="190"/>
      <c r="L146" s="195"/>
      <c r="M146" s="196"/>
      <c r="N146" s="197"/>
      <c r="O146" s="197"/>
      <c r="P146" s="198">
        <f>P147</f>
        <v>0</v>
      </c>
      <c r="Q146" s="197"/>
      <c r="R146" s="198">
        <f>R147</f>
        <v>0</v>
      </c>
      <c r="S146" s="197"/>
      <c r="T146" s="199">
        <f>T147</f>
        <v>0</v>
      </c>
      <c r="AR146" s="200" t="s">
        <v>78</v>
      </c>
      <c r="AT146" s="201" t="s">
        <v>69</v>
      </c>
      <c r="AU146" s="201" t="s">
        <v>78</v>
      </c>
      <c r="AY146" s="200" t="s">
        <v>125</v>
      </c>
      <c r="BK146" s="202">
        <f>BK147</f>
        <v>0</v>
      </c>
    </row>
    <row r="147" s="1" customFormat="1" ht="16.5" customHeight="1">
      <c r="B147" s="37"/>
      <c r="C147" s="205" t="s">
        <v>279</v>
      </c>
      <c r="D147" s="205" t="s">
        <v>127</v>
      </c>
      <c r="E147" s="206" t="s">
        <v>280</v>
      </c>
      <c r="F147" s="207" t="s">
        <v>281</v>
      </c>
      <c r="G147" s="208" t="s">
        <v>177</v>
      </c>
      <c r="H147" s="209">
        <v>77.177000000000007</v>
      </c>
      <c r="I147" s="210"/>
      <c r="J147" s="211">
        <f>ROUND(I147*H147,2)</f>
        <v>0</v>
      </c>
      <c r="K147" s="207" t="s">
        <v>135</v>
      </c>
      <c r="L147" s="42"/>
      <c r="M147" s="212" t="s">
        <v>1</v>
      </c>
      <c r="N147" s="213" t="s">
        <v>41</v>
      </c>
      <c r="O147" s="78"/>
      <c r="P147" s="214">
        <f>O147*H147</f>
        <v>0</v>
      </c>
      <c r="Q147" s="214">
        <v>0</v>
      </c>
      <c r="R147" s="214">
        <f>Q147*H147</f>
        <v>0</v>
      </c>
      <c r="S147" s="214">
        <v>0</v>
      </c>
      <c r="T147" s="215">
        <f>S147*H147</f>
        <v>0</v>
      </c>
      <c r="AR147" s="16" t="s">
        <v>131</v>
      </c>
      <c r="AT147" s="16" t="s">
        <v>127</v>
      </c>
      <c r="AU147" s="16" t="s">
        <v>80</v>
      </c>
      <c r="AY147" s="16" t="s">
        <v>125</v>
      </c>
      <c r="BE147" s="216">
        <f>IF(N147="základní",J147,0)</f>
        <v>0</v>
      </c>
      <c r="BF147" s="216">
        <f>IF(N147="snížená",J147,0)</f>
        <v>0</v>
      </c>
      <c r="BG147" s="216">
        <f>IF(N147="zákl. přenesená",J147,0)</f>
        <v>0</v>
      </c>
      <c r="BH147" s="216">
        <f>IF(N147="sníž. přenesená",J147,0)</f>
        <v>0</v>
      </c>
      <c r="BI147" s="216">
        <f>IF(N147="nulová",J147,0)</f>
        <v>0</v>
      </c>
      <c r="BJ147" s="16" t="s">
        <v>78</v>
      </c>
      <c r="BK147" s="216">
        <f>ROUND(I147*H147,2)</f>
        <v>0</v>
      </c>
      <c r="BL147" s="16" t="s">
        <v>131</v>
      </c>
      <c r="BM147" s="16" t="s">
        <v>282</v>
      </c>
    </row>
    <row r="148" s="10" customFormat="1" ht="25.92" customHeight="1">
      <c r="B148" s="189"/>
      <c r="C148" s="190"/>
      <c r="D148" s="191" t="s">
        <v>69</v>
      </c>
      <c r="E148" s="192" t="s">
        <v>283</v>
      </c>
      <c r="F148" s="192" t="s">
        <v>284</v>
      </c>
      <c r="G148" s="190"/>
      <c r="H148" s="190"/>
      <c r="I148" s="193"/>
      <c r="J148" s="194">
        <f>BK148</f>
        <v>0</v>
      </c>
      <c r="K148" s="190"/>
      <c r="L148" s="195"/>
      <c r="M148" s="196"/>
      <c r="N148" s="197"/>
      <c r="O148" s="197"/>
      <c r="P148" s="198">
        <f>P149</f>
        <v>0</v>
      </c>
      <c r="Q148" s="197"/>
      <c r="R148" s="198">
        <f>R149</f>
        <v>0.0018</v>
      </c>
      <c r="S148" s="197"/>
      <c r="T148" s="199">
        <f>T149</f>
        <v>0</v>
      </c>
      <c r="AR148" s="200" t="s">
        <v>80</v>
      </c>
      <c r="AT148" s="201" t="s">
        <v>69</v>
      </c>
      <c r="AU148" s="201" t="s">
        <v>70</v>
      </c>
      <c r="AY148" s="200" t="s">
        <v>125</v>
      </c>
      <c r="BK148" s="202">
        <f>BK149</f>
        <v>0</v>
      </c>
    </row>
    <row r="149" s="10" customFormat="1" ht="22.8" customHeight="1">
      <c r="B149" s="189"/>
      <c r="C149" s="190"/>
      <c r="D149" s="191" t="s">
        <v>69</v>
      </c>
      <c r="E149" s="203" t="s">
        <v>285</v>
      </c>
      <c r="F149" s="203" t="s">
        <v>286</v>
      </c>
      <c r="G149" s="190"/>
      <c r="H149" s="190"/>
      <c r="I149" s="193"/>
      <c r="J149" s="204">
        <f>BK149</f>
        <v>0</v>
      </c>
      <c r="K149" s="190"/>
      <c r="L149" s="195"/>
      <c r="M149" s="196"/>
      <c r="N149" s="197"/>
      <c r="O149" s="197"/>
      <c r="P149" s="198">
        <f>SUM(P150:P151)</f>
        <v>0</v>
      </c>
      <c r="Q149" s="197"/>
      <c r="R149" s="198">
        <f>SUM(R150:R151)</f>
        <v>0.0018</v>
      </c>
      <c r="S149" s="197"/>
      <c r="T149" s="199">
        <f>SUM(T150:T151)</f>
        <v>0</v>
      </c>
      <c r="AR149" s="200" t="s">
        <v>80</v>
      </c>
      <c r="AT149" s="201" t="s">
        <v>69</v>
      </c>
      <c r="AU149" s="201" t="s">
        <v>78</v>
      </c>
      <c r="AY149" s="200" t="s">
        <v>125</v>
      </c>
      <c r="BK149" s="202">
        <f>SUM(BK150:BK151)</f>
        <v>0</v>
      </c>
    </row>
    <row r="150" s="1" customFormat="1" ht="16.5" customHeight="1">
      <c r="B150" s="37"/>
      <c r="C150" s="205" t="s">
        <v>287</v>
      </c>
      <c r="D150" s="205" t="s">
        <v>127</v>
      </c>
      <c r="E150" s="206" t="s">
        <v>288</v>
      </c>
      <c r="F150" s="207" t="s">
        <v>289</v>
      </c>
      <c r="G150" s="208" t="s">
        <v>246</v>
      </c>
      <c r="H150" s="209">
        <v>5</v>
      </c>
      <c r="I150" s="210"/>
      <c r="J150" s="211">
        <f>ROUND(I150*H150,2)</f>
        <v>0</v>
      </c>
      <c r="K150" s="207" t="s">
        <v>1</v>
      </c>
      <c r="L150" s="42"/>
      <c r="M150" s="212" t="s">
        <v>1</v>
      </c>
      <c r="N150" s="213" t="s">
        <v>41</v>
      </c>
      <c r="O150" s="78"/>
      <c r="P150" s="214">
        <f>O150*H150</f>
        <v>0</v>
      </c>
      <c r="Q150" s="214">
        <v>6.0000000000000002E-05</v>
      </c>
      <c r="R150" s="214">
        <f>Q150*H150</f>
        <v>0.00030000000000000003</v>
      </c>
      <c r="S150" s="214">
        <v>0</v>
      </c>
      <c r="T150" s="215">
        <f>S150*H150</f>
        <v>0</v>
      </c>
      <c r="AR150" s="16" t="s">
        <v>202</v>
      </c>
      <c r="AT150" s="16" t="s">
        <v>127</v>
      </c>
      <c r="AU150" s="16" t="s">
        <v>80</v>
      </c>
      <c r="AY150" s="16" t="s">
        <v>125</v>
      </c>
      <c r="BE150" s="216">
        <f>IF(N150="základní",J150,0)</f>
        <v>0</v>
      </c>
      <c r="BF150" s="216">
        <f>IF(N150="snížená",J150,0)</f>
        <v>0</v>
      </c>
      <c r="BG150" s="216">
        <f>IF(N150="zákl. přenesená",J150,0)</f>
        <v>0</v>
      </c>
      <c r="BH150" s="216">
        <f>IF(N150="sníž. přenesená",J150,0)</f>
        <v>0</v>
      </c>
      <c r="BI150" s="216">
        <f>IF(N150="nulová",J150,0)</f>
        <v>0</v>
      </c>
      <c r="BJ150" s="16" t="s">
        <v>78</v>
      </c>
      <c r="BK150" s="216">
        <f>ROUND(I150*H150,2)</f>
        <v>0</v>
      </c>
      <c r="BL150" s="16" t="s">
        <v>202</v>
      </c>
      <c r="BM150" s="16" t="s">
        <v>290</v>
      </c>
    </row>
    <row r="151" s="1" customFormat="1" ht="16.5" customHeight="1">
      <c r="B151" s="37"/>
      <c r="C151" s="205" t="s">
        <v>291</v>
      </c>
      <c r="D151" s="205" t="s">
        <v>127</v>
      </c>
      <c r="E151" s="206" t="s">
        <v>292</v>
      </c>
      <c r="F151" s="207" t="s">
        <v>293</v>
      </c>
      <c r="G151" s="208" t="s">
        <v>193</v>
      </c>
      <c r="H151" s="209">
        <v>25</v>
      </c>
      <c r="I151" s="210"/>
      <c r="J151" s="211">
        <f>ROUND(I151*H151,2)</f>
        <v>0</v>
      </c>
      <c r="K151" s="207" t="s">
        <v>1</v>
      </c>
      <c r="L151" s="42"/>
      <c r="M151" s="260" t="s">
        <v>1</v>
      </c>
      <c r="N151" s="261" t="s">
        <v>41</v>
      </c>
      <c r="O151" s="262"/>
      <c r="P151" s="263">
        <f>O151*H151</f>
        <v>0</v>
      </c>
      <c r="Q151" s="263">
        <v>6.0000000000000002E-05</v>
      </c>
      <c r="R151" s="263">
        <f>Q151*H151</f>
        <v>0.0015</v>
      </c>
      <c r="S151" s="263">
        <v>0</v>
      </c>
      <c r="T151" s="264">
        <f>S151*H151</f>
        <v>0</v>
      </c>
      <c r="AR151" s="16" t="s">
        <v>202</v>
      </c>
      <c r="AT151" s="16" t="s">
        <v>127</v>
      </c>
      <c r="AU151" s="16" t="s">
        <v>80</v>
      </c>
      <c r="AY151" s="16" t="s">
        <v>125</v>
      </c>
      <c r="BE151" s="216">
        <f>IF(N151="základní",J151,0)</f>
        <v>0</v>
      </c>
      <c r="BF151" s="216">
        <f>IF(N151="snížená",J151,0)</f>
        <v>0</v>
      </c>
      <c r="BG151" s="216">
        <f>IF(N151="zákl. přenesená",J151,0)</f>
        <v>0</v>
      </c>
      <c r="BH151" s="216">
        <f>IF(N151="sníž. přenesená",J151,0)</f>
        <v>0</v>
      </c>
      <c r="BI151" s="216">
        <f>IF(N151="nulová",J151,0)</f>
        <v>0</v>
      </c>
      <c r="BJ151" s="16" t="s">
        <v>78</v>
      </c>
      <c r="BK151" s="216">
        <f>ROUND(I151*H151,2)</f>
        <v>0</v>
      </c>
      <c r="BL151" s="16" t="s">
        <v>202</v>
      </c>
      <c r="BM151" s="16" t="s">
        <v>294</v>
      </c>
    </row>
    <row r="152" s="1" customFormat="1" ht="6.96" customHeight="1">
      <c r="B152" s="56"/>
      <c r="C152" s="57"/>
      <c r="D152" s="57"/>
      <c r="E152" s="57"/>
      <c r="F152" s="57"/>
      <c r="G152" s="57"/>
      <c r="H152" s="57"/>
      <c r="I152" s="154"/>
      <c r="J152" s="57"/>
      <c r="K152" s="57"/>
      <c r="L152" s="42"/>
    </row>
  </sheetData>
  <sheetProtection sheet="1" autoFilter="0" formatColumns="0" formatRows="0" objects="1" scenarios="1" spinCount="100000" saltValue="CUm2RkUHXCZZSp/KUcix7yC3+QWsbM+yxQZqUqd9oPBG1e6sfZ6KLOfHwFrO4yDowZyrOKFx082wTmlWyCCgVg==" hashValue="EjCmHzs7NoWi0KlLV3kfZrPO/XWRu/M2b96bLAuA6XnG6y2AjDfxyRwKI0d3frXd4hp9lC9Symu5yIOy+3l1pg==" algorithmName="SHA-512" password="CC35"/>
  <autoFilter ref="C88:K151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00.83" customWidth="1"/>
    <col min="7" max="7" width="8.67" customWidth="1"/>
    <col min="8" max="8" width="11.17" customWidth="1"/>
    <col min="9" max="9" width="14.17" style="123" customWidth="1"/>
    <col min="10" max="10" width="23.5" customWidth="1"/>
    <col min="11" max="11" width="15.5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83</v>
      </c>
    </row>
    <row r="3" ht="6.96" customHeight="1">
      <c r="B3" s="124"/>
      <c r="C3" s="125"/>
      <c r="D3" s="125"/>
      <c r="E3" s="125"/>
      <c r="F3" s="125"/>
      <c r="G3" s="125"/>
      <c r="H3" s="125"/>
      <c r="I3" s="126"/>
      <c r="J3" s="125"/>
      <c r="K3" s="125"/>
      <c r="L3" s="19"/>
      <c r="AT3" s="16" t="s">
        <v>80</v>
      </c>
    </row>
    <row r="4" ht="24.96" customHeight="1">
      <c r="B4" s="19"/>
      <c r="D4" s="127" t="s">
        <v>92</v>
      </c>
      <c r="L4" s="19"/>
      <c r="M4" s="23" t="s">
        <v>10</v>
      </c>
      <c r="AT4" s="16" t="s">
        <v>4</v>
      </c>
    </row>
    <row r="5" ht="6.96" customHeight="1">
      <c r="B5" s="19"/>
      <c r="L5" s="19"/>
    </row>
    <row r="6" ht="12" customHeight="1">
      <c r="B6" s="19"/>
      <c r="D6" s="128" t="s">
        <v>16</v>
      </c>
      <c r="L6" s="19"/>
    </row>
    <row r="7" ht="16.5" customHeight="1">
      <c r="B7" s="19"/>
      <c r="E7" s="129" t="str">
        <f>'Rekapitulace stavby'!K6</f>
        <v>Mnichovo Hradiště - oprava cest a schodiště nad soutokem Jizery a Nedbalky</v>
      </c>
      <c r="F7" s="128"/>
      <c r="G7" s="128"/>
      <c r="H7" s="128"/>
      <c r="L7" s="19"/>
    </row>
    <row r="8" s="1" customFormat="1" ht="12" customHeight="1">
      <c r="B8" s="42"/>
      <c r="D8" s="128" t="s">
        <v>93</v>
      </c>
      <c r="I8" s="130"/>
      <c r="L8" s="42"/>
    </row>
    <row r="9" s="1" customFormat="1" ht="36.96" customHeight="1">
      <c r="B9" s="42"/>
      <c r="E9" s="131" t="s">
        <v>295</v>
      </c>
      <c r="F9" s="1"/>
      <c r="G9" s="1"/>
      <c r="H9" s="1"/>
      <c r="I9" s="130"/>
      <c r="L9" s="42"/>
    </row>
    <row r="10" s="1" customFormat="1">
      <c r="B10" s="42"/>
      <c r="I10" s="130"/>
      <c r="L10" s="42"/>
    </row>
    <row r="11" s="1" customFormat="1" ht="12" customHeight="1">
      <c r="B11" s="42"/>
      <c r="D11" s="128" t="s">
        <v>18</v>
      </c>
      <c r="F11" s="16" t="s">
        <v>1</v>
      </c>
      <c r="I11" s="132" t="s">
        <v>19</v>
      </c>
      <c r="J11" s="16" t="s">
        <v>1</v>
      </c>
      <c r="L11" s="42"/>
    </row>
    <row r="12" s="1" customFormat="1" ht="12" customHeight="1">
      <c r="B12" s="42"/>
      <c r="D12" s="128" t="s">
        <v>20</v>
      </c>
      <c r="F12" s="16" t="s">
        <v>21</v>
      </c>
      <c r="I12" s="132" t="s">
        <v>22</v>
      </c>
      <c r="J12" s="133" t="str">
        <f>'Rekapitulace stavby'!AN8</f>
        <v>15. 10. 2018</v>
      </c>
      <c r="L12" s="42"/>
    </row>
    <row r="13" s="1" customFormat="1" ht="10.8" customHeight="1">
      <c r="B13" s="42"/>
      <c r="I13" s="130"/>
      <c r="L13" s="42"/>
    </row>
    <row r="14" s="1" customFormat="1" ht="12" customHeight="1">
      <c r="B14" s="42"/>
      <c r="D14" s="128" t="s">
        <v>24</v>
      </c>
      <c r="I14" s="132" t="s">
        <v>25</v>
      </c>
      <c r="J14" s="16" t="s">
        <v>1</v>
      </c>
      <c r="L14" s="42"/>
    </row>
    <row r="15" s="1" customFormat="1" ht="18" customHeight="1">
      <c r="B15" s="42"/>
      <c r="E15" s="16" t="s">
        <v>26</v>
      </c>
      <c r="I15" s="132" t="s">
        <v>27</v>
      </c>
      <c r="J15" s="16" t="s">
        <v>1</v>
      </c>
      <c r="L15" s="42"/>
    </row>
    <row r="16" s="1" customFormat="1" ht="6.96" customHeight="1">
      <c r="B16" s="42"/>
      <c r="I16" s="130"/>
      <c r="L16" s="42"/>
    </row>
    <row r="17" s="1" customFormat="1" ht="12" customHeight="1">
      <c r="B17" s="42"/>
      <c r="D17" s="128" t="s">
        <v>28</v>
      </c>
      <c r="I17" s="132" t="s">
        <v>25</v>
      </c>
      <c r="J17" s="32" t="str">
        <f>'Rekapitulace stavby'!AN13</f>
        <v>Vyplň údaj</v>
      </c>
      <c r="L17" s="42"/>
    </row>
    <row r="18" s="1" customFormat="1" ht="18" customHeight="1">
      <c r="B18" s="42"/>
      <c r="E18" s="32" t="str">
        <f>'Rekapitulace stavby'!E14</f>
        <v>Vyplň údaj</v>
      </c>
      <c r="F18" s="16"/>
      <c r="G18" s="16"/>
      <c r="H18" s="16"/>
      <c r="I18" s="132" t="s">
        <v>27</v>
      </c>
      <c r="J18" s="32" t="str">
        <f>'Rekapitulace stavby'!AN14</f>
        <v>Vyplň údaj</v>
      </c>
      <c r="L18" s="42"/>
    </row>
    <row r="19" s="1" customFormat="1" ht="6.96" customHeight="1">
      <c r="B19" s="42"/>
      <c r="I19" s="130"/>
      <c r="L19" s="42"/>
    </row>
    <row r="20" s="1" customFormat="1" ht="12" customHeight="1">
      <c r="B20" s="42"/>
      <c r="D20" s="128" t="s">
        <v>30</v>
      </c>
      <c r="I20" s="132" t="s">
        <v>25</v>
      </c>
      <c r="J20" s="16" t="s">
        <v>1</v>
      </c>
      <c r="L20" s="42"/>
    </row>
    <row r="21" s="1" customFormat="1" ht="18" customHeight="1">
      <c r="B21" s="42"/>
      <c r="E21" s="16" t="s">
        <v>31</v>
      </c>
      <c r="I21" s="132" t="s">
        <v>27</v>
      </c>
      <c r="J21" s="16" t="s">
        <v>1</v>
      </c>
      <c r="L21" s="42"/>
    </row>
    <row r="22" s="1" customFormat="1" ht="6.96" customHeight="1">
      <c r="B22" s="42"/>
      <c r="I22" s="130"/>
      <c r="L22" s="42"/>
    </row>
    <row r="23" s="1" customFormat="1" ht="12" customHeight="1">
      <c r="B23" s="42"/>
      <c r="D23" s="128" t="s">
        <v>33</v>
      </c>
      <c r="I23" s="132" t="s">
        <v>25</v>
      </c>
      <c r="J23" s="16" t="s">
        <v>1</v>
      </c>
      <c r="L23" s="42"/>
    </row>
    <row r="24" s="1" customFormat="1" ht="18" customHeight="1">
      <c r="B24" s="42"/>
      <c r="E24" s="16" t="s">
        <v>34</v>
      </c>
      <c r="I24" s="132" t="s">
        <v>27</v>
      </c>
      <c r="J24" s="16" t="s">
        <v>1</v>
      </c>
      <c r="L24" s="42"/>
    </row>
    <row r="25" s="1" customFormat="1" ht="6.96" customHeight="1">
      <c r="B25" s="42"/>
      <c r="I25" s="130"/>
      <c r="L25" s="42"/>
    </row>
    <row r="26" s="1" customFormat="1" ht="12" customHeight="1">
      <c r="B26" s="42"/>
      <c r="D26" s="128" t="s">
        <v>35</v>
      </c>
      <c r="I26" s="130"/>
      <c r="L26" s="42"/>
    </row>
    <row r="27" s="6" customFormat="1" ht="16.5" customHeight="1">
      <c r="B27" s="134"/>
      <c r="E27" s="135" t="s">
        <v>1</v>
      </c>
      <c r="F27" s="135"/>
      <c r="G27" s="135"/>
      <c r="H27" s="135"/>
      <c r="I27" s="136"/>
      <c r="L27" s="134"/>
    </row>
    <row r="28" s="1" customFormat="1" ht="6.96" customHeight="1">
      <c r="B28" s="42"/>
      <c r="I28" s="130"/>
      <c r="L28" s="42"/>
    </row>
    <row r="29" s="1" customFormat="1" ht="6.96" customHeight="1">
      <c r="B29" s="42"/>
      <c r="D29" s="70"/>
      <c r="E29" s="70"/>
      <c r="F29" s="70"/>
      <c r="G29" s="70"/>
      <c r="H29" s="70"/>
      <c r="I29" s="137"/>
      <c r="J29" s="70"/>
      <c r="K29" s="70"/>
      <c r="L29" s="42"/>
    </row>
    <row r="30" s="1" customFormat="1" ht="25.44" customHeight="1">
      <c r="B30" s="42"/>
      <c r="D30" s="138" t="s">
        <v>36</v>
      </c>
      <c r="I30" s="130"/>
      <c r="J30" s="139">
        <f>ROUND(J88, 2)</f>
        <v>0</v>
      </c>
      <c r="L30" s="42"/>
    </row>
    <row r="31" s="1" customFormat="1" ht="6.96" customHeight="1">
      <c r="B31" s="42"/>
      <c r="D31" s="70"/>
      <c r="E31" s="70"/>
      <c r="F31" s="70"/>
      <c r="G31" s="70"/>
      <c r="H31" s="70"/>
      <c r="I31" s="137"/>
      <c r="J31" s="70"/>
      <c r="K31" s="70"/>
      <c r="L31" s="42"/>
    </row>
    <row r="32" s="1" customFormat="1" ht="14.4" customHeight="1">
      <c r="B32" s="42"/>
      <c r="F32" s="140" t="s">
        <v>38</v>
      </c>
      <c r="I32" s="141" t="s">
        <v>37</v>
      </c>
      <c r="J32" s="140" t="s">
        <v>39</v>
      </c>
      <c r="L32" s="42"/>
    </row>
    <row r="33" s="1" customFormat="1" ht="14.4" customHeight="1">
      <c r="B33" s="42"/>
      <c r="D33" s="128" t="s">
        <v>40</v>
      </c>
      <c r="E33" s="128" t="s">
        <v>41</v>
      </c>
      <c r="F33" s="142">
        <f>ROUND((SUM(BE88:BE161)),  2)</f>
        <v>0</v>
      </c>
      <c r="I33" s="143">
        <v>0.20999999999999999</v>
      </c>
      <c r="J33" s="142">
        <f>ROUND(((SUM(BE88:BE161))*I33),  2)</f>
        <v>0</v>
      </c>
      <c r="L33" s="42"/>
    </row>
    <row r="34" s="1" customFormat="1" ht="14.4" customHeight="1">
      <c r="B34" s="42"/>
      <c r="E34" s="128" t="s">
        <v>42</v>
      </c>
      <c r="F34" s="142">
        <f>ROUND((SUM(BF88:BF161)),  2)</f>
        <v>0</v>
      </c>
      <c r="I34" s="143">
        <v>0.14999999999999999</v>
      </c>
      <c r="J34" s="142">
        <f>ROUND(((SUM(BF88:BF161))*I34),  2)</f>
        <v>0</v>
      </c>
      <c r="L34" s="42"/>
    </row>
    <row r="35" hidden="1" s="1" customFormat="1" ht="14.4" customHeight="1">
      <c r="B35" s="42"/>
      <c r="E35" s="128" t="s">
        <v>43</v>
      </c>
      <c r="F35" s="142">
        <f>ROUND((SUM(BG88:BG161)),  2)</f>
        <v>0</v>
      </c>
      <c r="I35" s="143">
        <v>0.20999999999999999</v>
      </c>
      <c r="J35" s="142">
        <f>0</f>
        <v>0</v>
      </c>
      <c r="L35" s="42"/>
    </row>
    <row r="36" hidden="1" s="1" customFormat="1" ht="14.4" customHeight="1">
      <c r="B36" s="42"/>
      <c r="E36" s="128" t="s">
        <v>44</v>
      </c>
      <c r="F36" s="142">
        <f>ROUND((SUM(BH88:BH161)),  2)</f>
        <v>0</v>
      </c>
      <c r="I36" s="143">
        <v>0.14999999999999999</v>
      </c>
      <c r="J36" s="142">
        <f>0</f>
        <v>0</v>
      </c>
      <c r="L36" s="42"/>
    </row>
    <row r="37" hidden="1" s="1" customFormat="1" ht="14.4" customHeight="1">
      <c r="B37" s="42"/>
      <c r="E37" s="128" t="s">
        <v>45</v>
      </c>
      <c r="F37" s="142">
        <f>ROUND((SUM(BI88:BI161)),  2)</f>
        <v>0</v>
      </c>
      <c r="I37" s="143">
        <v>0</v>
      </c>
      <c r="J37" s="142">
        <f>0</f>
        <v>0</v>
      </c>
      <c r="L37" s="42"/>
    </row>
    <row r="38" s="1" customFormat="1" ht="6.96" customHeight="1">
      <c r="B38" s="42"/>
      <c r="I38" s="130"/>
      <c r="L38" s="42"/>
    </row>
    <row r="39" s="1" customFormat="1" ht="25.44" customHeight="1">
      <c r="B39" s="42"/>
      <c r="C39" s="144"/>
      <c r="D39" s="145" t="s">
        <v>46</v>
      </c>
      <c r="E39" s="146"/>
      <c r="F39" s="146"/>
      <c r="G39" s="147" t="s">
        <v>47</v>
      </c>
      <c r="H39" s="148" t="s">
        <v>48</v>
      </c>
      <c r="I39" s="149"/>
      <c r="J39" s="150">
        <f>SUM(J30:J37)</f>
        <v>0</v>
      </c>
      <c r="K39" s="151"/>
      <c r="L39" s="42"/>
    </row>
    <row r="40" s="1" customFormat="1" ht="14.4" customHeight="1">
      <c r="B40" s="152"/>
      <c r="C40" s="153"/>
      <c r="D40" s="153"/>
      <c r="E40" s="153"/>
      <c r="F40" s="153"/>
      <c r="G40" s="153"/>
      <c r="H40" s="153"/>
      <c r="I40" s="154"/>
      <c r="J40" s="153"/>
      <c r="K40" s="153"/>
      <c r="L40" s="42"/>
    </row>
    <row r="44" s="1" customFormat="1" ht="6.96" customHeight="1">
      <c r="B44" s="155"/>
      <c r="C44" s="156"/>
      <c r="D44" s="156"/>
      <c r="E44" s="156"/>
      <c r="F44" s="156"/>
      <c r="G44" s="156"/>
      <c r="H44" s="156"/>
      <c r="I44" s="157"/>
      <c r="J44" s="156"/>
      <c r="K44" s="156"/>
      <c r="L44" s="42"/>
    </row>
    <row r="45" s="1" customFormat="1" ht="24.96" customHeight="1">
      <c r="B45" s="37"/>
      <c r="C45" s="22" t="s">
        <v>95</v>
      </c>
      <c r="D45" s="38"/>
      <c r="E45" s="38"/>
      <c r="F45" s="38"/>
      <c r="G45" s="38"/>
      <c r="H45" s="38"/>
      <c r="I45" s="130"/>
      <c r="J45" s="38"/>
      <c r="K45" s="38"/>
      <c r="L45" s="42"/>
    </row>
    <row r="46" s="1" customFormat="1" ht="6.96" customHeight="1">
      <c r="B46" s="37"/>
      <c r="C46" s="38"/>
      <c r="D46" s="38"/>
      <c r="E46" s="38"/>
      <c r="F46" s="38"/>
      <c r="G46" s="38"/>
      <c r="H46" s="38"/>
      <c r="I46" s="130"/>
      <c r="J46" s="38"/>
      <c r="K46" s="38"/>
      <c r="L46" s="42"/>
    </row>
    <row r="47" s="1" customFormat="1" ht="12" customHeight="1">
      <c r="B47" s="37"/>
      <c r="C47" s="31" t="s">
        <v>16</v>
      </c>
      <c r="D47" s="38"/>
      <c r="E47" s="38"/>
      <c r="F47" s="38"/>
      <c r="G47" s="38"/>
      <c r="H47" s="38"/>
      <c r="I47" s="130"/>
      <c r="J47" s="38"/>
      <c r="K47" s="38"/>
      <c r="L47" s="42"/>
    </row>
    <row r="48" s="1" customFormat="1" ht="16.5" customHeight="1">
      <c r="B48" s="37"/>
      <c r="C48" s="38"/>
      <c r="D48" s="38"/>
      <c r="E48" s="158" t="str">
        <f>E7</f>
        <v>Mnichovo Hradiště - oprava cest a schodiště nad soutokem Jizery a Nedbalky</v>
      </c>
      <c r="F48" s="31"/>
      <c r="G48" s="31"/>
      <c r="H48" s="31"/>
      <c r="I48" s="130"/>
      <c r="J48" s="38"/>
      <c r="K48" s="38"/>
      <c r="L48" s="42"/>
    </row>
    <row r="49" s="1" customFormat="1" ht="12" customHeight="1">
      <c r="B49" s="37"/>
      <c r="C49" s="31" t="s">
        <v>93</v>
      </c>
      <c r="D49" s="38"/>
      <c r="E49" s="38"/>
      <c r="F49" s="38"/>
      <c r="G49" s="38"/>
      <c r="H49" s="38"/>
      <c r="I49" s="130"/>
      <c r="J49" s="38"/>
      <c r="K49" s="38"/>
      <c r="L49" s="42"/>
    </row>
    <row r="50" s="1" customFormat="1" ht="16.5" customHeight="1">
      <c r="B50" s="37"/>
      <c r="C50" s="38"/>
      <c r="D50" s="38"/>
      <c r="E50" s="63" t="str">
        <f>E9</f>
        <v>B - Schodiště</v>
      </c>
      <c r="F50" s="38"/>
      <c r="G50" s="38"/>
      <c r="H50" s="38"/>
      <c r="I50" s="130"/>
      <c r="J50" s="38"/>
      <c r="K50" s="38"/>
      <c r="L50" s="42"/>
    </row>
    <row r="51" s="1" customFormat="1" ht="6.96" customHeight="1">
      <c r="B51" s="37"/>
      <c r="C51" s="38"/>
      <c r="D51" s="38"/>
      <c r="E51" s="38"/>
      <c r="F51" s="38"/>
      <c r="G51" s="38"/>
      <c r="H51" s="38"/>
      <c r="I51" s="130"/>
      <c r="J51" s="38"/>
      <c r="K51" s="38"/>
      <c r="L51" s="42"/>
    </row>
    <row r="52" s="1" customFormat="1" ht="12" customHeight="1">
      <c r="B52" s="37"/>
      <c r="C52" s="31" t="s">
        <v>20</v>
      </c>
      <c r="D52" s="38"/>
      <c r="E52" s="38"/>
      <c r="F52" s="26" t="str">
        <f>F12</f>
        <v>Mnichovo Hradiště</v>
      </c>
      <c r="G52" s="38"/>
      <c r="H52" s="38"/>
      <c r="I52" s="132" t="s">
        <v>22</v>
      </c>
      <c r="J52" s="66" t="str">
        <f>IF(J12="","",J12)</f>
        <v>15. 10. 2018</v>
      </c>
      <c r="K52" s="38"/>
      <c r="L52" s="42"/>
    </row>
    <row r="53" s="1" customFormat="1" ht="6.96" customHeight="1">
      <c r="B53" s="37"/>
      <c r="C53" s="38"/>
      <c r="D53" s="38"/>
      <c r="E53" s="38"/>
      <c r="F53" s="38"/>
      <c r="G53" s="38"/>
      <c r="H53" s="38"/>
      <c r="I53" s="130"/>
      <c r="J53" s="38"/>
      <c r="K53" s="38"/>
      <c r="L53" s="42"/>
    </row>
    <row r="54" s="1" customFormat="1" ht="13.65" customHeight="1">
      <c r="B54" s="37"/>
      <c r="C54" s="31" t="s">
        <v>24</v>
      </c>
      <c r="D54" s="38"/>
      <c r="E54" s="38"/>
      <c r="F54" s="26" t="str">
        <f>E15</f>
        <v>Město Mnichovo Hradiště</v>
      </c>
      <c r="G54" s="38"/>
      <c r="H54" s="38"/>
      <c r="I54" s="132" t="s">
        <v>30</v>
      </c>
      <c r="J54" s="35" t="str">
        <f>E21</f>
        <v>Ing. Václav Jandáček</v>
      </c>
      <c r="K54" s="38"/>
      <c r="L54" s="42"/>
    </row>
    <row r="55" s="1" customFormat="1" ht="13.65" customHeight="1">
      <c r="B55" s="37"/>
      <c r="C55" s="31" t="s">
        <v>28</v>
      </c>
      <c r="D55" s="38"/>
      <c r="E55" s="38"/>
      <c r="F55" s="26" t="str">
        <f>IF(E18="","",E18)</f>
        <v>Vyplň údaj</v>
      </c>
      <c r="G55" s="38"/>
      <c r="H55" s="38"/>
      <c r="I55" s="132" t="s">
        <v>33</v>
      </c>
      <c r="J55" s="35" t="str">
        <f>E24</f>
        <v>Lenka Jandová</v>
      </c>
      <c r="K55" s="38"/>
      <c r="L55" s="42"/>
    </row>
    <row r="56" s="1" customFormat="1" ht="10.32" customHeight="1">
      <c r="B56" s="37"/>
      <c r="C56" s="38"/>
      <c r="D56" s="38"/>
      <c r="E56" s="38"/>
      <c r="F56" s="38"/>
      <c r="G56" s="38"/>
      <c r="H56" s="38"/>
      <c r="I56" s="130"/>
      <c r="J56" s="38"/>
      <c r="K56" s="38"/>
      <c r="L56" s="42"/>
    </row>
    <row r="57" s="1" customFormat="1" ht="29.28" customHeight="1">
      <c r="B57" s="37"/>
      <c r="C57" s="159" t="s">
        <v>96</v>
      </c>
      <c r="D57" s="160"/>
      <c r="E57" s="160"/>
      <c r="F57" s="160"/>
      <c r="G57" s="160"/>
      <c r="H57" s="160"/>
      <c r="I57" s="161"/>
      <c r="J57" s="162" t="s">
        <v>97</v>
      </c>
      <c r="K57" s="160"/>
      <c r="L57" s="42"/>
    </row>
    <row r="58" s="1" customFormat="1" ht="10.32" customHeight="1">
      <c r="B58" s="37"/>
      <c r="C58" s="38"/>
      <c r="D58" s="38"/>
      <c r="E58" s="38"/>
      <c r="F58" s="38"/>
      <c r="G58" s="38"/>
      <c r="H58" s="38"/>
      <c r="I58" s="130"/>
      <c r="J58" s="38"/>
      <c r="K58" s="38"/>
      <c r="L58" s="42"/>
    </row>
    <row r="59" s="1" customFormat="1" ht="22.8" customHeight="1">
      <c r="B59" s="37"/>
      <c r="C59" s="163" t="s">
        <v>98</v>
      </c>
      <c r="D59" s="38"/>
      <c r="E59" s="38"/>
      <c r="F59" s="38"/>
      <c r="G59" s="38"/>
      <c r="H59" s="38"/>
      <c r="I59" s="130"/>
      <c r="J59" s="97">
        <f>J88</f>
        <v>0</v>
      </c>
      <c r="K59" s="38"/>
      <c r="L59" s="42"/>
      <c r="AU59" s="16" t="s">
        <v>99</v>
      </c>
    </row>
    <row r="60" s="7" customFormat="1" ht="24.96" customHeight="1">
      <c r="B60" s="164"/>
      <c r="C60" s="165"/>
      <c r="D60" s="166" t="s">
        <v>100</v>
      </c>
      <c r="E60" s="167"/>
      <c r="F60" s="167"/>
      <c r="G60" s="167"/>
      <c r="H60" s="167"/>
      <c r="I60" s="168"/>
      <c r="J60" s="169">
        <f>J89</f>
        <v>0</v>
      </c>
      <c r="K60" s="165"/>
      <c r="L60" s="170"/>
    </row>
    <row r="61" s="8" customFormat="1" ht="19.92" customHeight="1">
      <c r="B61" s="171"/>
      <c r="C61" s="172"/>
      <c r="D61" s="173" t="s">
        <v>101</v>
      </c>
      <c r="E61" s="174"/>
      <c r="F61" s="174"/>
      <c r="G61" s="174"/>
      <c r="H61" s="174"/>
      <c r="I61" s="175"/>
      <c r="J61" s="176">
        <f>J90</f>
        <v>0</v>
      </c>
      <c r="K61" s="172"/>
      <c r="L61" s="177"/>
    </row>
    <row r="62" s="8" customFormat="1" ht="19.92" customHeight="1">
      <c r="B62" s="171"/>
      <c r="C62" s="172"/>
      <c r="D62" s="173" t="s">
        <v>102</v>
      </c>
      <c r="E62" s="174"/>
      <c r="F62" s="174"/>
      <c r="G62" s="174"/>
      <c r="H62" s="174"/>
      <c r="I62" s="175"/>
      <c r="J62" s="176">
        <f>J106</f>
        <v>0</v>
      </c>
      <c r="K62" s="172"/>
      <c r="L62" s="177"/>
    </row>
    <row r="63" s="8" customFormat="1" ht="19.92" customHeight="1">
      <c r="B63" s="171"/>
      <c r="C63" s="172"/>
      <c r="D63" s="173" t="s">
        <v>105</v>
      </c>
      <c r="E63" s="174"/>
      <c r="F63" s="174"/>
      <c r="G63" s="174"/>
      <c r="H63" s="174"/>
      <c r="I63" s="175"/>
      <c r="J63" s="176">
        <f>J111</f>
        <v>0</v>
      </c>
      <c r="K63" s="172"/>
      <c r="L63" s="177"/>
    </row>
    <row r="64" s="8" customFormat="1" ht="19.92" customHeight="1">
      <c r="B64" s="171"/>
      <c r="C64" s="172"/>
      <c r="D64" s="173" t="s">
        <v>106</v>
      </c>
      <c r="E64" s="174"/>
      <c r="F64" s="174"/>
      <c r="G64" s="174"/>
      <c r="H64" s="174"/>
      <c r="I64" s="175"/>
      <c r="J64" s="176">
        <f>J117</f>
        <v>0</v>
      </c>
      <c r="K64" s="172"/>
      <c r="L64" s="177"/>
    </row>
    <row r="65" s="8" customFormat="1" ht="19.92" customHeight="1">
      <c r="B65" s="171"/>
      <c r="C65" s="172"/>
      <c r="D65" s="173" t="s">
        <v>296</v>
      </c>
      <c r="E65" s="174"/>
      <c r="F65" s="174"/>
      <c r="G65" s="174"/>
      <c r="H65" s="174"/>
      <c r="I65" s="175"/>
      <c r="J65" s="176">
        <f>J145</f>
        <v>0</v>
      </c>
      <c r="K65" s="172"/>
      <c r="L65" s="177"/>
    </row>
    <row r="66" s="8" customFormat="1" ht="19.92" customHeight="1">
      <c r="B66" s="171"/>
      <c r="C66" s="172"/>
      <c r="D66" s="173" t="s">
        <v>107</v>
      </c>
      <c r="E66" s="174"/>
      <c r="F66" s="174"/>
      <c r="G66" s="174"/>
      <c r="H66" s="174"/>
      <c r="I66" s="175"/>
      <c r="J66" s="176">
        <f>J151</f>
        <v>0</v>
      </c>
      <c r="K66" s="172"/>
      <c r="L66" s="177"/>
    </row>
    <row r="67" s="7" customFormat="1" ht="24.96" customHeight="1">
      <c r="B67" s="164"/>
      <c r="C67" s="165"/>
      <c r="D67" s="166" t="s">
        <v>108</v>
      </c>
      <c r="E67" s="167"/>
      <c r="F67" s="167"/>
      <c r="G67" s="167"/>
      <c r="H67" s="167"/>
      <c r="I67" s="168"/>
      <c r="J67" s="169">
        <f>J153</f>
        <v>0</v>
      </c>
      <c r="K67" s="165"/>
      <c r="L67" s="170"/>
    </row>
    <row r="68" s="8" customFormat="1" ht="19.92" customHeight="1">
      <c r="B68" s="171"/>
      <c r="C68" s="172"/>
      <c r="D68" s="173" t="s">
        <v>297</v>
      </c>
      <c r="E68" s="174"/>
      <c r="F68" s="174"/>
      <c r="G68" s="174"/>
      <c r="H68" s="174"/>
      <c r="I68" s="175"/>
      <c r="J68" s="176">
        <f>J154</f>
        <v>0</v>
      </c>
      <c r="K68" s="172"/>
      <c r="L68" s="177"/>
    </row>
    <row r="69" s="1" customFormat="1" ht="21.84" customHeight="1">
      <c r="B69" s="37"/>
      <c r="C69" s="38"/>
      <c r="D69" s="38"/>
      <c r="E69" s="38"/>
      <c r="F69" s="38"/>
      <c r="G69" s="38"/>
      <c r="H69" s="38"/>
      <c r="I69" s="130"/>
      <c r="J69" s="38"/>
      <c r="K69" s="38"/>
      <c r="L69" s="42"/>
    </row>
    <row r="70" s="1" customFormat="1" ht="6.96" customHeight="1">
      <c r="B70" s="56"/>
      <c r="C70" s="57"/>
      <c r="D70" s="57"/>
      <c r="E70" s="57"/>
      <c r="F70" s="57"/>
      <c r="G70" s="57"/>
      <c r="H70" s="57"/>
      <c r="I70" s="154"/>
      <c r="J70" s="57"/>
      <c r="K70" s="57"/>
      <c r="L70" s="42"/>
    </row>
    <row r="74" s="1" customFormat="1" ht="6.96" customHeight="1">
      <c r="B74" s="58"/>
      <c r="C74" s="59"/>
      <c r="D74" s="59"/>
      <c r="E74" s="59"/>
      <c r="F74" s="59"/>
      <c r="G74" s="59"/>
      <c r="H74" s="59"/>
      <c r="I74" s="157"/>
      <c r="J74" s="59"/>
      <c r="K74" s="59"/>
      <c r="L74" s="42"/>
    </row>
    <row r="75" s="1" customFormat="1" ht="24.96" customHeight="1">
      <c r="B75" s="37"/>
      <c r="C75" s="22" t="s">
        <v>110</v>
      </c>
      <c r="D75" s="38"/>
      <c r="E75" s="38"/>
      <c r="F75" s="38"/>
      <c r="G75" s="38"/>
      <c r="H75" s="38"/>
      <c r="I75" s="130"/>
      <c r="J75" s="38"/>
      <c r="K75" s="38"/>
      <c r="L75" s="42"/>
    </row>
    <row r="76" s="1" customFormat="1" ht="6.96" customHeight="1">
      <c r="B76" s="37"/>
      <c r="C76" s="38"/>
      <c r="D76" s="38"/>
      <c r="E76" s="38"/>
      <c r="F76" s="38"/>
      <c r="G76" s="38"/>
      <c r="H76" s="38"/>
      <c r="I76" s="130"/>
      <c r="J76" s="38"/>
      <c r="K76" s="38"/>
      <c r="L76" s="42"/>
    </row>
    <row r="77" s="1" customFormat="1" ht="12" customHeight="1">
      <c r="B77" s="37"/>
      <c r="C77" s="31" t="s">
        <v>16</v>
      </c>
      <c r="D77" s="38"/>
      <c r="E77" s="38"/>
      <c r="F77" s="38"/>
      <c r="G77" s="38"/>
      <c r="H77" s="38"/>
      <c r="I77" s="130"/>
      <c r="J77" s="38"/>
      <c r="K77" s="38"/>
      <c r="L77" s="42"/>
    </row>
    <row r="78" s="1" customFormat="1" ht="16.5" customHeight="1">
      <c r="B78" s="37"/>
      <c r="C78" s="38"/>
      <c r="D78" s="38"/>
      <c r="E78" s="158" t="str">
        <f>E7</f>
        <v>Mnichovo Hradiště - oprava cest a schodiště nad soutokem Jizery a Nedbalky</v>
      </c>
      <c r="F78" s="31"/>
      <c r="G78" s="31"/>
      <c r="H78" s="31"/>
      <c r="I78" s="130"/>
      <c r="J78" s="38"/>
      <c r="K78" s="38"/>
      <c r="L78" s="42"/>
    </row>
    <row r="79" s="1" customFormat="1" ht="12" customHeight="1">
      <c r="B79" s="37"/>
      <c r="C79" s="31" t="s">
        <v>93</v>
      </c>
      <c r="D79" s="38"/>
      <c r="E79" s="38"/>
      <c r="F79" s="38"/>
      <c r="G79" s="38"/>
      <c r="H79" s="38"/>
      <c r="I79" s="130"/>
      <c r="J79" s="38"/>
      <c r="K79" s="38"/>
      <c r="L79" s="42"/>
    </row>
    <row r="80" s="1" customFormat="1" ht="16.5" customHeight="1">
      <c r="B80" s="37"/>
      <c r="C80" s="38"/>
      <c r="D80" s="38"/>
      <c r="E80" s="63" t="str">
        <f>E9</f>
        <v>B - Schodiště</v>
      </c>
      <c r="F80" s="38"/>
      <c r="G80" s="38"/>
      <c r="H80" s="38"/>
      <c r="I80" s="130"/>
      <c r="J80" s="38"/>
      <c r="K80" s="38"/>
      <c r="L80" s="42"/>
    </row>
    <row r="81" s="1" customFormat="1" ht="6.96" customHeight="1">
      <c r="B81" s="37"/>
      <c r="C81" s="38"/>
      <c r="D81" s="38"/>
      <c r="E81" s="38"/>
      <c r="F81" s="38"/>
      <c r="G81" s="38"/>
      <c r="H81" s="38"/>
      <c r="I81" s="130"/>
      <c r="J81" s="38"/>
      <c r="K81" s="38"/>
      <c r="L81" s="42"/>
    </row>
    <row r="82" s="1" customFormat="1" ht="12" customHeight="1">
      <c r="B82" s="37"/>
      <c r="C82" s="31" t="s">
        <v>20</v>
      </c>
      <c r="D82" s="38"/>
      <c r="E82" s="38"/>
      <c r="F82" s="26" t="str">
        <f>F12</f>
        <v>Mnichovo Hradiště</v>
      </c>
      <c r="G82" s="38"/>
      <c r="H82" s="38"/>
      <c r="I82" s="132" t="s">
        <v>22</v>
      </c>
      <c r="J82" s="66" t="str">
        <f>IF(J12="","",J12)</f>
        <v>15. 10. 2018</v>
      </c>
      <c r="K82" s="38"/>
      <c r="L82" s="42"/>
    </row>
    <row r="83" s="1" customFormat="1" ht="6.96" customHeight="1">
      <c r="B83" s="37"/>
      <c r="C83" s="38"/>
      <c r="D83" s="38"/>
      <c r="E83" s="38"/>
      <c r="F83" s="38"/>
      <c r="G83" s="38"/>
      <c r="H83" s="38"/>
      <c r="I83" s="130"/>
      <c r="J83" s="38"/>
      <c r="K83" s="38"/>
      <c r="L83" s="42"/>
    </row>
    <row r="84" s="1" customFormat="1" ht="13.65" customHeight="1">
      <c r="B84" s="37"/>
      <c r="C84" s="31" t="s">
        <v>24</v>
      </c>
      <c r="D84" s="38"/>
      <c r="E84" s="38"/>
      <c r="F84" s="26" t="str">
        <f>E15</f>
        <v>Město Mnichovo Hradiště</v>
      </c>
      <c r="G84" s="38"/>
      <c r="H84" s="38"/>
      <c r="I84" s="132" t="s">
        <v>30</v>
      </c>
      <c r="J84" s="35" t="str">
        <f>E21</f>
        <v>Ing. Václav Jandáček</v>
      </c>
      <c r="K84" s="38"/>
      <c r="L84" s="42"/>
    </row>
    <row r="85" s="1" customFormat="1" ht="13.65" customHeight="1">
      <c r="B85" s="37"/>
      <c r="C85" s="31" t="s">
        <v>28</v>
      </c>
      <c r="D85" s="38"/>
      <c r="E85" s="38"/>
      <c r="F85" s="26" t="str">
        <f>IF(E18="","",E18)</f>
        <v>Vyplň údaj</v>
      </c>
      <c r="G85" s="38"/>
      <c r="H85" s="38"/>
      <c r="I85" s="132" t="s">
        <v>33</v>
      </c>
      <c r="J85" s="35" t="str">
        <f>E24</f>
        <v>Lenka Jandová</v>
      </c>
      <c r="K85" s="38"/>
      <c r="L85" s="42"/>
    </row>
    <row r="86" s="1" customFormat="1" ht="10.32" customHeight="1">
      <c r="B86" s="37"/>
      <c r="C86" s="38"/>
      <c r="D86" s="38"/>
      <c r="E86" s="38"/>
      <c r="F86" s="38"/>
      <c r="G86" s="38"/>
      <c r="H86" s="38"/>
      <c r="I86" s="130"/>
      <c r="J86" s="38"/>
      <c r="K86" s="38"/>
      <c r="L86" s="42"/>
    </row>
    <row r="87" s="9" customFormat="1" ht="29.28" customHeight="1">
      <c r="B87" s="178"/>
      <c r="C87" s="179" t="s">
        <v>111</v>
      </c>
      <c r="D87" s="180" t="s">
        <v>55</v>
      </c>
      <c r="E87" s="180" t="s">
        <v>51</v>
      </c>
      <c r="F87" s="180" t="s">
        <v>52</v>
      </c>
      <c r="G87" s="180" t="s">
        <v>112</v>
      </c>
      <c r="H87" s="180" t="s">
        <v>113</v>
      </c>
      <c r="I87" s="181" t="s">
        <v>114</v>
      </c>
      <c r="J87" s="182" t="s">
        <v>97</v>
      </c>
      <c r="K87" s="183" t="s">
        <v>115</v>
      </c>
      <c r="L87" s="184"/>
      <c r="M87" s="87" t="s">
        <v>1</v>
      </c>
      <c r="N87" s="88" t="s">
        <v>40</v>
      </c>
      <c r="O87" s="88" t="s">
        <v>116</v>
      </c>
      <c r="P87" s="88" t="s">
        <v>117</v>
      </c>
      <c r="Q87" s="88" t="s">
        <v>118</v>
      </c>
      <c r="R87" s="88" t="s">
        <v>119</v>
      </c>
      <c r="S87" s="88" t="s">
        <v>120</v>
      </c>
      <c r="T87" s="89" t="s">
        <v>121</v>
      </c>
    </row>
    <row r="88" s="1" customFormat="1" ht="22.8" customHeight="1">
      <c r="B88" s="37"/>
      <c r="C88" s="94" t="s">
        <v>122</v>
      </c>
      <c r="D88" s="38"/>
      <c r="E88" s="38"/>
      <c r="F88" s="38"/>
      <c r="G88" s="38"/>
      <c r="H88" s="38"/>
      <c r="I88" s="130"/>
      <c r="J88" s="185">
        <f>BK88</f>
        <v>0</v>
      </c>
      <c r="K88" s="38"/>
      <c r="L88" s="42"/>
      <c r="M88" s="90"/>
      <c r="N88" s="91"/>
      <c r="O88" s="91"/>
      <c r="P88" s="186">
        <f>P89+P153</f>
        <v>0</v>
      </c>
      <c r="Q88" s="91"/>
      <c r="R88" s="186">
        <f>R89+R153</f>
        <v>15.680693</v>
      </c>
      <c r="S88" s="91"/>
      <c r="T88" s="187">
        <f>T89+T153</f>
        <v>1.623</v>
      </c>
      <c r="AT88" s="16" t="s">
        <v>69</v>
      </c>
      <c r="AU88" s="16" t="s">
        <v>99</v>
      </c>
      <c r="BK88" s="188">
        <f>BK89+BK153</f>
        <v>0</v>
      </c>
    </row>
    <row r="89" s="10" customFormat="1" ht="25.92" customHeight="1">
      <c r="B89" s="189"/>
      <c r="C89" s="190"/>
      <c r="D89" s="191" t="s">
        <v>69</v>
      </c>
      <c r="E89" s="192" t="s">
        <v>123</v>
      </c>
      <c r="F89" s="192" t="s">
        <v>124</v>
      </c>
      <c r="G89" s="190"/>
      <c r="H89" s="190"/>
      <c r="I89" s="193"/>
      <c r="J89" s="194">
        <f>BK89</f>
        <v>0</v>
      </c>
      <c r="K89" s="190"/>
      <c r="L89" s="195"/>
      <c r="M89" s="196"/>
      <c r="N89" s="197"/>
      <c r="O89" s="197"/>
      <c r="P89" s="198">
        <f>P90+P106+P111+P117+P145+P151</f>
        <v>0</v>
      </c>
      <c r="Q89" s="197"/>
      <c r="R89" s="198">
        <f>R90+R106+R111+R117+R145+R151</f>
        <v>14.233533</v>
      </c>
      <c r="S89" s="197"/>
      <c r="T89" s="199">
        <f>T90+T106+T111+T117+T145+T151</f>
        <v>1.623</v>
      </c>
      <c r="AR89" s="200" t="s">
        <v>78</v>
      </c>
      <c r="AT89" s="201" t="s">
        <v>69</v>
      </c>
      <c r="AU89" s="201" t="s">
        <v>70</v>
      </c>
      <c r="AY89" s="200" t="s">
        <v>125</v>
      </c>
      <c r="BK89" s="202">
        <f>BK90+BK106+BK111+BK117+BK145+BK151</f>
        <v>0</v>
      </c>
    </row>
    <row r="90" s="10" customFormat="1" ht="22.8" customHeight="1">
      <c r="B90" s="189"/>
      <c r="C90" s="190"/>
      <c r="D90" s="191" t="s">
        <v>69</v>
      </c>
      <c r="E90" s="203" t="s">
        <v>78</v>
      </c>
      <c r="F90" s="203" t="s">
        <v>126</v>
      </c>
      <c r="G90" s="190"/>
      <c r="H90" s="190"/>
      <c r="I90" s="193"/>
      <c r="J90" s="204">
        <f>BK90</f>
        <v>0</v>
      </c>
      <c r="K90" s="190"/>
      <c r="L90" s="195"/>
      <c r="M90" s="196"/>
      <c r="N90" s="197"/>
      <c r="O90" s="197"/>
      <c r="P90" s="198">
        <f>SUM(P91:P105)</f>
        <v>0</v>
      </c>
      <c r="Q90" s="197"/>
      <c r="R90" s="198">
        <f>SUM(R91:R105)</f>
        <v>0</v>
      </c>
      <c r="S90" s="197"/>
      <c r="T90" s="199">
        <f>SUM(T91:T105)</f>
        <v>0</v>
      </c>
      <c r="AR90" s="200" t="s">
        <v>78</v>
      </c>
      <c r="AT90" s="201" t="s">
        <v>69</v>
      </c>
      <c r="AU90" s="201" t="s">
        <v>78</v>
      </c>
      <c r="AY90" s="200" t="s">
        <v>125</v>
      </c>
      <c r="BK90" s="202">
        <f>SUM(BK91:BK105)</f>
        <v>0</v>
      </c>
    </row>
    <row r="91" s="1" customFormat="1" ht="16.5" customHeight="1">
      <c r="B91" s="37"/>
      <c r="C91" s="205" t="s">
        <v>78</v>
      </c>
      <c r="D91" s="205" t="s">
        <v>127</v>
      </c>
      <c r="E91" s="206" t="s">
        <v>298</v>
      </c>
      <c r="F91" s="207" t="s">
        <v>299</v>
      </c>
      <c r="G91" s="208" t="s">
        <v>130</v>
      </c>
      <c r="H91" s="209">
        <v>2</v>
      </c>
      <c r="I91" s="210"/>
      <c r="J91" s="211">
        <f>ROUND(I91*H91,2)</f>
        <v>0</v>
      </c>
      <c r="K91" s="207" t="s">
        <v>135</v>
      </c>
      <c r="L91" s="42"/>
      <c r="M91" s="212" t="s">
        <v>1</v>
      </c>
      <c r="N91" s="213" t="s">
        <v>41</v>
      </c>
      <c r="O91" s="78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AR91" s="16" t="s">
        <v>131</v>
      </c>
      <c r="AT91" s="16" t="s">
        <v>127</v>
      </c>
      <c r="AU91" s="16" t="s">
        <v>80</v>
      </c>
      <c r="AY91" s="16" t="s">
        <v>125</v>
      </c>
      <c r="BE91" s="216">
        <f>IF(N91="základní",J91,0)</f>
        <v>0</v>
      </c>
      <c r="BF91" s="216">
        <f>IF(N91="snížená",J91,0)</f>
        <v>0</v>
      </c>
      <c r="BG91" s="216">
        <f>IF(N91="zákl. přenesená",J91,0)</f>
        <v>0</v>
      </c>
      <c r="BH91" s="216">
        <f>IF(N91="sníž. přenesená",J91,0)</f>
        <v>0</v>
      </c>
      <c r="BI91" s="216">
        <f>IF(N91="nulová",J91,0)</f>
        <v>0</v>
      </c>
      <c r="BJ91" s="16" t="s">
        <v>78</v>
      </c>
      <c r="BK91" s="216">
        <f>ROUND(I91*H91,2)</f>
        <v>0</v>
      </c>
      <c r="BL91" s="16" t="s">
        <v>131</v>
      </c>
      <c r="BM91" s="16" t="s">
        <v>300</v>
      </c>
    </row>
    <row r="92" s="11" customFormat="1">
      <c r="B92" s="217"/>
      <c r="C92" s="218"/>
      <c r="D92" s="219" t="s">
        <v>141</v>
      </c>
      <c r="E92" s="220" t="s">
        <v>1</v>
      </c>
      <c r="F92" s="221" t="s">
        <v>301</v>
      </c>
      <c r="G92" s="218"/>
      <c r="H92" s="222">
        <v>1.125</v>
      </c>
      <c r="I92" s="223"/>
      <c r="J92" s="218"/>
      <c r="K92" s="218"/>
      <c r="L92" s="224"/>
      <c r="M92" s="225"/>
      <c r="N92" s="226"/>
      <c r="O92" s="226"/>
      <c r="P92" s="226"/>
      <c r="Q92" s="226"/>
      <c r="R92" s="226"/>
      <c r="S92" s="226"/>
      <c r="T92" s="227"/>
      <c r="AT92" s="228" t="s">
        <v>141</v>
      </c>
      <c r="AU92" s="228" t="s">
        <v>80</v>
      </c>
      <c r="AV92" s="11" t="s">
        <v>80</v>
      </c>
      <c r="AW92" s="11" t="s">
        <v>32</v>
      </c>
      <c r="AX92" s="11" t="s">
        <v>70</v>
      </c>
      <c r="AY92" s="228" t="s">
        <v>125</v>
      </c>
    </row>
    <row r="93" s="11" customFormat="1">
      <c r="B93" s="217"/>
      <c r="C93" s="218"/>
      <c r="D93" s="219" t="s">
        <v>141</v>
      </c>
      <c r="E93" s="220" t="s">
        <v>1</v>
      </c>
      <c r="F93" s="221" t="s">
        <v>80</v>
      </c>
      <c r="G93" s="218"/>
      <c r="H93" s="222">
        <v>2</v>
      </c>
      <c r="I93" s="223"/>
      <c r="J93" s="218"/>
      <c r="K93" s="218"/>
      <c r="L93" s="224"/>
      <c r="M93" s="225"/>
      <c r="N93" s="226"/>
      <c r="O93" s="226"/>
      <c r="P93" s="226"/>
      <c r="Q93" s="226"/>
      <c r="R93" s="226"/>
      <c r="S93" s="226"/>
      <c r="T93" s="227"/>
      <c r="AT93" s="228" t="s">
        <v>141</v>
      </c>
      <c r="AU93" s="228" t="s">
        <v>80</v>
      </c>
      <c r="AV93" s="11" t="s">
        <v>80</v>
      </c>
      <c r="AW93" s="11" t="s">
        <v>32</v>
      </c>
      <c r="AX93" s="11" t="s">
        <v>78</v>
      </c>
      <c r="AY93" s="228" t="s">
        <v>125</v>
      </c>
    </row>
    <row r="94" s="1" customFormat="1" ht="16.5" customHeight="1">
      <c r="B94" s="37"/>
      <c r="C94" s="205" t="s">
        <v>80</v>
      </c>
      <c r="D94" s="205" t="s">
        <v>127</v>
      </c>
      <c r="E94" s="206" t="s">
        <v>302</v>
      </c>
      <c r="F94" s="207" t="s">
        <v>303</v>
      </c>
      <c r="G94" s="208" t="s">
        <v>130</v>
      </c>
      <c r="H94" s="209">
        <v>3.125</v>
      </c>
      <c r="I94" s="210"/>
      <c r="J94" s="211">
        <f>ROUND(I94*H94,2)</f>
        <v>0</v>
      </c>
      <c r="K94" s="207" t="s">
        <v>135</v>
      </c>
      <c r="L94" s="42"/>
      <c r="M94" s="212" t="s">
        <v>1</v>
      </c>
      <c r="N94" s="213" t="s">
        <v>41</v>
      </c>
      <c r="O94" s="78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AR94" s="16" t="s">
        <v>131</v>
      </c>
      <c r="AT94" s="16" t="s">
        <v>127</v>
      </c>
      <c r="AU94" s="16" t="s">
        <v>80</v>
      </c>
      <c r="AY94" s="16" t="s">
        <v>125</v>
      </c>
      <c r="BE94" s="216">
        <f>IF(N94="základní",J94,0)</f>
        <v>0</v>
      </c>
      <c r="BF94" s="216">
        <f>IF(N94="snížená",J94,0)</f>
        <v>0</v>
      </c>
      <c r="BG94" s="216">
        <f>IF(N94="zákl. přenesená",J94,0)</f>
        <v>0</v>
      </c>
      <c r="BH94" s="216">
        <f>IF(N94="sníž. přenesená",J94,0)</f>
        <v>0</v>
      </c>
      <c r="BI94" s="216">
        <f>IF(N94="nulová",J94,0)</f>
        <v>0</v>
      </c>
      <c r="BJ94" s="16" t="s">
        <v>78</v>
      </c>
      <c r="BK94" s="216">
        <f>ROUND(I94*H94,2)</f>
        <v>0</v>
      </c>
      <c r="BL94" s="16" t="s">
        <v>131</v>
      </c>
      <c r="BM94" s="16" t="s">
        <v>304</v>
      </c>
    </row>
    <row r="95" s="11" customFormat="1">
      <c r="B95" s="217"/>
      <c r="C95" s="218"/>
      <c r="D95" s="219" t="s">
        <v>141</v>
      </c>
      <c r="E95" s="220" t="s">
        <v>1</v>
      </c>
      <c r="F95" s="221" t="s">
        <v>301</v>
      </c>
      <c r="G95" s="218"/>
      <c r="H95" s="222">
        <v>1.125</v>
      </c>
      <c r="I95" s="223"/>
      <c r="J95" s="218"/>
      <c r="K95" s="218"/>
      <c r="L95" s="224"/>
      <c r="M95" s="225"/>
      <c r="N95" s="226"/>
      <c r="O95" s="226"/>
      <c r="P95" s="226"/>
      <c r="Q95" s="226"/>
      <c r="R95" s="226"/>
      <c r="S95" s="226"/>
      <c r="T95" s="227"/>
      <c r="AT95" s="228" t="s">
        <v>141</v>
      </c>
      <c r="AU95" s="228" t="s">
        <v>80</v>
      </c>
      <c r="AV95" s="11" t="s">
        <v>80</v>
      </c>
      <c r="AW95" s="11" t="s">
        <v>32</v>
      </c>
      <c r="AX95" s="11" t="s">
        <v>70</v>
      </c>
      <c r="AY95" s="228" t="s">
        <v>125</v>
      </c>
    </row>
    <row r="96" s="11" customFormat="1">
      <c r="B96" s="217"/>
      <c r="C96" s="218"/>
      <c r="D96" s="219" t="s">
        <v>141</v>
      </c>
      <c r="E96" s="220" t="s">
        <v>1</v>
      </c>
      <c r="F96" s="221" t="s">
        <v>80</v>
      </c>
      <c r="G96" s="218"/>
      <c r="H96" s="222">
        <v>2</v>
      </c>
      <c r="I96" s="223"/>
      <c r="J96" s="218"/>
      <c r="K96" s="218"/>
      <c r="L96" s="224"/>
      <c r="M96" s="225"/>
      <c r="N96" s="226"/>
      <c r="O96" s="226"/>
      <c r="P96" s="226"/>
      <c r="Q96" s="226"/>
      <c r="R96" s="226"/>
      <c r="S96" s="226"/>
      <c r="T96" s="227"/>
      <c r="AT96" s="228" t="s">
        <v>141</v>
      </c>
      <c r="AU96" s="228" t="s">
        <v>80</v>
      </c>
      <c r="AV96" s="11" t="s">
        <v>80</v>
      </c>
      <c r="AW96" s="11" t="s">
        <v>32</v>
      </c>
      <c r="AX96" s="11" t="s">
        <v>70</v>
      </c>
      <c r="AY96" s="228" t="s">
        <v>125</v>
      </c>
    </row>
    <row r="97" s="12" customFormat="1">
      <c r="B97" s="229"/>
      <c r="C97" s="230"/>
      <c r="D97" s="219" t="s">
        <v>141</v>
      </c>
      <c r="E97" s="231" t="s">
        <v>1</v>
      </c>
      <c r="F97" s="232" t="s">
        <v>144</v>
      </c>
      <c r="G97" s="230"/>
      <c r="H97" s="233">
        <v>3.125</v>
      </c>
      <c r="I97" s="234"/>
      <c r="J97" s="230"/>
      <c r="K97" s="230"/>
      <c r="L97" s="235"/>
      <c r="M97" s="236"/>
      <c r="N97" s="237"/>
      <c r="O97" s="237"/>
      <c r="P97" s="237"/>
      <c r="Q97" s="237"/>
      <c r="R97" s="237"/>
      <c r="S97" s="237"/>
      <c r="T97" s="238"/>
      <c r="AT97" s="239" t="s">
        <v>141</v>
      </c>
      <c r="AU97" s="239" t="s">
        <v>80</v>
      </c>
      <c r="AV97" s="12" t="s">
        <v>131</v>
      </c>
      <c r="AW97" s="12" t="s">
        <v>32</v>
      </c>
      <c r="AX97" s="12" t="s">
        <v>78</v>
      </c>
      <c r="AY97" s="239" t="s">
        <v>125</v>
      </c>
    </row>
    <row r="98" s="1" customFormat="1" ht="16.5" customHeight="1">
      <c r="B98" s="37"/>
      <c r="C98" s="205" t="s">
        <v>137</v>
      </c>
      <c r="D98" s="205" t="s">
        <v>127</v>
      </c>
      <c r="E98" s="206" t="s">
        <v>154</v>
      </c>
      <c r="F98" s="207" t="s">
        <v>155</v>
      </c>
      <c r="G98" s="208" t="s">
        <v>130</v>
      </c>
      <c r="H98" s="209">
        <v>3.125</v>
      </c>
      <c r="I98" s="210"/>
      <c r="J98" s="211">
        <f>ROUND(I98*H98,2)</f>
        <v>0</v>
      </c>
      <c r="K98" s="207" t="s">
        <v>135</v>
      </c>
      <c r="L98" s="42"/>
      <c r="M98" s="212" t="s">
        <v>1</v>
      </c>
      <c r="N98" s="213" t="s">
        <v>41</v>
      </c>
      <c r="O98" s="78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AR98" s="16" t="s">
        <v>131</v>
      </c>
      <c r="AT98" s="16" t="s">
        <v>127</v>
      </c>
      <c r="AU98" s="16" t="s">
        <v>80</v>
      </c>
      <c r="AY98" s="16" t="s">
        <v>125</v>
      </c>
      <c r="BE98" s="216">
        <f>IF(N98="základní",J98,0)</f>
        <v>0</v>
      </c>
      <c r="BF98" s="216">
        <f>IF(N98="snížená",J98,0)</f>
        <v>0</v>
      </c>
      <c r="BG98" s="216">
        <f>IF(N98="zákl. přenesená",J98,0)</f>
        <v>0</v>
      </c>
      <c r="BH98" s="216">
        <f>IF(N98="sníž. přenesená",J98,0)</f>
        <v>0</v>
      </c>
      <c r="BI98" s="216">
        <f>IF(N98="nulová",J98,0)</f>
        <v>0</v>
      </c>
      <c r="BJ98" s="16" t="s">
        <v>78</v>
      </c>
      <c r="BK98" s="216">
        <f>ROUND(I98*H98,2)</f>
        <v>0</v>
      </c>
      <c r="BL98" s="16" t="s">
        <v>131</v>
      </c>
      <c r="BM98" s="16" t="s">
        <v>305</v>
      </c>
    </row>
    <row r="99" s="1" customFormat="1" ht="16.5" customHeight="1">
      <c r="B99" s="37"/>
      <c r="C99" s="205" t="s">
        <v>131</v>
      </c>
      <c r="D99" s="205" t="s">
        <v>127</v>
      </c>
      <c r="E99" s="206" t="s">
        <v>158</v>
      </c>
      <c r="F99" s="207" t="s">
        <v>159</v>
      </c>
      <c r="G99" s="208" t="s">
        <v>130</v>
      </c>
      <c r="H99" s="209">
        <v>12.5</v>
      </c>
      <c r="I99" s="210"/>
      <c r="J99" s="211">
        <f>ROUND(I99*H99,2)</f>
        <v>0</v>
      </c>
      <c r="K99" s="207" t="s">
        <v>135</v>
      </c>
      <c r="L99" s="42"/>
      <c r="M99" s="212" t="s">
        <v>1</v>
      </c>
      <c r="N99" s="213" t="s">
        <v>41</v>
      </c>
      <c r="O99" s="78"/>
      <c r="P99" s="214">
        <f>O99*H99</f>
        <v>0</v>
      </c>
      <c r="Q99" s="214">
        <v>0</v>
      </c>
      <c r="R99" s="214">
        <f>Q99*H99</f>
        <v>0</v>
      </c>
      <c r="S99" s="214">
        <v>0</v>
      </c>
      <c r="T99" s="215">
        <f>S99*H99</f>
        <v>0</v>
      </c>
      <c r="AR99" s="16" t="s">
        <v>131</v>
      </c>
      <c r="AT99" s="16" t="s">
        <v>127</v>
      </c>
      <c r="AU99" s="16" t="s">
        <v>80</v>
      </c>
      <c r="AY99" s="16" t="s">
        <v>125</v>
      </c>
      <c r="BE99" s="216">
        <f>IF(N99="základní",J99,0)</f>
        <v>0</v>
      </c>
      <c r="BF99" s="216">
        <f>IF(N99="snížená",J99,0)</f>
        <v>0</v>
      </c>
      <c r="BG99" s="216">
        <f>IF(N99="zákl. přenesená",J99,0)</f>
        <v>0</v>
      </c>
      <c r="BH99" s="216">
        <f>IF(N99="sníž. přenesená",J99,0)</f>
        <v>0</v>
      </c>
      <c r="BI99" s="216">
        <f>IF(N99="nulová",J99,0)</f>
        <v>0</v>
      </c>
      <c r="BJ99" s="16" t="s">
        <v>78</v>
      </c>
      <c r="BK99" s="216">
        <f>ROUND(I99*H99,2)</f>
        <v>0</v>
      </c>
      <c r="BL99" s="16" t="s">
        <v>131</v>
      </c>
      <c r="BM99" s="16" t="s">
        <v>306</v>
      </c>
    </row>
    <row r="100" s="11" customFormat="1">
      <c r="B100" s="217"/>
      <c r="C100" s="218"/>
      <c r="D100" s="219" t="s">
        <v>141</v>
      </c>
      <c r="E100" s="220" t="s">
        <v>1</v>
      </c>
      <c r="F100" s="221" t="s">
        <v>307</v>
      </c>
      <c r="G100" s="218"/>
      <c r="H100" s="222">
        <v>12.5</v>
      </c>
      <c r="I100" s="223"/>
      <c r="J100" s="218"/>
      <c r="K100" s="218"/>
      <c r="L100" s="224"/>
      <c r="M100" s="225"/>
      <c r="N100" s="226"/>
      <c r="O100" s="226"/>
      <c r="P100" s="226"/>
      <c r="Q100" s="226"/>
      <c r="R100" s="226"/>
      <c r="S100" s="226"/>
      <c r="T100" s="227"/>
      <c r="AT100" s="228" t="s">
        <v>141</v>
      </c>
      <c r="AU100" s="228" t="s">
        <v>80</v>
      </c>
      <c r="AV100" s="11" t="s">
        <v>80</v>
      </c>
      <c r="AW100" s="11" t="s">
        <v>32</v>
      </c>
      <c r="AX100" s="11" t="s">
        <v>78</v>
      </c>
      <c r="AY100" s="228" t="s">
        <v>125</v>
      </c>
    </row>
    <row r="101" s="1" customFormat="1" ht="16.5" customHeight="1">
      <c r="B101" s="37"/>
      <c r="C101" s="205" t="s">
        <v>148</v>
      </c>
      <c r="D101" s="205" t="s">
        <v>127</v>
      </c>
      <c r="E101" s="206" t="s">
        <v>162</v>
      </c>
      <c r="F101" s="207" t="s">
        <v>163</v>
      </c>
      <c r="G101" s="208" t="s">
        <v>130</v>
      </c>
      <c r="H101" s="209">
        <v>12.5</v>
      </c>
      <c r="I101" s="210"/>
      <c r="J101" s="211">
        <f>ROUND(I101*H101,2)</f>
        <v>0</v>
      </c>
      <c r="K101" s="207" t="s">
        <v>135</v>
      </c>
      <c r="L101" s="42"/>
      <c r="M101" s="212" t="s">
        <v>1</v>
      </c>
      <c r="N101" s="213" t="s">
        <v>41</v>
      </c>
      <c r="O101" s="78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AR101" s="16" t="s">
        <v>131</v>
      </c>
      <c r="AT101" s="16" t="s">
        <v>127</v>
      </c>
      <c r="AU101" s="16" t="s">
        <v>80</v>
      </c>
      <c r="AY101" s="16" t="s">
        <v>125</v>
      </c>
      <c r="BE101" s="216">
        <f>IF(N101="základní",J101,0)</f>
        <v>0</v>
      </c>
      <c r="BF101" s="216">
        <f>IF(N101="snížená",J101,0)</f>
        <v>0</v>
      </c>
      <c r="BG101" s="216">
        <f>IF(N101="zákl. přenesená",J101,0)</f>
        <v>0</v>
      </c>
      <c r="BH101" s="216">
        <f>IF(N101="sníž. přenesená",J101,0)</f>
        <v>0</v>
      </c>
      <c r="BI101" s="216">
        <f>IF(N101="nulová",J101,0)</f>
        <v>0</v>
      </c>
      <c r="BJ101" s="16" t="s">
        <v>78</v>
      </c>
      <c r="BK101" s="216">
        <f>ROUND(I101*H101,2)</f>
        <v>0</v>
      </c>
      <c r="BL101" s="16" t="s">
        <v>131</v>
      </c>
      <c r="BM101" s="16" t="s">
        <v>308</v>
      </c>
    </row>
    <row r="102" s="1" customFormat="1" ht="16.5" customHeight="1">
      <c r="B102" s="37"/>
      <c r="C102" s="205" t="s">
        <v>153</v>
      </c>
      <c r="D102" s="205" t="s">
        <v>127</v>
      </c>
      <c r="E102" s="206" t="s">
        <v>166</v>
      </c>
      <c r="F102" s="207" t="s">
        <v>167</v>
      </c>
      <c r="G102" s="208" t="s">
        <v>130</v>
      </c>
      <c r="H102" s="209">
        <v>3.125</v>
      </c>
      <c r="I102" s="210"/>
      <c r="J102" s="211">
        <f>ROUND(I102*H102,2)</f>
        <v>0</v>
      </c>
      <c r="K102" s="207" t="s">
        <v>135</v>
      </c>
      <c r="L102" s="42"/>
      <c r="M102" s="212" t="s">
        <v>1</v>
      </c>
      <c r="N102" s="213" t="s">
        <v>41</v>
      </c>
      <c r="O102" s="78"/>
      <c r="P102" s="214">
        <f>O102*H102</f>
        <v>0</v>
      </c>
      <c r="Q102" s="214">
        <v>0</v>
      </c>
      <c r="R102" s="214">
        <f>Q102*H102</f>
        <v>0</v>
      </c>
      <c r="S102" s="214">
        <v>0</v>
      </c>
      <c r="T102" s="215">
        <f>S102*H102</f>
        <v>0</v>
      </c>
      <c r="AR102" s="16" t="s">
        <v>131</v>
      </c>
      <c r="AT102" s="16" t="s">
        <v>127</v>
      </c>
      <c r="AU102" s="16" t="s">
        <v>80</v>
      </c>
      <c r="AY102" s="16" t="s">
        <v>125</v>
      </c>
      <c r="BE102" s="216">
        <f>IF(N102="základní",J102,0)</f>
        <v>0</v>
      </c>
      <c r="BF102" s="216">
        <f>IF(N102="snížená",J102,0)</f>
        <v>0</v>
      </c>
      <c r="BG102" s="216">
        <f>IF(N102="zákl. přenesená",J102,0)</f>
        <v>0</v>
      </c>
      <c r="BH102" s="216">
        <f>IF(N102="sníž. přenesená",J102,0)</f>
        <v>0</v>
      </c>
      <c r="BI102" s="216">
        <f>IF(N102="nulová",J102,0)</f>
        <v>0</v>
      </c>
      <c r="BJ102" s="16" t="s">
        <v>78</v>
      </c>
      <c r="BK102" s="216">
        <f>ROUND(I102*H102,2)</f>
        <v>0</v>
      </c>
      <c r="BL102" s="16" t="s">
        <v>131</v>
      </c>
      <c r="BM102" s="16" t="s">
        <v>309</v>
      </c>
    </row>
    <row r="103" s="1" customFormat="1" ht="16.5" customHeight="1">
      <c r="B103" s="37"/>
      <c r="C103" s="205" t="s">
        <v>157</v>
      </c>
      <c r="D103" s="205" t="s">
        <v>127</v>
      </c>
      <c r="E103" s="206" t="s">
        <v>171</v>
      </c>
      <c r="F103" s="207" t="s">
        <v>172</v>
      </c>
      <c r="G103" s="208" t="s">
        <v>130</v>
      </c>
      <c r="H103" s="209">
        <v>12.5</v>
      </c>
      <c r="I103" s="210"/>
      <c r="J103" s="211">
        <f>ROUND(I103*H103,2)</f>
        <v>0</v>
      </c>
      <c r="K103" s="207" t="s">
        <v>135</v>
      </c>
      <c r="L103" s="42"/>
      <c r="M103" s="212" t="s">
        <v>1</v>
      </c>
      <c r="N103" s="213" t="s">
        <v>41</v>
      </c>
      <c r="O103" s="78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AR103" s="16" t="s">
        <v>131</v>
      </c>
      <c r="AT103" s="16" t="s">
        <v>127</v>
      </c>
      <c r="AU103" s="16" t="s">
        <v>80</v>
      </c>
      <c r="AY103" s="16" t="s">
        <v>125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16" t="s">
        <v>78</v>
      </c>
      <c r="BK103" s="216">
        <f>ROUND(I103*H103,2)</f>
        <v>0</v>
      </c>
      <c r="BL103" s="16" t="s">
        <v>131</v>
      </c>
      <c r="BM103" s="16" t="s">
        <v>310</v>
      </c>
    </row>
    <row r="104" s="1" customFormat="1" ht="16.5" customHeight="1">
      <c r="B104" s="37"/>
      <c r="C104" s="205" t="s">
        <v>161</v>
      </c>
      <c r="D104" s="205" t="s">
        <v>127</v>
      </c>
      <c r="E104" s="206" t="s">
        <v>175</v>
      </c>
      <c r="F104" s="207" t="s">
        <v>176</v>
      </c>
      <c r="G104" s="208" t="s">
        <v>177</v>
      </c>
      <c r="H104" s="209">
        <v>20</v>
      </c>
      <c r="I104" s="210"/>
      <c r="J104" s="211">
        <f>ROUND(I104*H104,2)</f>
        <v>0</v>
      </c>
      <c r="K104" s="207" t="s">
        <v>135</v>
      </c>
      <c r="L104" s="42"/>
      <c r="M104" s="212" t="s">
        <v>1</v>
      </c>
      <c r="N104" s="213" t="s">
        <v>41</v>
      </c>
      <c r="O104" s="78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AR104" s="16" t="s">
        <v>131</v>
      </c>
      <c r="AT104" s="16" t="s">
        <v>127</v>
      </c>
      <c r="AU104" s="16" t="s">
        <v>80</v>
      </c>
      <c r="AY104" s="16" t="s">
        <v>125</v>
      </c>
      <c r="BE104" s="216">
        <f>IF(N104="základní",J104,0)</f>
        <v>0</v>
      </c>
      <c r="BF104" s="216">
        <f>IF(N104="snížená",J104,0)</f>
        <v>0</v>
      </c>
      <c r="BG104" s="216">
        <f>IF(N104="zákl. přenesená",J104,0)</f>
        <v>0</v>
      </c>
      <c r="BH104" s="216">
        <f>IF(N104="sníž. přenesená",J104,0)</f>
        <v>0</v>
      </c>
      <c r="BI104" s="216">
        <f>IF(N104="nulová",J104,0)</f>
        <v>0</v>
      </c>
      <c r="BJ104" s="16" t="s">
        <v>78</v>
      </c>
      <c r="BK104" s="216">
        <f>ROUND(I104*H104,2)</f>
        <v>0</v>
      </c>
      <c r="BL104" s="16" t="s">
        <v>131</v>
      </c>
      <c r="BM104" s="16" t="s">
        <v>311</v>
      </c>
    </row>
    <row r="105" s="11" customFormat="1">
      <c r="B105" s="217"/>
      <c r="C105" s="218"/>
      <c r="D105" s="219" t="s">
        <v>141</v>
      </c>
      <c r="E105" s="218"/>
      <c r="F105" s="221" t="s">
        <v>312</v>
      </c>
      <c r="G105" s="218"/>
      <c r="H105" s="222">
        <v>20</v>
      </c>
      <c r="I105" s="223"/>
      <c r="J105" s="218"/>
      <c r="K105" s="218"/>
      <c r="L105" s="224"/>
      <c r="M105" s="225"/>
      <c r="N105" s="226"/>
      <c r="O105" s="226"/>
      <c r="P105" s="226"/>
      <c r="Q105" s="226"/>
      <c r="R105" s="226"/>
      <c r="S105" s="226"/>
      <c r="T105" s="227"/>
      <c r="AT105" s="228" t="s">
        <v>141</v>
      </c>
      <c r="AU105" s="228" t="s">
        <v>80</v>
      </c>
      <c r="AV105" s="11" t="s">
        <v>80</v>
      </c>
      <c r="AW105" s="11" t="s">
        <v>4</v>
      </c>
      <c r="AX105" s="11" t="s">
        <v>78</v>
      </c>
      <c r="AY105" s="228" t="s">
        <v>125</v>
      </c>
    </row>
    <row r="106" s="10" customFormat="1" ht="22.8" customHeight="1">
      <c r="B106" s="189"/>
      <c r="C106" s="190"/>
      <c r="D106" s="191" t="s">
        <v>69</v>
      </c>
      <c r="E106" s="203" t="s">
        <v>80</v>
      </c>
      <c r="F106" s="203" t="s">
        <v>189</v>
      </c>
      <c r="G106" s="190"/>
      <c r="H106" s="190"/>
      <c r="I106" s="193"/>
      <c r="J106" s="204">
        <f>BK106</f>
        <v>0</v>
      </c>
      <c r="K106" s="190"/>
      <c r="L106" s="195"/>
      <c r="M106" s="196"/>
      <c r="N106" s="197"/>
      <c r="O106" s="197"/>
      <c r="P106" s="198">
        <f>SUM(P107:P110)</f>
        <v>0</v>
      </c>
      <c r="Q106" s="197"/>
      <c r="R106" s="198">
        <f>SUM(R107:R110)</f>
        <v>3.1927620000000001</v>
      </c>
      <c r="S106" s="197"/>
      <c r="T106" s="199">
        <f>SUM(T107:T110)</f>
        <v>0</v>
      </c>
      <c r="AR106" s="200" t="s">
        <v>78</v>
      </c>
      <c r="AT106" s="201" t="s">
        <v>69</v>
      </c>
      <c r="AU106" s="201" t="s">
        <v>78</v>
      </c>
      <c r="AY106" s="200" t="s">
        <v>125</v>
      </c>
      <c r="BK106" s="202">
        <f>SUM(BK107:BK110)</f>
        <v>0</v>
      </c>
    </row>
    <row r="107" s="1" customFormat="1" ht="16.5" customHeight="1">
      <c r="B107" s="37"/>
      <c r="C107" s="205" t="s">
        <v>165</v>
      </c>
      <c r="D107" s="205" t="s">
        <v>127</v>
      </c>
      <c r="E107" s="206" t="s">
        <v>313</v>
      </c>
      <c r="F107" s="207" t="s">
        <v>314</v>
      </c>
      <c r="G107" s="208" t="s">
        <v>193</v>
      </c>
      <c r="H107" s="209">
        <v>8.5</v>
      </c>
      <c r="I107" s="210"/>
      <c r="J107" s="211">
        <f>ROUND(I107*H107,2)</f>
        <v>0</v>
      </c>
      <c r="K107" s="207" t="s">
        <v>135</v>
      </c>
      <c r="L107" s="42"/>
      <c r="M107" s="212" t="s">
        <v>1</v>
      </c>
      <c r="N107" s="213" t="s">
        <v>41</v>
      </c>
      <c r="O107" s="78"/>
      <c r="P107" s="214">
        <f>O107*H107</f>
        <v>0</v>
      </c>
      <c r="Q107" s="214">
        <v>0.00012999999999999999</v>
      </c>
      <c r="R107" s="214">
        <f>Q107*H107</f>
        <v>0.0011049999999999999</v>
      </c>
      <c r="S107" s="214">
        <v>0</v>
      </c>
      <c r="T107" s="215">
        <f>S107*H107</f>
        <v>0</v>
      </c>
      <c r="AR107" s="16" t="s">
        <v>131</v>
      </c>
      <c r="AT107" s="16" t="s">
        <v>127</v>
      </c>
      <c r="AU107" s="16" t="s">
        <v>80</v>
      </c>
      <c r="AY107" s="16" t="s">
        <v>125</v>
      </c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16" t="s">
        <v>78</v>
      </c>
      <c r="BK107" s="216">
        <f>ROUND(I107*H107,2)</f>
        <v>0</v>
      </c>
      <c r="BL107" s="16" t="s">
        <v>131</v>
      </c>
      <c r="BM107" s="16" t="s">
        <v>315</v>
      </c>
    </row>
    <row r="108" s="1" customFormat="1" ht="16.5" customHeight="1">
      <c r="B108" s="37"/>
      <c r="C108" s="205" t="s">
        <v>170</v>
      </c>
      <c r="D108" s="205" t="s">
        <v>127</v>
      </c>
      <c r="E108" s="206" t="s">
        <v>316</v>
      </c>
      <c r="F108" s="207" t="s">
        <v>317</v>
      </c>
      <c r="G108" s="208" t="s">
        <v>193</v>
      </c>
      <c r="H108" s="209">
        <v>8.5</v>
      </c>
      <c r="I108" s="210"/>
      <c r="J108" s="211">
        <f>ROUND(I108*H108,2)</f>
        <v>0</v>
      </c>
      <c r="K108" s="207" t="s">
        <v>135</v>
      </c>
      <c r="L108" s="42"/>
      <c r="M108" s="212" t="s">
        <v>1</v>
      </c>
      <c r="N108" s="213" t="s">
        <v>41</v>
      </c>
      <c r="O108" s="78"/>
      <c r="P108" s="214">
        <f>O108*H108</f>
        <v>0</v>
      </c>
      <c r="Q108" s="214">
        <v>0.00027999999999999998</v>
      </c>
      <c r="R108" s="214">
        <f>Q108*H108</f>
        <v>0.0023799999999999997</v>
      </c>
      <c r="S108" s="214">
        <v>0</v>
      </c>
      <c r="T108" s="215">
        <f>S108*H108</f>
        <v>0</v>
      </c>
      <c r="AR108" s="16" t="s">
        <v>131</v>
      </c>
      <c r="AT108" s="16" t="s">
        <v>127</v>
      </c>
      <c r="AU108" s="16" t="s">
        <v>80</v>
      </c>
      <c r="AY108" s="16" t="s">
        <v>125</v>
      </c>
      <c r="BE108" s="216">
        <f>IF(N108="základní",J108,0)</f>
        <v>0</v>
      </c>
      <c r="BF108" s="216">
        <f>IF(N108="snížená",J108,0)</f>
        <v>0</v>
      </c>
      <c r="BG108" s="216">
        <f>IF(N108="zákl. přenesená",J108,0)</f>
        <v>0</v>
      </c>
      <c r="BH108" s="216">
        <f>IF(N108="sníž. přenesená",J108,0)</f>
        <v>0</v>
      </c>
      <c r="BI108" s="216">
        <f>IF(N108="nulová",J108,0)</f>
        <v>0</v>
      </c>
      <c r="BJ108" s="16" t="s">
        <v>78</v>
      </c>
      <c r="BK108" s="216">
        <f>ROUND(I108*H108,2)</f>
        <v>0</v>
      </c>
      <c r="BL108" s="16" t="s">
        <v>131</v>
      </c>
      <c r="BM108" s="16" t="s">
        <v>318</v>
      </c>
    </row>
    <row r="109" s="1" customFormat="1" ht="16.5" customHeight="1">
      <c r="B109" s="37"/>
      <c r="C109" s="205" t="s">
        <v>174</v>
      </c>
      <c r="D109" s="205" t="s">
        <v>127</v>
      </c>
      <c r="E109" s="206" t="s">
        <v>319</v>
      </c>
      <c r="F109" s="207" t="s">
        <v>320</v>
      </c>
      <c r="G109" s="208" t="s">
        <v>130</v>
      </c>
      <c r="H109" s="209">
        <v>0.5</v>
      </c>
      <c r="I109" s="210"/>
      <c r="J109" s="211">
        <f>ROUND(I109*H109,2)</f>
        <v>0</v>
      </c>
      <c r="K109" s="207" t="s">
        <v>1</v>
      </c>
      <c r="L109" s="42"/>
      <c r="M109" s="212" t="s">
        <v>1</v>
      </c>
      <c r="N109" s="213" t="s">
        <v>41</v>
      </c>
      <c r="O109" s="78"/>
      <c r="P109" s="214">
        <f>O109*H109</f>
        <v>0</v>
      </c>
      <c r="Q109" s="214">
        <v>2.45329</v>
      </c>
      <c r="R109" s="214">
        <f>Q109*H109</f>
        <v>1.226645</v>
      </c>
      <c r="S109" s="214">
        <v>0</v>
      </c>
      <c r="T109" s="215">
        <f>S109*H109</f>
        <v>0</v>
      </c>
      <c r="AR109" s="16" t="s">
        <v>131</v>
      </c>
      <c r="AT109" s="16" t="s">
        <v>127</v>
      </c>
      <c r="AU109" s="16" t="s">
        <v>80</v>
      </c>
      <c r="AY109" s="16" t="s">
        <v>125</v>
      </c>
      <c r="BE109" s="216">
        <f>IF(N109="základní",J109,0)</f>
        <v>0</v>
      </c>
      <c r="BF109" s="216">
        <f>IF(N109="snížená",J109,0)</f>
        <v>0</v>
      </c>
      <c r="BG109" s="216">
        <f>IF(N109="zákl. přenesená",J109,0)</f>
        <v>0</v>
      </c>
      <c r="BH109" s="216">
        <f>IF(N109="sníž. přenesená",J109,0)</f>
        <v>0</v>
      </c>
      <c r="BI109" s="216">
        <f>IF(N109="nulová",J109,0)</f>
        <v>0</v>
      </c>
      <c r="BJ109" s="16" t="s">
        <v>78</v>
      </c>
      <c r="BK109" s="216">
        <f>ROUND(I109*H109,2)</f>
        <v>0</v>
      </c>
      <c r="BL109" s="16" t="s">
        <v>131</v>
      </c>
      <c r="BM109" s="16" t="s">
        <v>321</v>
      </c>
    </row>
    <row r="110" s="1" customFormat="1" ht="16.5" customHeight="1">
      <c r="B110" s="37"/>
      <c r="C110" s="205" t="s">
        <v>180</v>
      </c>
      <c r="D110" s="205" t="s">
        <v>127</v>
      </c>
      <c r="E110" s="206" t="s">
        <v>322</v>
      </c>
      <c r="F110" s="207" t="s">
        <v>323</v>
      </c>
      <c r="G110" s="208" t="s">
        <v>130</v>
      </c>
      <c r="H110" s="209">
        <v>0.80000000000000004</v>
      </c>
      <c r="I110" s="210"/>
      <c r="J110" s="211">
        <f>ROUND(I110*H110,2)</f>
        <v>0</v>
      </c>
      <c r="K110" s="207" t="s">
        <v>1</v>
      </c>
      <c r="L110" s="42"/>
      <c r="M110" s="212" t="s">
        <v>1</v>
      </c>
      <c r="N110" s="213" t="s">
        <v>41</v>
      </c>
      <c r="O110" s="78"/>
      <c r="P110" s="214">
        <f>O110*H110</f>
        <v>0</v>
      </c>
      <c r="Q110" s="214">
        <v>2.45329</v>
      </c>
      <c r="R110" s="214">
        <f>Q110*H110</f>
        <v>1.9626320000000002</v>
      </c>
      <c r="S110" s="214">
        <v>0</v>
      </c>
      <c r="T110" s="215">
        <f>S110*H110</f>
        <v>0</v>
      </c>
      <c r="AR110" s="16" t="s">
        <v>131</v>
      </c>
      <c r="AT110" s="16" t="s">
        <v>127</v>
      </c>
      <c r="AU110" s="16" t="s">
        <v>80</v>
      </c>
      <c r="AY110" s="16" t="s">
        <v>125</v>
      </c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16" t="s">
        <v>78</v>
      </c>
      <c r="BK110" s="216">
        <f>ROUND(I110*H110,2)</f>
        <v>0</v>
      </c>
      <c r="BL110" s="16" t="s">
        <v>131</v>
      </c>
      <c r="BM110" s="16" t="s">
        <v>324</v>
      </c>
    </row>
    <row r="111" s="10" customFormat="1" ht="22.8" customHeight="1">
      <c r="B111" s="189"/>
      <c r="C111" s="190"/>
      <c r="D111" s="191" t="s">
        <v>69</v>
      </c>
      <c r="E111" s="203" t="s">
        <v>148</v>
      </c>
      <c r="F111" s="203" t="s">
        <v>223</v>
      </c>
      <c r="G111" s="190"/>
      <c r="H111" s="190"/>
      <c r="I111" s="193"/>
      <c r="J111" s="204">
        <f>BK111</f>
        <v>0</v>
      </c>
      <c r="K111" s="190"/>
      <c r="L111" s="195"/>
      <c r="M111" s="196"/>
      <c r="N111" s="197"/>
      <c r="O111" s="197"/>
      <c r="P111" s="198">
        <f>SUM(P112:P116)</f>
        <v>0</v>
      </c>
      <c r="Q111" s="197"/>
      <c r="R111" s="198">
        <f>SUM(R112:R116)</f>
        <v>10.0002</v>
      </c>
      <c r="S111" s="197"/>
      <c r="T111" s="199">
        <f>SUM(T112:T116)</f>
        <v>0</v>
      </c>
      <c r="AR111" s="200" t="s">
        <v>78</v>
      </c>
      <c r="AT111" s="201" t="s">
        <v>69</v>
      </c>
      <c r="AU111" s="201" t="s">
        <v>78</v>
      </c>
      <c r="AY111" s="200" t="s">
        <v>125</v>
      </c>
      <c r="BK111" s="202">
        <f>SUM(BK112:BK116)</f>
        <v>0</v>
      </c>
    </row>
    <row r="112" s="1" customFormat="1" ht="16.5" customHeight="1">
      <c r="B112" s="37"/>
      <c r="C112" s="205" t="s">
        <v>184</v>
      </c>
      <c r="D112" s="205" t="s">
        <v>127</v>
      </c>
      <c r="E112" s="206" t="s">
        <v>225</v>
      </c>
      <c r="F112" s="207" t="s">
        <v>226</v>
      </c>
      <c r="G112" s="208" t="s">
        <v>187</v>
      </c>
      <c r="H112" s="209">
        <v>3.75</v>
      </c>
      <c r="I112" s="210"/>
      <c r="J112" s="211">
        <f>ROUND(I112*H112,2)</f>
        <v>0</v>
      </c>
      <c r="K112" s="207" t="s">
        <v>135</v>
      </c>
      <c r="L112" s="42"/>
      <c r="M112" s="212" t="s">
        <v>1</v>
      </c>
      <c r="N112" s="213" t="s">
        <v>41</v>
      </c>
      <c r="O112" s="78"/>
      <c r="P112" s="214">
        <f>O112*H112</f>
        <v>0</v>
      </c>
      <c r="Q112" s="214">
        <v>0.2024</v>
      </c>
      <c r="R112" s="214">
        <f>Q112*H112</f>
        <v>0.75900000000000001</v>
      </c>
      <c r="S112" s="214">
        <v>0</v>
      </c>
      <c r="T112" s="215">
        <f>S112*H112</f>
        <v>0</v>
      </c>
      <c r="AR112" s="16" t="s">
        <v>131</v>
      </c>
      <c r="AT112" s="16" t="s">
        <v>127</v>
      </c>
      <c r="AU112" s="16" t="s">
        <v>80</v>
      </c>
      <c r="AY112" s="16" t="s">
        <v>125</v>
      </c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16" t="s">
        <v>78</v>
      </c>
      <c r="BK112" s="216">
        <f>ROUND(I112*H112,2)</f>
        <v>0</v>
      </c>
      <c r="BL112" s="16" t="s">
        <v>131</v>
      </c>
      <c r="BM112" s="16" t="s">
        <v>325</v>
      </c>
    </row>
    <row r="113" s="13" customFormat="1">
      <c r="B113" s="240"/>
      <c r="C113" s="241"/>
      <c r="D113" s="219" t="s">
        <v>141</v>
      </c>
      <c r="E113" s="242" t="s">
        <v>1</v>
      </c>
      <c r="F113" s="243" t="s">
        <v>326</v>
      </c>
      <c r="G113" s="241"/>
      <c r="H113" s="242" t="s">
        <v>1</v>
      </c>
      <c r="I113" s="244"/>
      <c r="J113" s="241"/>
      <c r="K113" s="241"/>
      <c r="L113" s="245"/>
      <c r="M113" s="246"/>
      <c r="N113" s="247"/>
      <c r="O113" s="247"/>
      <c r="P113" s="247"/>
      <c r="Q113" s="247"/>
      <c r="R113" s="247"/>
      <c r="S113" s="247"/>
      <c r="T113" s="248"/>
      <c r="AT113" s="249" t="s">
        <v>141</v>
      </c>
      <c r="AU113" s="249" t="s">
        <v>80</v>
      </c>
      <c r="AV113" s="13" t="s">
        <v>78</v>
      </c>
      <c r="AW113" s="13" t="s">
        <v>32</v>
      </c>
      <c r="AX113" s="13" t="s">
        <v>70</v>
      </c>
      <c r="AY113" s="249" t="s">
        <v>125</v>
      </c>
    </row>
    <row r="114" s="11" customFormat="1">
      <c r="B114" s="217"/>
      <c r="C114" s="218"/>
      <c r="D114" s="219" t="s">
        <v>141</v>
      </c>
      <c r="E114" s="220" t="s">
        <v>1</v>
      </c>
      <c r="F114" s="221" t="s">
        <v>327</v>
      </c>
      <c r="G114" s="218"/>
      <c r="H114" s="222">
        <v>3.75</v>
      </c>
      <c r="I114" s="223"/>
      <c r="J114" s="218"/>
      <c r="K114" s="218"/>
      <c r="L114" s="224"/>
      <c r="M114" s="225"/>
      <c r="N114" s="226"/>
      <c r="O114" s="226"/>
      <c r="P114" s="226"/>
      <c r="Q114" s="226"/>
      <c r="R114" s="226"/>
      <c r="S114" s="226"/>
      <c r="T114" s="227"/>
      <c r="AT114" s="228" t="s">
        <v>141</v>
      </c>
      <c r="AU114" s="228" t="s">
        <v>80</v>
      </c>
      <c r="AV114" s="11" t="s">
        <v>80</v>
      </c>
      <c r="AW114" s="11" t="s">
        <v>32</v>
      </c>
      <c r="AX114" s="11" t="s">
        <v>78</v>
      </c>
      <c r="AY114" s="228" t="s">
        <v>125</v>
      </c>
    </row>
    <row r="115" s="1" customFormat="1" ht="16.5" customHeight="1">
      <c r="B115" s="37"/>
      <c r="C115" s="205" t="s">
        <v>190</v>
      </c>
      <c r="D115" s="205" t="s">
        <v>127</v>
      </c>
      <c r="E115" s="206" t="s">
        <v>328</v>
      </c>
      <c r="F115" s="207" t="s">
        <v>329</v>
      </c>
      <c r="G115" s="208" t="s">
        <v>193</v>
      </c>
      <c r="H115" s="209">
        <v>15</v>
      </c>
      <c r="I115" s="210"/>
      <c r="J115" s="211">
        <f>ROUND(I115*H115,2)</f>
        <v>0</v>
      </c>
      <c r="K115" s="207" t="s">
        <v>135</v>
      </c>
      <c r="L115" s="42"/>
      <c r="M115" s="212" t="s">
        <v>1</v>
      </c>
      <c r="N115" s="213" t="s">
        <v>41</v>
      </c>
      <c r="O115" s="78"/>
      <c r="P115" s="214">
        <f>O115*H115</f>
        <v>0</v>
      </c>
      <c r="Q115" s="214">
        <v>0.61607999999999996</v>
      </c>
      <c r="R115" s="214">
        <f>Q115*H115</f>
        <v>9.2411999999999992</v>
      </c>
      <c r="S115" s="214">
        <v>0</v>
      </c>
      <c r="T115" s="215">
        <f>S115*H115</f>
        <v>0</v>
      </c>
      <c r="AR115" s="16" t="s">
        <v>131</v>
      </c>
      <c r="AT115" s="16" t="s">
        <v>127</v>
      </c>
      <c r="AU115" s="16" t="s">
        <v>80</v>
      </c>
      <c r="AY115" s="16" t="s">
        <v>125</v>
      </c>
      <c r="BE115" s="216">
        <f>IF(N115="základní",J115,0)</f>
        <v>0</v>
      </c>
      <c r="BF115" s="216">
        <f>IF(N115="snížená",J115,0)</f>
        <v>0</v>
      </c>
      <c r="BG115" s="216">
        <f>IF(N115="zákl. přenesená",J115,0)</f>
        <v>0</v>
      </c>
      <c r="BH115" s="216">
        <f>IF(N115="sníž. přenesená",J115,0)</f>
        <v>0</v>
      </c>
      <c r="BI115" s="216">
        <f>IF(N115="nulová",J115,0)</f>
        <v>0</v>
      </c>
      <c r="BJ115" s="16" t="s">
        <v>78</v>
      </c>
      <c r="BK115" s="216">
        <f>ROUND(I115*H115,2)</f>
        <v>0</v>
      </c>
      <c r="BL115" s="16" t="s">
        <v>131</v>
      </c>
      <c r="BM115" s="16" t="s">
        <v>330</v>
      </c>
    </row>
    <row r="116" s="11" customFormat="1">
      <c r="B116" s="217"/>
      <c r="C116" s="218"/>
      <c r="D116" s="219" t="s">
        <v>141</v>
      </c>
      <c r="E116" s="220" t="s">
        <v>1</v>
      </c>
      <c r="F116" s="221" t="s">
        <v>8</v>
      </c>
      <c r="G116" s="218"/>
      <c r="H116" s="222">
        <v>15</v>
      </c>
      <c r="I116" s="223"/>
      <c r="J116" s="218"/>
      <c r="K116" s="218"/>
      <c r="L116" s="224"/>
      <c r="M116" s="225"/>
      <c r="N116" s="226"/>
      <c r="O116" s="226"/>
      <c r="P116" s="226"/>
      <c r="Q116" s="226"/>
      <c r="R116" s="226"/>
      <c r="S116" s="226"/>
      <c r="T116" s="227"/>
      <c r="AT116" s="228" t="s">
        <v>141</v>
      </c>
      <c r="AU116" s="228" t="s">
        <v>80</v>
      </c>
      <c r="AV116" s="11" t="s">
        <v>80</v>
      </c>
      <c r="AW116" s="11" t="s">
        <v>32</v>
      </c>
      <c r="AX116" s="11" t="s">
        <v>78</v>
      </c>
      <c r="AY116" s="228" t="s">
        <v>125</v>
      </c>
    </row>
    <row r="117" s="10" customFormat="1" ht="22.8" customHeight="1">
      <c r="B117" s="189"/>
      <c r="C117" s="190"/>
      <c r="D117" s="191" t="s">
        <v>69</v>
      </c>
      <c r="E117" s="203" t="s">
        <v>165</v>
      </c>
      <c r="F117" s="203" t="s">
        <v>237</v>
      </c>
      <c r="G117" s="190"/>
      <c r="H117" s="190"/>
      <c r="I117" s="193"/>
      <c r="J117" s="204">
        <f>BK117</f>
        <v>0</v>
      </c>
      <c r="K117" s="190"/>
      <c r="L117" s="195"/>
      <c r="M117" s="196"/>
      <c r="N117" s="197"/>
      <c r="O117" s="197"/>
      <c r="P117" s="198">
        <f>SUM(P118:P144)</f>
        <v>0</v>
      </c>
      <c r="Q117" s="197"/>
      <c r="R117" s="198">
        <f>SUM(R118:R144)</f>
        <v>1.0405709999999999</v>
      </c>
      <c r="S117" s="197"/>
      <c r="T117" s="199">
        <f>SUM(T118:T144)</f>
        <v>1.623</v>
      </c>
      <c r="AR117" s="200" t="s">
        <v>78</v>
      </c>
      <c r="AT117" s="201" t="s">
        <v>69</v>
      </c>
      <c r="AU117" s="201" t="s">
        <v>78</v>
      </c>
      <c r="AY117" s="200" t="s">
        <v>125</v>
      </c>
      <c r="BK117" s="202">
        <f>SUM(BK118:BK144)</f>
        <v>0</v>
      </c>
    </row>
    <row r="118" s="1" customFormat="1" ht="16.5" customHeight="1">
      <c r="B118" s="37"/>
      <c r="C118" s="205" t="s">
        <v>8</v>
      </c>
      <c r="D118" s="205" t="s">
        <v>127</v>
      </c>
      <c r="E118" s="206" t="s">
        <v>331</v>
      </c>
      <c r="F118" s="207" t="s">
        <v>332</v>
      </c>
      <c r="G118" s="208" t="s">
        <v>193</v>
      </c>
      <c r="H118" s="209">
        <v>4.5</v>
      </c>
      <c r="I118" s="210"/>
      <c r="J118" s="211">
        <f>ROUND(I118*H118,2)</f>
        <v>0</v>
      </c>
      <c r="K118" s="207" t="s">
        <v>135</v>
      </c>
      <c r="L118" s="42"/>
      <c r="M118" s="212" t="s">
        <v>1</v>
      </c>
      <c r="N118" s="213" t="s">
        <v>41</v>
      </c>
      <c r="O118" s="78"/>
      <c r="P118" s="214">
        <f>O118*H118</f>
        <v>0</v>
      </c>
      <c r="Q118" s="214">
        <v>0.00107</v>
      </c>
      <c r="R118" s="214">
        <f>Q118*H118</f>
        <v>0.0048149999999999998</v>
      </c>
      <c r="S118" s="214">
        <v>0.037999999999999999</v>
      </c>
      <c r="T118" s="215">
        <f>S118*H118</f>
        <v>0.17099999999999999</v>
      </c>
      <c r="AR118" s="16" t="s">
        <v>131</v>
      </c>
      <c r="AT118" s="16" t="s">
        <v>127</v>
      </c>
      <c r="AU118" s="16" t="s">
        <v>80</v>
      </c>
      <c r="AY118" s="16" t="s">
        <v>125</v>
      </c>
      <c r="BE118" s="216">
        <f>IF(N118="základní",J118,0)</f>
        <v>0</v>
      </c>
      <c r="BF118" s="216">
        <f>IF(N118="snížená",J118,0)</f>
        <v>0</v>
      </c>
      <c r="BG118" s="216">
        <f>IF(N118="zákl. přenesená",J118,0)</f>
        <v>0</v>
      </c>
      <c r="BH118" s="216">
        <f>IF(N118="sníž. přenesená",J118,0)</f>
        <v>0</v>
      </c>
      <c r="BI118" s="216">
        <f>IF(N118="nulová",J118,0)</f>
        <v>0</v>
      </c>
      <c r="BJ118" s="16" t="s">
        <v>78</v>
      </c>
      <c r="BK118" s="216">
        <f>ROUND(I118*H118,2)</f>
        <v>0</v>
      </c>
      <c r="BL118" s="16" t="s">
        <v>131</v>
      </c>
      <c r="BM118" s="16" t="s">
        <v>333</v>
      </c>
    </row>
    <row r="119" s="13" customFormat="1">
      <c r="B119" s="240"/>
      <c r="C119" s="241"/>
      <c r="D119" s="219" t="s">
        <v>141</v>
      </c>
      <c r="E119" s="242" t="s">
        <v>1</v>
      </c>
      <c r="F119" s="243" t="s">
        <v>334</v>
      </c>
      <c r="G119" s="241"/>
      <c r="H119" s="242" t="s">
        <v>1</v>
      </c>
      <c r="I119" s="244"/>
      <c r="J119" s="241"/>
      <c r="K119" s="241"/>
      <c r="L119" s="245"/>
      <c r="M119" s="246"/>
      <c r="N119" s="247"/>
      <c r="O119" s="247"/>
      <c r="P119" s="247"/>
      <c r="Q119" s="247"/>
      <c r="R119" s="247"/>
      <c r="S119" s="247"/>
      <c r="T119" s="248"/>
      <c r="AT119" s="249" t="s">
        <v>141</v>
      </c>
      <c r="AU119" s="249" t="s">
        <v>80</v>
      </c>
      <c r="AV119" s="13" t="s">
        <v>78</v>
      </c>
      <c r="AW119" s="13" t="s">
        <v>32</v>
      </c>
      <c r="AX119" s="13" t="s">
        <v>70</v>
      </c>
      <c r="AY119" s="249" t="s">
        <v>125</v>
      </c>
    </row>
    <row r="120" s="11" customFormat="1">
      <c r="B120" s="217"/>
      <c r="C120" s="218"/>
      <c r="D120" s="219" t="s">
        <v>141</v>
      </c>
      <c r="E120" s="220" t="s">
        <v>1</v>
      </c>
      <c r="F120" s="221" t="s">
        <v>335</v>
      </c>
      <c r="G120" s="218"/>
      <c r="H120" s="222">
        <v>4.5</v>
      </c>
      <c r="I120" s="223"/>
      <c r="J120" s="218"/>
      <c r="K120" s="218"/>
      <c r="L120" s="224"/>
      <c r="M120" s="225"/>
      <c r="N120" s="226"/>
      <c r="O120" s="226"/>
      <c r="P120" s="226"/>
      <c r="Q120" s="226"/>
      <c r="R120" s="226"/>
      <c r="S120" s="226"/>
      <c r="T120" s="227"/>
      <c r="AT120" s="228" t="s">
        <v>141</v>
      </c>
      <c r="AU120" s="228" t="s">
        <v>80</v>
      </c>
      <c r="AV120" s="11" t="s">
        <v>80</v>
      </c>
      <c r="AW120" s="11" t="s">
        <v>32</v>
      </c>
      <c r="AX120" s="11" t="s">
        <v>78</v>
      </c>
      <c r="AY120" s="228" t="s">
        <v>125</v>
      </c>
    </row>
    <row r="121" s="1" customFormat="1" ht="16.5" customHeight="1">
      <c r="B121" s="37"/>
      <c r="C121" s="205" t="s">
        <v>202</v>
      </c>
      <c r="D121" s="205" t="s">
        <v>127</v>
      </c>
      <c r="E121" s="206" t="s">
        <v>336</v>
      </c>
      <c r="F121" s="207" t="s">
        <v>337</v>
      </c>
      <c r="G121" s="208" t="s">
        <v>187</v>
      </c>
      <c r="H121" s="209">
        <v>22</v>
      </c>
      <c r="I121" s="210"/>
      <c r="J121" s="211">
        <f>ROUND(I121*H121,2)</f>
        <v>0</v>
      </c>
      <c r="K121" s="207" t="s">
        <v>135</v>
      </c>
      <c r="L121" s="42"/>
      <c r="M121" s="212" t="s">
        <v>1</v>
      </c>
      <c r="N121" s="213" t="s">
        <v>41</v>
      </c>
      <c r="O121" s="78"/>
      <c r="P121" s="214">
        <f>O121*H121</f>
        <v>0</v>
      </c>
      <c r="Q121" s="214">
        <v>0</v>
      </c>
      <c r="R121" s="214">
        <f>Q121*H121</f>
        <v>0</v>
      </c>
      <c r="S121" s="214">
        <v>0.066000000000000003</v>
      </c>
      <c r="T121" s="215">
        <f>S121*H121</f>
        <v>1.452</v>
      </c>
      <c r="AR121" s="16" t="s">
        <v>131</v>
      </c>
      <c r="AT121" s="16" t="s">
        <v>127</v>
      </c>
      <c r="AU121" s="16" t="s">
        <v>80</v>
      </c>
      <c r="AY121" s="16" t="s">
        <v>125</v>
      </c>
      <c r="BE121" s="216">
        <f>IF(N121="základní",J121,0)</f>
        <v>0</v>
      </c>
      <c r="BF121" s="216">
        <f>IF(N121="snížená",J121,0)</f>
        <v>0</v>
      </c>
      <c r="BG121" s="216">
        <f>IF(N121="zákl. přenesená",J121,0)</f>
        <v>0</v>
      </c>
      <c r="BH121" s="216">
        <f>IF(N121="sníž. přenesená",J121,0)</f>
        <v>0</v>
      </c>
      <c r="BI121" s="216">
        <f>IF(N121="nulová",J121,0)</f>
        <v>0</v>
      </c>
      <c r="BJ121" s="16" t="s">
        <v>78</v>
      </c>
      <c r="BK121" s="216">
        <f>ROUND(I121*H121,2)</f>
        <v>0</v>
      </c>
      <c r="BL121" s="16" t="s">
        <v>131</v>
      </c>
      <c r="BM121" s="16" t="s">
        <v>338</v>
      </c>
    </row>
    <row r="122" s="11" customFormat="1">
      <c r="B122" s="217"/>
      <c r="C122" s="218"/>
      <c r="D122" s="219" t="s">
        <v>141</v>
      </c>
      <c r="E122" s="220" t="s">
        <v>1</v>
      </c>
      <c r="F122" s="221" t="s">
        <v>232</v>
      </c>
      <c r="G122" s="218"/>
      <c r="H122" s="222">
        <v>22</v>
      </c>
      <c r="I122" s="223"/>
      <c r="J122" s="218"/>
      <c r="K122" s="218"/>
      <c r="L122" s="224"/>
      <c r="M122" s="225"/>
      <c r="N122" s="226"/>
      <c r="O122" s="226"/>
      <c r="P122" s="226"/>
      <c r="Q122" s="226"/>
      <c r="R122" s="226"/>
      <c r="S122" s="226"/>
      <c r="T122" s="227"/>
      <c r="AT122" s="228" t="s">
        <v>141</v>
      </c>
      <c r="AU122" s="228" t="s">
        <v>80</v>
      </c>
      <c r="AV122" s="11" t="s">
        <v>80</v>
      </c>
      <c r="AW122" s="11" t="s">
        <v>32</v>
      </c>
      <c r="AX122" s="11" t="s">
        <v>78</v>
      </c>
      <c r="AY122" s="228" t="s">
        <v>125</v>
      </c>
    </row>
    <row r="123" s="1" customFormat="1" ht="16.5" customHeight="1">
      <c r="B123" s="37"/>
      <c r="C123" s="205" t="s">
        <v>208</v>
      </c>
      <c r="D123" s="205" t="s">
        <v>127</v>
      </c>
      <c r="E123" s="206" t="s">
        <v>339</v>
      </c>
      <c r="F123" s="207" t="s">
        <v>340</v>
      </c>
      <c r="G123" s="208" t="s">
        <v>187</v>
      </c>
      <c r="H123" s="209">
        <v>22</v>
      </c>
      <c r="I123" s="210"/>
      <c r="J123" s="211">
        <f>ROUND(I123*H123,2)</f>
        <v>0</v>
      </c>
      <c r="K123" s="207" t="s">
        <v>135</v>
      </c>
      <c r="L123" s="42"/>
      <c r="M123" s="212" t="s">
        <v>1</v>
      </c>
      <c r="N123" s="213" t="s">
        <v>41</v>
      </c>
      <c r="O123" s="78"/>
      <c r="P123" s="214">
        <f>O123*H123</f>
        <v>0</v>
      </c>
      <c r="Q123" s="214">
        <v>0</v>
      </c>
      <c r="R123" s="214">
        <f>Q123*H123</f>
        <v>0</v>
      </c>
      <c r="S123" s="214">
        <v>0</v>
      </c>
      <c r="T123" s="215">
        <f>S123*H123</f>
        <v>0</v>
      </c>
      <c r="AR123" s="16" t="s">
        <v>131</v>
      </c>
      <c r="AT123" s="16" t="s">
        <v>127</v>
      </c>
      <c r="AU123" s="16" t="s">
        <v>80</v>
      </c>
      <c r="AY123" s="16" t="s">
        <v>125</v>
      </c>
      <c r="BE123" s="216">
        <f>IF(N123="základní",J123,0)</f>
        <v>0</v>
      </c>
      <c r="BF123" s="216">
        <f>IF(N123="snížená",J123,0)</f>
        <v>0</v>
      </c>
      <c r="BG123" s="216">
        <f>IF(N123="zákl. přenesená",J123,0)</f>
        <v>0</v>
      </c>
      <c r="BH123" s="216">
        <f>IF(N123="sníž. přenesená",J123,0)</f>
        <v>0</v>
      </c>
      <c r="BI123" s="216">
        <f>IF(N123="nulová",J123,0)</f>
        <v>0</v>
      </c>
      <c r="BJ123" s="16" t="s">
        <v>78</v>
      </c>
      <c r="BK123" s="216">
        <f>ROUND(I123*H123,2)</f>
        <v>0</v>
      </c>
      <c r="BL123" s="16" t="s">
        <v>131</v>
      </c>
      <c r="BM123" s="16" t="s">
        <v>341</v>
      </c>
    </row>
    <row r="124" s="1" customFormat="1" ht="16.5" customHeight="1">
      <c r="B124" s="37"/>
      <c r="C124" s="205" t="s">
        <v>213</v>
      </c>
      <c r="D124" s="205" t="s">
        <v>127</v>
      </c>
      <c r="E124" s="206" t="s">
        <v>342</v>
      </c>
      <c r="F124" s="207" t="s">
        <v>343</v>
      </c>
      <c r="G124" s="208" t="s">
        <v>187</v>
      </c>
      <c r="H124" s="209">
        <v>65.599999999999994</v>
      </c>
      <c r="I124" s="210"/>
      <c r="J124" s="211">
        <f>ROUND(I124*H124,2)</f>
        <v>0</v>
      </c>
      <c r="K124" s="207" t="s">
        <v>135</v>
      </c>
      <c r="L124" s="42"/>
      <c r="M124" s="212" t="s">
        <v>1</v>
      </c>
      <c r="N124" s="213" t="s">
        <v>41</v>
      </c>
      <c r="O124" s="78"/>
      <c r="P124" s="214">
        <f>O124*H124</f>
        <v>0</v>
      </c>
      <c r="Q124" s="214">
        <v>0</v>
      </c>
      <c r="R124" s="214">
        <f>Q124*H124</f>
        <v>0</v>
      </c>
      <c r="S124" s="214">
        <v>0</v>
      </c>
      <c r="T124" s="215">
        <f>S124*H124</f>
        <v>0</v>
      </c>
      <c r="AR124" s="16" t="s">
        <v>131</v>
      </c>
      <c r="AT124" s="16" t="s">
        <v>127</v>
      </c>
      <c r="AU124" s="16" t="s">
        <v>80</v>
      </c>
      <c r="AY124" s="16" t="s">
        <v>125</v>
      </c>
      <c r="BE124" s="216">
        <f>IF(N124="základní",J124,0)</f>
        <v>0</v>
      </c>
      <c r="BF124" s="216">
        <f>IF(N124="snížená",J124,0)</f>
        <v>0</v>
      </c>
      <c r="BG124" s="216">
        <f>IF(N124="zákl. přenesená",J124,0)</f>
        <v>0</v>
      </c>
      <c r="BH124" s="216">
        <f>IF(N124="sníž. přenesená",J124,0)</f>
        <v>0</v>
      </c>
      <c r="BI124" s="216">
        <f>IF(N124="nulová",J124,0)</f>
        <v>0</v>
      </c>
      <c r="BJ124" s="16" t="s">
        <v>78</v>
      </c>
      <c r="BK124" s="216">
        <f>ROUND(I124*H124,2)</f>
        <v>0</v>
      </c>
      <c r="BL124" s="16" t="s">
        <v>131</v>
      </c>
      <c r="BM124" s="16" t="s">
        <v>344</v>
      </c>
    </row>
    <row r="125" s="11" customFormat="1">
      <c r="B125" s="217"/>
      <c r="C125" s="218"/>
      <c r="D125" s="219" t="s">
        <v>141</v>
      </c>
      <c r="E125" s="220" t="s">
        <v>1</v>
      </c>
      <c r="F125" s="221" t="s">
        <v>345</v>
      </c>
      <c r="G125" s="218"/>
      <c r="H125" s="222">
        <v>33.600000000000001</v>
      </c>
      <c r="I125" s="223"/>
      <c r="J125" s="218"/>
      <c r="K125" s="218"/>
      <c r="L125" s="224"/>
      <c r="M125" s="225"/>
      <c r="N125" s="226"/>
      <c r="O125" s="226"/>
      <c r="P125" s="226"/>
      <c r="Q125" s="226"/>
      <c r="R125" s="226"/>
      <c r="S125" s="226"/>
      <c r="T125" s="227"/>
      <c r="AT125" s="228" t="s">
        <v>141</v>
      </c>
      <c r="AU125" s="228" t="s">
        <v>80</v>
      </c>
      <c r="AV125" s="11" t="s">
        <v>80</v>
      </c>
      <c r="AW125" s="11" t="s">
        <v>32</v>
      </c>
      <c r="AX125" s="11" t="s">
        <v>70</v>
      </c>
      <c r="AY125" s="228" t="s">
        <v>125</v>
      </c>
    </row>
    <row r="126" s="11" customFormat="1">
      <c r="B126" s="217"/>
      <c r="C126" s="218"/>
      <c r="D126" s="219" t="s">
        <v>141</v>
      </c>
      <c r="E126" s="220" t="s">
        <v>1</v>
      </c>
      <c r="F126" s="221" t="s">
        <v>170</v>
      </c>
      <c r="G126" s="218"/>
      <c r="H126" s="222">
        <v>10</v>
      </c>
      <c r="I126" s="223"/>
      <c r="J126" s="218"/>
      <c r="K126" s="218"/>
      <c r="L126" s="224"/>
      <c r="M126" s="225"/>
      <c r="N126" s="226"/>
      <c r="O126" s="226"/>
      <c r="P126" s="226"/>
      <c r="Q126" s="226"/>
      <c r="R126" s="226"/>
      <c r="S126" s="226"/>
      <c r="T126" s="227"/>
      <c r="AT126" s="228" t="s">
        <v>141</v>
      </c>
      <c r="AU126" s="228" t="s">
        <v>80</v>
      </c>
      <c r="AV126" s="11" t="s">
        <v>80</v>
      </c>
      <c r="AW126" s="11" t="s">
        <v>32</v>
      </c>
      <c r="AX126" s="11" t="s">
        <v>70</v>
      </c>
      <c r="AY126" s="228" t="s">
        <v>125</v>
      </c>
    </row>
    <row r="127" s="14" customFormat="1">
      <c r="B127" s="265"/>
      <c r="C127" s="266"/>
      <c r="D127" s="219" t="s">
        <v>141</v>
      </c>
      <c r="E127" s="267" t="s">
        <v>1</v>
      </c>
      <c r="F127" s="268" t="s">
        <v>346</v>
      </c>
      <c r="G127" s="266"/>
      <c r="H127" s="269">
        <v>43.600000000000001</v>
      </c>
      <c r="I127" s="270"/>
      <c r="J127" s="266"/>
      <c r="K127" s="266"/>
      <c r="L127" s="271"/>
      <c r="M127" s="272"/>
      <c r="N127" s="273"/>
      <c r="O127" s="273"/>
      <c r="P127" s="273"/>
      <c r="Q127" s="273"/>
      <c r="R127" s="273"/>
      <c r="S127" s="273"/>
      <c r="T127" s="274"/>
      <c r="AT127" s="275" t="s">
        <v>141</v>
      </c>
      <c r="AU127" s="275" t="s">
        <v>80</v>
      </c>
      <c r="AV127" s="14" t="s">
        <v>137</v>
      </c>
      <c r="AW127" s="14" t="s">
        <v>32</v>
      </c>
      <c r="AX127" s="14" t="s">
        <v>70</v>
      </c>
      <c r="AY127" s="275" t="s">
        <v>125</v>
      </c>
    </row>
    <row r="128" s="11" customFormat="1">
      <c r="B128" s="217"/>
      <c r="C128" s="218"/>
      <c r="D128" s="219" t="s">
        <v>141</v>
      </c>
      <c r="E128" s="220" t="s">
        <v>1</v>
      </c>
      <c r="F128" s="221" t="s">
        <v>347</v>
      </c>
      <c r="G128" s="218"/>
      <c r="H128" s="222">
        <v>12</v>
      </c>
      <c r="I128" s="223"/>
      <c r="J128" s="218"/>
      <c r="K128" s="218"/>
      <c r="L128" s="224"/>
      <c r="M128" s="225"/>
      <c r="N128" s="226"/>
      <c r="O128" s="226"/>
      <c r="P128" s="226"/>
      <c r="Q128" s="226"/>
      <c r="R128" s="226"/>
      <c r="S128" s="226"/>
      <c r="T128" s="227"/>
      <c r="AT128" s="228" t="s">
        <v>141</v>
      </c>
      <c r="AU128" s="228" t="s">
        <v>80</v>
      </c>
      <c r="AV128" s="11" t="s">
        <v>80</v>
      </c>
      <c r="AW128" s="11" t="s">
        <v>32</v>
      </c>
      <c r="AX128" s="11" t="s">
        <v>70</v>
      </c>
      <c r="AY128" s="228" t="s">
        <v>125</v>
      </c>
    </row>
    <row r="129" s="11" customFormat="1">
      <c r="B129" s="217"/>
      <c r="C129" s="218"/>
      <c r="D129" s="219" t="s">
        <v>141</v>
      </c>
      <c r="E129" s="220" t="s">
        <v>1</v>
      </c>
      <c r="F129" s="221" t="s">
        <v>170</v>
      </c>
      <c r="G129" s="218"/>
      <c r="H129" s="222">
        <v>10</v>
      </c>
      <c r="I129" s="223"/>
      <c r="J129" s="218"/>
      <c r="K129" s="218"/>
      <c r="L129" s="224"/>
      <c r="M129" s="225"/>
      <c r="N129" s="226"/>
      <c r="O129" s="226"/>
      <c r="P129" s="226"/>
      <c r="Q129" s="226"/>
      <c r="R129" s="226"/>
      <c r="S129" s="226"/>
      <c r="T129" s="227"/>
      <c r="AT129" s="228" t="s">
        <v>141</v>
      </c>
      <c r="AU129" s="228" t="s">
        <v>80</v>
      </c>
      <c r="AV129" s="11" t="s">
        <v>80</v>
      </c>
      <c r="AW129" s="11" t="s">
        <v>32</v>
      </c>
      <c r="AX129" s="11" t="s">
        <v>70</v>
      </c>
      <c r="AY129" s="228" t="s">
        <v>125</v>
      </c>
    </row>
    <row r="130" s="14" customFormat="1">
      <c r="B130" s="265"/>
      <c r="C130" s="266"/>
      <c r="D130" s="219" t="s">
        <v>141</v>
      </c>
      <c r="E130" s="267" t="s">
        <v>1</v>
      </c>
      <c r="F130" s="268" t="s">
        <v>346</v>
      </c>
      <c r="G130" s="266"/>
      <c r="H130" s="269">
        <v>22</v>
      </c>
      <c r="I130" s="270"/>
      <c r="J130" s="266"/>
      <c r="K130" s="266"/>
      <c r="L130" s="271"/>
      <c r="M130" s="272"/>
      <c r="N130" s="273"/>
      <c r="O130" s="273"/>
      <c r="P130" s="273"/>
      <c r="Q130" s="273"/>
      <c r="R130" s="273"/>
      <c r="S130" s="273"/>
      <c r="T130" s="274"/>
      <c r="AT130" s="275" t="s">
        <v>141</v>
      </c>
      <c r="AU130" s="275" t="s">
        <v>80</v>
      </c>
      <c r="AV130" s="14" t="s">
        <v>137</v>
      </c>
      <c r="AW130" s="14" t="s">
        <v>32</v>
      </c>
      <c r="AX130" s="14" t="s">
        <v>70</v>
      </c>
      <c r="AY130" s="275" t="s">
        <v>125</v>
      </c>
    </row>
    <row r="131" s="12" customFormat="1">
      <c r="B131" s="229"/>
      <c r="C131" s="230"/>
      <c r="D131" s="219" t="s">
        <v>141</v>
      </c>
      <c r="E131" s="231" t="s">
        <v>1</v>
      </c>
      <c r="F131" s="232" t="s">
        <v>144</v>
      </c>
      <c r="G131" s="230"/>
      <c r="H131" s="233">
        <v>65.599999999999994</v>
      </c>
      <c r="I131" s="234"/>
      <c r="J131" s="230"/>
      <c r="K131" s="230"/>
      <c r="L131" s="235"/>
      <c r="M131" s="236"/>
      <c r="N131" s="237"/>
      <c r="O131" s="237"/>
      <c r="P131" s="237"/>
      <c r="Q131" s="237"/>
      <c r="R131" s="237"/>
      <c r="S131" s="237"/>
      <c r="T131" s="238"/>
      <c r="AT131" s="239" t="s">
        <v>141</v>
      </c>
      <c r="AU131" s="239" t="s">
        <v>80</v>
      </c>
      <c r="AV131" s="12" t="s">
        <v>131</v>
      </c>
      <c r="AW131" s="12" t="s">
        <v>32</v>
      </c>
      <c r="AX131" s="12" t="s">
        <v>78</v>
      </c>
      <c r="AY131" s="239" t="s">
        <v>125</v>
      </c>
    </row>
    <row r="132" s="1" customFormat="1" ht="16.5" customHeight="1">
      <c r="B132" s="37"/>
      <c r="C132" s="205" t="s">
        <v>218</v>
      </c>
      <c r="D132" s="205" t="s">
        <v>127</v>
      </c>
      <c r="E132" s="206" t="s">
        <v>348</v>
      </c>
      <c r="F132" s="207" t="s">
        <v>349</v>
      </c>
      <c r="G132" s="208" t="s">
        <v>187</v>
      </c>
      <c r="H132" s="209">
        <v>22</v>
      </c>
      <c r="I132" s="210"/>
      <c r="J132" s="211">
        <f>ROUND(I132*H132,2)</f>
        <v>0</v>
      </c>
      <c r="K132" s="207" t="s">
        <v>1</v>
      </c>
      <c r="L132" s="42"/>
      <c r="M132" s="212" t="s">
        <v>1</v>
      </c>
      <c r="N132" s="213" t="s">
        <v>41</v>
      </c>
      <c r="O132" s="78"/>
      <c r="P132" s="214">
        <f>O132*H132</f>
        <v>0</v>
      </c>
      <c r="Q132" s="214">
        <v>0.038850000000000003</v>
      </c>
      <c r="R132" s="214">
        <f>Q132*H132</f>
        <v>0.85470000000000002</v>
      </c>
      <c r="S132" s="214">
        <v>0</v>
      </c>
      <c r="T132" s="215">
        <f>S132*H132</f>
        <v>0</v>
      </c>
      <c r="AR132" s="16" t="s">
        <v>131</v>
      </c>
      <c r="AT132" s="16" t="s">
        <v>127</v>
      </c>
      <c r="AU132" s="16" t="s">
        <v>80</v>
      </c>
      <c r="AY132" s="16" t="s">
        <v>125</v>
      </c>
      <c r="BE132" s="216">
        <f>IF(N132="základní",J132,0)</f>
        <v>0</v>
      </c>
      <c r="BF132" s="216">
        <f>IF(N132="snížená",J132,0)</f>
        <v>0</v>
      </c>
      <c r="BG132" s="216">
        <f>IF(N132="zákl. přenesená",J132,0)</f>
        <v>0</v>
      </c>
      <c r="BH132" s="216">
        <f>IF(N132="sníž. přenesená",J132,0)</f>
        <v>0</v>
      </c>
      <c r="BI132" s="216">
        <f>IF(N132="nulová",J132,0)</f>
        <v>0</v>
      </c>
      <c r="BJ132" s="16" t="s">
        <v>78</v>
      </c>
      <c r="BK132" s="216">
        <f>ROUND(I132*H132,2)</f>
        <v>0</v>
      </c>
      <c r="BL132" s="16" t="s">
        <v>131</v>
      </c>
      <c r="BM132" s="16" t="s">
        <v>350</v>
      </c>
    </row>
    <row r="133" s="11" customFormat="1">
      <c r="B133" s="217"/>
      <c r="C133" s="218"/>
      <c r="D133" s="219" t="s">
        <v>141</v>
      </c>
      <c r="E133" s="220" t="s">
        <v>1</v>
      </c>
      <c r="F133" s="221" t="s">
        <v>347</v>
      </c>
      <c r="G133" s="218"/>
      <c r="H133" s="222">
        <v>12</v>
      </c>
      <c r="I133" s="223"/>
      <c r="J133" s="218"/>
      <c r="K133" s="218"/>
      <c r="L133" s="224"/>
      <c r="M133" s="225"/>
      <c r="N133" s="226"/>
      <c r="O133" s="226"/>
      <c r="P133" s="226"/>
      <c r="Q133" s="226"/>
      <c r="R133" s="226"/>
      <c r="S133" s="226"/>
      <c r="T133" s="227"/>
      <c r="AT133" s="228" t="s">
        <v>141</v>
      </c>
      <c r="AU133" s="228" t="s">
        <v>80</v>
      </c>
      <c r="AV133" s="11" t="s">
        <v>80</v>
      </c>
      <c r="AW133" s="11" t="s">
        <v>32</v>
      </c>
      <c r="AX133" s="11" t="s">
        <v>70</v>
      </c>
      <c r="AY133" s="228" t="s">
        <v>125</v>
      </c>
    </row>
    <row r="134" s="11" customFormat="1">
      <c r="B134" s="217"/>
      <c r="C134" s="218"/>
      <c r="D134" s="219" t="s">
        <v>141</v>
      </c>
      <c r="E134" s="220" t="s">
        <v>1</v>
      </c>
      <c r="F134" s="221" t="s">
        <v>170</v>
      </c>
      <c r="G134" s="218"/>
      <c r="H134" s="222">
        <v>10</v>
      </c>
      <c r="I134" s="223"/>
      <c r="J134" s="218"/>
      <c r="K134" s="218"/>
      <c r="L134" s="224"/>
      <c r="M134" s="225"/>
      <c r="N134" s="226"/>
      <c r="O134" s="226"/>
      <c r="P134" s="226"/>
      <c r="Q134" s="226"/>
      <c r="R134" s="226"/>
      <c r="S134" s="226"/>
      <c r="T134" s="227"/>
      <c r="AT134" s="228" t="s">
        <v>141</v>
      </c>
      <c r="AU134" s="228" t="s">
        <v>80</v>
      </c>
      <c r="AV134" s="11" t="s">
        <v>80</v>
      </c>
      <c r="AW134" s="11" t="s">
        <v>32</v>
      </c>
      <c r="AX134" s="11" t="s">
        <v>70</v>
      </c>
      <c r="AY134" s="228" t="s">
        <v>125</v>
      </c>
    </row>
    <row r="135" s="12" customFormat="1">
      <c r="B135" s="229"/>
      <c r="C135" s="230"/>
      <c r="D135" s="219" t="s">
        <v>141</v>
      </c>
      <c r="E135" s="231" t="s">
        <v>1</v>
      </c>
      <c r="F135" s="232" t="s">
        <v>144</v>
      </c>
      <c r="G135" s="230"/>
      <c r="H135" s="233">
        <v>22</v>
      </c>
      <c r="I135" s="234"/>
      <c r="J135" s="230"/>
      <c r="K135" s="230"/>
      <c r="L135" s="235"/>
      <c r="M135" s="236"/>
      <c r="N135" s="237"/>
      <c r="O135" s="237"/>
      <c r="P135" s="237"/>
      <c r="Q135" s="237"/>
      <c r="R135" s="237"/>
      <c r="S135" s="237"/>
      <c r="T135" s="238"/>
      <c r="AT135" s="239" t="s">
        <v>141</v>
      </c>
      <c r="AU135" s="239" t="s">
        <v>80</v>
      </c>
      <c r="AV135" s="12" t="s">
        <v>131</v>
      </c>
      <c r="AW135" s="12" t="s">
        <v>32</v>
      </c>
      <c r="AX135" s="12" t="s">
        <v>78</v>
      </c>
      <c r="AY135" s="239" t="s">
        <v>125</v>
      </c>
    </row>
    <row r="136" s="1" customFormat="1" ht="16.5" customHeight="1">
      <c r="B136" s="37"/>
      <c r="C136" s="205" t="s">
        <v>224</v>
      </c>
      <c r="D136" s="205" t="s">
        <v>127</v>
      </c>
      <c r="E136" s="206" t="s">
        <v>351</v>
      </c>
      <c r="F136" s="207" t="s">
        <v>352</v>
      </c>
      <c r="G136" s="208" t="s">
        <v>187</v>
      </c>
      <c r="H136" s="209">
        <v>65.599999999999994</v>
      </c>
      <c r="I136" s="210"/>
      <c r="J136" s="211">
        <f>ROUND(I136*H136,2)</f>
        <v>0</v>
      </c>
      <c r="K136" s="207" t="s">
        <v>1</v>
      </c>
      <c r="L136" s="42"/>
      <c r="M136" s="212" t="s">
        <v>1</v>
      </c>
      <c r="N136" s="213" t="s">
        <v>41</v>
      </c>
      <c r="O136" s="78"/>
      <c r="P136" s="214">
        <f>O136*H136</f>
        <v>0</v>
      </c>
      <c r="Q136" s="214">
        <v>0.0027599999999999999</v>
      </c>
      <c r="R136" s="214">
        <f>Q136*H136</f>
        <v>0.18105599999999997</v>
      </c>
      <c r="S136" s="214">
        <v>0</v>
      </c>
      <c r="T136" s="215">
        <f>S136*H136</f>
        <v>0</v>
      </c>
      <c r="AR136" s="16" t="s">
        <v>131</v>
      </c>
      <c r="AT136" s="16" t="s">
        <v>127</v>
      </c>
      <c r="AU136" s="16" t="s">
        <v>80</v>
      </c>
      <c r="AY136" s="16" t="s">
        <v>125</v>
      </c>
      <c r="BE136" s="216">
        <f>IF(N136="základní",J136,0)</f>
        <v>0</v>
      </c>
      <c r="BF136" s="216">
        <f>IF(N136="snížená",J136,0)</f>
        <v>0</v>
      </c>
      <c r="BG136" s="216">
        <f>IF(N136="zákl. přenesená",J136,0)</f>
        <v>0</v>
      </c>
      <c r="BH136" s="216">
        <f>IF(N136="sníž. přenesená",J136,0)</f>
        <v>0</v>
      </c>
      <c r="BI136" s="216">
        <f>IF(N136="nulová",J136,0)</f>
        <v>0</v>
      </c>
      <c r="BJ136" s="16" t="s">
        <v>78</v>
      </c>
      <c r="BK136" s="216">
        <f>ROUND(I136*H136,2)</f>
        <v>0</v>
      </c>
      <c r="BL136" s="16" t="s">
        <v>131</v>
      </c>
      <c r="BM136" s="16" t="s">
        <v>353</v>
      </c>
    </row>
    <row r="137" s="11" customFormat="1">
      <c r="B137" s="217"/>
      <c r="C137" s="218"/>
      <c r="D137" s="219" t="s">
        <v>141</v>
      </c>
      <c r="E137" s="220" t="s">
        <v>1</v>
      </c>
      <c r="F137" s="221" t="s">
        <v>345</v>
      </c>
      <c r="G137" s="218"/>
      <c r="H137" s="222">
        <v>33.600000000000001</v>
      </c>
      <c r="I137" s="223"/>
      <c r="J137" s="218"/>
      <c r="K137" s="218"/>
      <c r="L137" s="224"/>
      <c r="M137" s="225"/>
      <c r="N137" s="226"/>
      <c r="O137" s="226"/>
      <c r="P137" s="226"/>
      <c r="Q137" s="226"/>
      <c r="R137" s="226"/>
      <c r="S137" s="226"/>
      <c r="T137" s="227"/>
      <c r="AT137" s="228" t="s">
        <v>141</v>
      </c>
      <c r="AU137" s="228" t="s">
        <v>80</v>
      </c>
      <c r="AV137" s="11" t="s">
        <v>80</v>
      </c>
      <c r="AW137" s="11" t="s">
        <v>32</v>
      </c>
      <c r="AX137" s="11" t="s">
        <v>70</v>
      </c>
      <c r="AY137" s="228" t="s">
        <v>125</v>
      </c>
    </row>
    <row r="138" s="11" customFormat="1">
      <c r="B138" s="217"/>
      <c r="C138" s="218"/>
      <c r="D138" s="219" t="s">
        <v>141</v>
      </c>
      <c r="E138" s="220" t="s">
        <v>1</v>
      </c>
      <c r="F138" s="221" t="s">
        <v>170</v>
      </c>
      <c r="G138" s="218"/>
      <c r="H138" s="222">
        <v>10</v>
      </c>
      <c r="I138" s="223"/>
      <c r="J138" s="218"/>
      <c r="K138" s="218"/>
      <c r="L138" s="224"/>
      <c r="M138" s="225"/>
      <c r="N138" s="226"/>
      <c r="O138" s="226"/>
      <c r="P138" s="226"/>
      <c r="Q138" s="226"/>
      <c r="R138" s="226"/>
      <c r="S138" s="226"/>
      <c r="T138" s="227"/>
      <c r="AT138" s="228" t="s">
        <v>141</v>
      </c>
      <c r="AU138" s="228" t="s">
        <v>80</v>
      </c>
      <c r="AV138" s="11" t="s">
        <v>80</v>
      </c>
      <c r="AW138" s="11" t="s">
        <v>32</v>
      </c>
      <c r="AX138" s="11" t="s">
        <v>70</v>
      </c>
      <c r="AY138" s="228" t="s">
        <v>125</v>
      </c>
    </row>
    <row r="139" s="14" customFormat="1">
      <c r="B139" s="265"/>
      <c r="C139" s="266"/>
      <c r="D139" s="219" t="s">
        <v>141</v>
      </c>
      <c r="E139" s="267" t="s">
        <v>1</v>
      </c>
      <c r="F139" s="268" t="s">
        <v>346</v>
      </c>
      <c r="G139" s="266"/>
      <c r="H139" s="269">
        <v>43.600000000000001</v>
      </c>
      <c r="I139" s="270"/>
      <c r="J139" s="266"/>
      <c r="K139" s="266"/>
      <c r="L139" s="271"/>
      <c r="M139" s="272"/>
      <c r="N139" s="273"/>
      <c r="O139" s="273"/>
      <c r="P139" s="273"/>
      <c r="Q139" s="273"/>
      <c r="R139" s="273"/>
      <c r="S139" s="273"/>
      <c r="T139" s="274"/>
      <c r="AT139" s="275" t="s">
        <v>141</v>
      </c>
      <c r="AU139" s="275" t="s">
        <v>80</v>
      </c>
      <c r="AV139" s="14" t="s">
        <v>137</v>
      </c>
      <c r="AW139" s="14" t="s">
        <v>32</v>
      </c>
      <c r="AX139" s="14" t="s">
        <v>70</v>
      </c>
      <c r="AY139" s="275" t="s">
        <v>125</v>
      </c>
    </row>
    <row r="140" s="11" customFormat="1">
      <c r="B140" s="217"/>
      <c r="C140" s="218"/>
      <c r="D140" s="219" t="s">
        <v>141</v>
      </c>
      <c r="E140" s="220" t="s">
        <v>1</v>
      </c>
      <c r="F140" s="221" t="s">
        <v>347</v>
      </c>
      <c r="G140" s="218"/>
      <c r="H140" s="222">
        <v>12</v>
      </c>
      <c r="I140" s="223"/>
      <c r="J140" s="218"/>
      <c r="K140" s="218"/>
      <c r="L140" s="224"/>
      <c r="M140" s="225"/>
      <c r="N140" s="226"/>
      <c r="O140" s="226"/>
      <c r="P140" s="226"/>
      <c r="Q140" s="226"/>
      <c r="R140" s="226"/>
      <c r="S140" s="226"/>
      <c r="T140" s="227"/>
      <c r="AT140" s="228" t="s">
        <v>141</v>
      </c>
      <c r="AU140" s="228" t="s">
        <v>80</v>
      </c>
      <c r="AV140" s="11" t="s">
        <v>80</v>
      </c>
      <c r="AW140" s="11" t="s">
        <v>32</v>
      </c>
      <c r="AX140" s="11" t="s">
        <v>70</v>
      </c>
      <c r="AY140" s="228" t="s">
        <v>125</v>
      </c>
    </row>
    <row r="141" s="11" customFormat="1">
      <c r="B141" s="217"/>
      <c r="C141" s="218"/>
      <c r="D141" s="219" t="s">
        <v>141</v>
      </c>
      <c r="E141" s="220" t="s">
        <v>1</v>
      </c>
      <c r="F141" s="221" t="s">
        <v>170</v>
      </c>
      <c r="G141" s="218"/>
      <c r="H141" s="222">
        <v>10</v>
      </c>
      <c r="I141" s="223"/>
      <c r="J141" s="218"/>
      <c r="K141" s="218"/>
      <c r="L141" s="224"/>
      <c r="M141" s="225"/>
      <c r="N141" s="226"/>
      <c r="O141" s="226"/>
      <c r="P141" s="226"/>
      <c r="Q141" s="226"/>
      <c r="R141" s="226"/>
      <c r="S141" s="226"/>
      <c r="T141" s="227"/>
      <c r="AT141" s="228" t="s">
        <v>141</v>
      </c>
      <c r="AU141" s="228" t="s">
        <v>80</v>
      </c>
      <c r="AV141" s="11" t="s">
        <v>80</v>
      </c>
      <c r="AW141" s="11" t="s">
        <v>32</v>
      </c>
      <c r="AX141" s="11" t="s">
        <v>70</v>
      </c>
      <c r="AY141" s="228" t="s">
        <v>125</v>
      </c>
    </row>
    <row r="142" s="14" customFormat="1">
      <c r="B142" s="265"/>
      <c r="C142" s="266"/>
      <c r="D142" s="219" t="s">
        <v>141</v>
      </c>
      <c r="E142" s="267" t="s">
        <v>1</v>
      </c>
      <c r="F142" s="268" t="s">
        <v>346</v>
      </c>
      <c r="G142" s="266"/>
      <c r="H142" s="269">
        <v>22</v>
      </c>
      <c r="I142" s="270"/>
      <c r="J142" s="266"/>
      <c r="K142" s="266"/>
      <c r="L142" s="271"/>
      <c r="M142" s="272"/>
      <c r="N142" s="273"/>
      <c r="O142" s="273"/>
      <c r="P142" s="273"/>
      <c r="Q142" s="273"/>
      <c r="R142" s="273"/>
      <c r="S142" s="273"/>
      <c r="T142" s="274"/>
      <c r="AT142" s="275" t="s">
        <v>141</v>
      </c>
      <c r="AU142" s="275" t="s">
        <v>80</v>
      </c>
      <c r="AV142" s="14" t="s">
        <v>137</v>
      </c>
      <c r="AW142" s="14" t="s">
        <v>32</v>
      </c>
      <c r="AX142" s="14" t="s">
        <v>70</v>
      </c>
      <c r="AY142" s="275" t="s">
        <v>125</v>
      </c>
    </row>
    <row r="143" s="12" customFormat="1">
      <c r="B143" s="229"/>
      <c r="C143" s="230"/>
      <c r="D143" s="219" t="s">
        <v>141</v>
      </c>
      <c r="E143" s="231" t="s">
        <v>1</v>
      </c>
      <c r="F143" s="232" t="s">
        <v>144</v>
      </c>
      <c r="G143" s="230"/>
      <c r="H143" s="233">
        <v>65.599999999999994</v>
      </c>
      <c r="I143" s="234"/>
      <c r="J143" s="230"/>
      <c r="K143" s="230"/>
      <c r="L143" s="235"/>
      <c r="M143" s="236"/>
      <c r="N143" s="237"/>
      <c r="O143" s="237"/>
      <c r="P143" s="237"/>
      <c r="Q143" s="237"/>
      <c r="R143" s="237"/>
      <c r="S143" s="237"/>
      <c r="T143" s="238"/>
      <c r="AT143" s="239" t="s">
        <v>141</v>
      </c>
      <c r="AU143" s="239" t="s">
        <v>80</v>
      </c>
      <c r="AV143" s="12" t="s">
        <v>131</v>
      </c>
      <c r="AW143" s="12" t="s">
        <v>32</v>
      </c>
      <c r="AX143" s="12" t="s">
        <v>78</v>
      </c>
      <c r="AY143" s="239" t="s">
        <v>125</v>
      </c>
    </row>
    <row r="144" s="1" customFormat="1" ht="16.5" customHeight="1">
      <c r="B144" s="37"/>
      <c r="C144" s="205" t="s">
        <v>7</v>
      </c>
      <c r="D144" s="205" t="s">
        <v>127</v>
      </c>
      <c r="E144" s="206" t="s">
        <v>258</v>
      </c>
      <c r="F144" s="207" t="s">
        <v>354</v>
      </c>
      <c r="G144" s="208" t="s">
        <v>187</v>
      </c>
      <c r="H144" s="209">
        <v>15</v>
      </c>
      <c r="I144" s="210"/>
      <c r="J144" s="211">
        <f>ROUND(I144*H144,2)</f>
        <v>0</v>
      </c>
      <c r="K144" s="207" t="s">
        <v>1</v>
      </c>
      <c r="L144" s="42"/>
      <c r="M144" s="212" t="s">
        <v>1</v>
      </c>
      <c r="N144" s="213" t="s">
        <v>41</v>
      </c>
      <c r="O144" s="78"/>
      <c r="P144" s="214">
        <f>O144*H144</f>
        <v>0</v>
      </c>
      <c r="Q144" s="214">
        <v>0</v>
      </c>
      <c r="R144" s="214">
        <f>Q144*H144</f>
        <v>0</v>
      </c>
      <c r="S144" s="214">
        <v>0</v>
      </c>
      <c r="T144" s="215">
        <f>S144*H144</f>
        <v>0</v>
      </c>
      <c r="AR144" s="16" t="s">
        <v>131</v>
      </c>
      <c r="AT144" s="16" t="s">
        <v>127</v>
      </c>
      <c r="AU144" s="16" t="s">
        <v>80</v>
      </c>
      <c r="AY144" s="16" t="s">
        <v>125</v>
      </c>
      <c r="BE144" s="216">
        <f>IF(N144="základní",J144,0)</f>
        <v>0</v>
      </c>
      <c r="BF144" s="216">
        <f>IF(N144="snížená",J144,0)</f>
        <v>0</v>
      </c>
      <c r="BG144" s="216">
        <f>IF(N144="zákl. přenesená",J144,0)</f>
        <v>0</v>
      </c>
      <c r="BH144" s="216">
        <f>IF(N144="sníž. přenesená",J144,0)</f>
        <v>0</v>
      </c>
      <c r="BI144" s="216">
        <f>IF(N144="nulová",J144,0)</f>
        <v>0</v>
      </c>
      <c r="BJ144" s="16" t="s">
        <v>78</v>
      </c>
      <c r="BK144" s="216">
        <f>ROUND(I144*H144,2)</f>
        <v>0</v>
      </c>
      <c r="BL144" s="16" t="s">
        <v>131</v>
      </c>
      <c r="BM144" s="16" t="s">
        <v>355</v>
      </c>
    </row>
    <row r="145" s="10" customFormat="1" ht="22.8" customHeight="1">
      <c r="B145" s="189"/>
      <c r="C145" s="190"/>
      <c r="D145" s="191" t="s">
        <v>69</v>
      </c>
      <c r="E145" s="203" t="s">
        <v>356</v>
      </c>
      <c r="F145" s="203" t="s">
        <v>357</v>
      </c>
      <c r="G145" s="190"/>
      <c r="H145" s="190"/>
      <c r="I145" s="193"/>
      <c r="J145" s="204">
        <f>BK145</f>
        <v>0</v>
      </c>
      <c r="K145" s="190"/>
      <c r="L145" s="195"/>
      <c r="M145" s="196"/>
      <c r="N145" s="197"/>
      <c r="O145" s="197"/>
      <c r="P145" s="198">
        <f>SUM(P146:P150)</f>
        <v>0</v>
      </c>
      <c r="Q145" s="197"/>
      <c r="R145" s="198">
        <f>SUM(R146:R150)</f>
        <v>0</v>
      </c>
      <c r="S145" s="197"/>
      <c r="T145" s="199">
        <f>SUM(T146:T150)</f>
        <v>0</v>
      </c>
      <c r="AR145" s="200" t="s">
        <v>78</v>
      </c>
      <c r="AT145" s="201" t="s">
        <v>69</v>
      </c>
      <c r="AU145" s="201" t="s">
        <v>78</v>
      </c>
      <c r="AY145" s="200" t="s">
        <v>125</v>
      </c>
      <c r="BK145" s="202">
        <f>SUM(BK146:BK150)</f>
        <v>0</v>
      </c>
    </row>
    <row r="146" s="1" customFormat="1" ht="16.5" customHeight="1">
      <c r="B146" s="37"/>
      <c r="C146" s="205" t="s">
        <v>232</v>
      </c>
      <c r="D146" s="205" t="s">
        <v>127</v>
      </c>
      <c r="E146" s="206" t="s">
        <v>358</v>
      </c>
      <c r="F146" s="207" t="s">
        <v>359</v>
      </c>
      <c r="G146" s="208" t="s">
        <v>177</v>
      </c>
      <c r="H146" s="209">
        <v>1.623</v>
      </c>
      <c r="I146" s="210"/>
      <c r="J146" s="211">
        <f>ROUND(I146*H146,2)</f>
        <v>0</v>
      </c>
      <c r="K146" s="207" t="s">
        <v>135</v>
      </c>
      <c r="L146" s="42"/>
      <c r="M146" s="212" t="s">
        <v>1</v>
      </c>
      <c r="N146" s="213" t="s">
        <v>41</v>
      </c>
      <c r="O146" s="78"/>
      <c r="P146" s="214">
        <f>O146*H146</f>
        <v>0</v>
      </c>
      <c r="Q146" s="214">
        <v>0</v>
      </c>
      <c r="R146" s="214">
        <f>Q146*H146</f>
        <v>0</v>
      </c>
      <c r="S146" s="214">
        <v>0</v>
      </c>
      <c r="T146" s="215">
        <f>S146*H146</f>
        <v>0</v>
      </c>
      <c r="AR146" s="16" t="s">
        <v>131</v>
      </c>
      <c r="AT146" s="16" t="s">
        <v>127</v>
      </c>
      <c r="AU146" s="16" t="s">
        <v>80</v>
      </c>
      <c r="AY146" s="16" t="s">
        <v>125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6" t="s">
        <v>78</v>
      </c>
      <c r="BK146" s="216">
        <f>ROUND(I146*H146,2)</f>
        <v>0</v>
      </c>
      <c r="BL146" s="16" t="s">
        <v>131</v>
      </c>
      <c r="BM146" s="16" t="s">
        <v>360</v>
      </c>
    </row>
    <row r="147" s="1" customFormat="1" ht="16.5" customHeight="1">
      <c r="B147" s="37"/>
      <c r="C147" s="205" t="s">
        <v>238</v>
      </c>
      <c r="D147" s="205" t="s">
        <v>127</v>
      </c>
      <c r="E147" s="206" t="s">
        <v>361</v>
      </c>
      <c r="F147" s="207" t="s">
        <v>362</v>
      </c>
      <c r="G147" s="208" t="s">
        <v>177</v>
      </c>
      <c r="H147" s="209">
        <v>1.623</v>
      </c>
      <c r="I147" s="210"/>
      <c r="J147" s="211">
        <f>ROUND(I147*H147,2)</f>
        <v>0</v>
      </c>
      <c r="K147" s="207" t="s">
        <v>135</v>
      </c>
      <c r="L147" s="42"/>
      <c r="M147" s="212" t="s">
        <v>1</v>
      </c>
      <c r="N147" s="213" t="s">
        <v>41</v>
      </c>
      <c r="O147" s="78"/>
      <c r="P147" s="214">
        <f>O147*H147</f>
        <v>0</v>
      </c>
      <c r="Q147" s="214">
        <v>0</v>
      </c>
      <c r="R147" s="214">
        <f>Q147*H147</f>
        <v>0</v>
      </c>
      <c r="S147" s="214">
        <v>0</v>
      </c>
      <c r="T147" s="215">
        <f>S147*H147</f>
        <v>0</v>
      </c>
      <c r="AR147" s="16" t="s">
        <v>131</v>
      </c>
      <c r="AT147" s="16" t="s">
        <v>127</v>
      </c>
      <c r="AU147" s="16" t="s">
        <v>80</v>
      </c>
      <c r="AY147" s="16" t="s">
        <v>125</v>
      </c>
      <c r="BE147" s="216">
        <f>IF(N147="základní",J147,0)</f>
        <v>0</v>
      </c>
      <c r="BF147" s="216">
        <f>IF(N147="snížená",J147,0)</f>
        <v>0</v>
      </c>
      <c r="BG147" s="216">
        <f>IF(N147="zákl. přenesená",J147,0)</f>
        <v>0</v>
      </c>
      <c r="BH147" s="216">
        <f>IF(N147="sníž. přenesená",J147,0)</f>
        <v>0</v>
      </c>
      <c r="BI147" s="216">
        <f>IF(N147="nulová",J147,0)</f>
        <v>0</v>
      </c>
      <c r="BJ147" s="16" t="s">
        <v>78</v>
      </c>
      <c r="BK147" s="216">
        <f>ROUND(I147*H147,2)</f>
        <v>0</v>
      </c>
      <c r="BL147" s="16" t="s">
        <v>131</v>
      </c>
      <c r="BM147" s="16" t="s">
        <v>363</v>
      </c>
    </row>
    <row r="148" s="1" customFormat="1" ht="16.5" customHeight="1">
      <c r="B148" s="37"/>
      <c r="C148" s="205" t="s">
        <v>243</v>
      </c>
      <c r="D148" s="205" t="s">
        <v>127</v>
      </c>
      <c r="E148" s="206" t="s">
        <v>364</v>
      </c>
      <c r="F148" s="207" t="s">
        <v>365</v>
      </c>
      <c r="G148" s="208" t="s">
        <v>177</v>
      </c>
      <c r="H148" s="209">
        <v>16.23</v>
      </c>
      <c r="I148" s="210"/>
      <c r="J148" s="211">
        <f>ROUND(I148*H148,2)</f>
        <v>0</v>
      </c>
      <c r="K148" s="207" t="s">
        <v>135</v>
      </c>
      <c r="L148" s="42"/>
      <c r="M148" s="212" t="s">
        <v>1</v>
      </c>
      <c r="N148" s="213" t="s">
        <v>41</v>
      </c>
      <c r="O148" s="78"/>
      <c r="P148" s="214">
        <f>O148*H148</f>
        <v>0</v>
      </c>
      <c r="Q148" s="214">
        <v>0</v>
      </c>
      <c r="R148" s="214">
        <f>Q148*H148</f>
        <v>0</v>
      </c>
      <c r="S148" s="214">
        <v>0</v>
      </c>
      <c r="T148" s="215">
        <f>S148*H148</f>
        <v>0</v>
      </c>
      <c r="AR148" s="16" t="s">
        <v>131</v>
      </c>
      <c r="AT148" s="16" t="s">
        <v>127</v>
      </c>
      <c r="AU148" s="16" t="s">
        <v>80</v>
      </c>
      <c r="AY148" s="16" t="s">
        <v>125</v>
      </c>
      <c r="BE148" s="216">
        <f>IF(N148="základní",J148,0)</f>
        <v>0</v>
      </c>
      <c r="BF148" s="216">
        <f>IF(N148="snížená",J148,0)</f>
        <v>0</v>
      </c>
      <c r="BG148" s="216">
        <f>IF(N148="zákl. přenesená",J148,0)</f>
        <v>0</v>
      </c>
      <c r="BH148" s="216">
        <f>IF(N148="sníž. přenesená",J148,0)</f>
        <v>0</v>
      </c>
      <c r="BI148" s="216">
        <f>IF(N148="nulová",J148,0)</f>
        <v>0</v>
      </c>
      <c r="BJ148" s="16" t="s">
        <v>78</v>
      </c>
      <c r="BK148" s="216">
        <f>ROUND(I148*H148,2)</f>
        <v>0</v>
      </c>
      <c r="BL148" s="16" t="s">
        <v>131</v>
      </c>
      <c r="BM148" s="16" t="s">
        <v>366</v>
      </c>
    </row>
    <row r="149" s="11" customFormat="1">
      <c r="B149" s="217"/>
      <c r="C149" s="218"/>
      <c r="D149" s="219" t="s">
        <v>141</v>
      </c>
      <c r="E149" s="218"/>
      <c r="F149" s="221" t="s">
        <v>367</v>
      </c>
      <c r="G149" s="218"/>
      <c r="H149" s="222">
        <v>16.23</v>
      </c>
      <c r="I149" s="223"/>
      <c r="J149" s="218"/>
      <c r="K149" s="218"/>
      <c r="L149" s="224"/>
      <c r="M149" s="225"/>
      <c r="N149" s="226"/>
      <c r="O149" s="226"/>
      <c r="P149" s="226"/>
      <c r="Q149" s="226"/>
      <c r="R149" s="226"/>
      <c r="S149" s="226"/>
      <c r="T149" s="227"/>
      <c r="AT149" s="228" t="s">
        <v>141</v>
      </c>
      <c r="AU149" s="228" t="s">
        <v>80</v>
      </c>
      <c r="AV149" s="11" t="s">
        <v>80</v>
      </c>
      <c r="AW149" s="11" t="s">
        <v>4</v>
      </c>
      <c r="AX149" s="11" t="s">
        <v>78</v>
      </c>
      <c r="AY149" s="228" t="s">
        <v>125</v>
      </c>
    </row>
    <row r="150" s="1" customFormat="1" ht="16.5" customHeight="1">
      <c r="B150" s="37"/>
      <c r="C150" s="205" t="s">
        <v>198</v>
      </c>
      <c r="D150" s="205" t="s">
        <v>127</v>
      </c>
      <c r="E150" s="206" t="s">
        <v>368</v>
      </c>
      <c r="F150" s="207" t="s">
        <v>369</v>
      </c>
      <c r="G150" s="208" t="s">
        <v>177</v>
      </c>
      <c r="H150" s="209">
        <v>1.623</v>
      </c>
      <c r="I150" s="210"/>
      <c r="J150" s="211">
        <f>ROUND(I150*H150,2)</f>
        <v>0</v>
      </c>
      <c r="K150" s="207" t="s">
        <v>135</v>
      </c>
      <c r="L150" s="42"/>
      <c r="M150" s="212" t="s">
        <v>1</v>
      </c>
      <c r="N150" s="213" t="s">
        <v>41</v>
      </c>
      <c r="O150" s="78"/>
      <c r="P150" s="214">
        <f>O150*H150</f>
        <v>0</v>
      </c>
      <c r="Q150" s="214">
        <v>0</v>
      </c>
      <c r="R150" s="214">
        <f>Q150*H150</f>
        <v>0</v>
      </c>
      <c r="S150" s="214">
        <v>0</v>
      </c>
      <c r="T150" s="215">
        <f>S150*H150</f>
        <v>0</v>
      </c>
      <c r="AR150" s="16" t="s">
        <v>131</v>
      </c>
      <c r="AT150" s="16" t="s">
        <v>127</v>
      </c>
      <c r="AU150" s="16" t="s">
        <v>80</v>
      </c>
      <c r="AY150" s="16" t="s">
        <v>125</v>
      </c>
      <c r="BE150" s="216">
        <f>IF(N150="základní",J150,0)</f>
        <v>0</v>
      </c>
      <c r="BF150" s="216">
        <f>IF(N150="snížená",J150,0)</f>
        <v>0</v>
      </c>
      <c r="BG150" s="216">
        <f>IF(N150="zákl. přenesená",J150,0)</f>
        <v>0</v>
      </c>
      <c r="BH150" s="216">
        <f>IF(N150="sníž. přenesená",J150,0)</f>
        <v>0</v>
      </c>
      <c r="BI150" s="216">
        <f>IF(N150="nulová",J150,0)</f>
        <v>0</v>
      </c>
      <c r="BJ150" s="16" t="s">
        <v>78</v>
      </c>
      <c r="BK150" s="216">
        <f>ROUND(I150*H150,2)</f>
        <v>0</v>
      </c>
      <c r="BL150" s="16" t="s">
        <v>131</v>
      </c>
      <c r="BM150" s="16" t="s">
        <v>370</v>
      </c>
    </row>
    <row r="151" s="10" customFormat="1" ht="22.8" customHeight="1">
      <c r="B151" s="189"/>
      <c r="C151" s="190"/>
      <c r="D151" s="191" t="s">
        <v>69</v>
      </c>
      <c r="E151" s="203" t="s">
        <v>277</v>
      </c>
      <c r="F151" s="203" t="s">
        <v>278</v>
      </c>
      <c r="G151" s="190"/>
      <c r="H151" s="190"/>
      <c r="I151" s="193"/>
      <c r="J151" s="204">
        <f>BK151</f>
        <v>0</v>
      </c>
      <c r="K151" s="190"/>
      <c r="L151" s="195"/>
      <c r="M151" s="196"/>
      <c r="N151" s="197"/>
      <c r="O151" s="197"/>
      <c r="P151" s="198">
        <f>P152</f>
        <v>0</v>
      </c>
      <c r="Q151" s="197"/>
      <c r="R151" s="198">
        <f>R152</f>
        <v>0</v>
      </c>
      <c r="S151" s="197"/>
      <c r="T151" s="199">
        <f>T152</f>
        <v>0</v>
      </c>
      <c r="AR151" s="200" t="s">
        <v>78</v>
      </c>
      <c r="AT151" s="201" t="s">
        <v>69</v>
      </c>
      <c r="AU151" s="201" t="s">
        <v>78</v>
      </c>
      <c r="AY151" s="200" t="s">
        <v>125</v>
      </c>
      <c r="BK151" s="202">
        <f>BK152</f>
        <v>0</v>
      </c>
    </row>
    <row r="152" s="1" customFormat="1" ht="16.5" customHeight="1">
      <c r="B152" s="37"/>
      <c r="C152" s="205" t="s">
        <v>251</v>
      </c>
      <c r="D152" s="205" t="s">
        <v>127</v>
      </c>
      <c r="E152" s="206" t="s">
        <v>280</v>
      </c>
      <c r="F152" s="207" t="s">
        <v>281</v>
      </c>
      <c r="G152" s="208" t="s">
        <v>177</v>
      </c>
      <c r="H152" s="209">
        <v>14.234</v>
      </c>
      <c r="I152" s="210"/>
      <c r="J152" s="211">
        <f>ROUND(I152*H152,2)</f>
        <v>0</v>
      </c>
      <c r="K152" s="207" t="s">
        <v>135</v>
      </c>
      <c r="L152" s="42"/>
      <c r="M152" s="212" t="s">
        <v>1</v>
      </c>
      <c r="N152" s="213" t="s">
        <v>41</v>
      </c>
      <c r="O152" s="78"/>
      <c r="P152" s="214">
        <f>O152*H152</f>
        <v>0</v>
      </c>
      <c r="Q152" s="214">
        <v>0</v>
      </c>
      <c r="R152" s="214">
        <f>Q152*H152</f>
        <v>0</v>
      </c>
      <c r="S152" s="214">
        <v>0</v>
      </c>
      <c r="T152" s="215">
        <f>S152*H152</f>
        <v>0</v>
      </c>
      <c r="AR152" s="16" t="s">
        <v>131</v>
      </c>
      <c r="AT152" s="16" t="s">
        <v>127</v>
      </c>
      <c r="AU152" s="16" t="s">
        <v>80</v>
      </c>
      <c r="AY152" s="16" t="s">
        <v>125</v>
      </c>
      <c r="BE152" s="216">
        <f>IF(N152="základní",J152,0)</f>
        <v>0</v>
      </c>
      <c r="BF152" s="216">
        <f>IF(N152="snížená",J152,0)</f>
        <v>0</v>
      </c>
      <c r="BG152" s="216">
        <f>IF(N152="zákl. přenesená",J152,0)</f>
        <v>0</v>
      </c>
      <c r="BH152" s="216">
        <f>IF(N152="sníž. přenesená",J152,0)</f>
        <v>0</v>
      </c>
      <c r="BI152" s="216">
        <f>IF(N152="nulová",J152,0)</f>
        <v>0</v>
      </c>
      <c r="BJ152" s="16" t="s">
        <v>78</v>
      </c>
      <c r="BK152" s="216">
        <f>ROUND(I152*H152,2)</f>
        <v>0</v>
      </c>
      <c r="BL152" s="16" t="s">
        <v>131</v>
      </c>
      <c r="BM152" s="16" t="s">
        <v>371</v>
      </c>
    </row>
    <row r="153" s="10" customFormat="1" ht="25.92" customHeight="1">
      <c r="B153" s="189"/>
      <c r="C153" s="190"/>
      <c r="D153" s="191" t="s">
        <v>69</v>
      </c>
      <c r="E153" s="192" t="s">
        <v>283</v>
      </c>
      <c r="F153" s="192" t="s">
        <v>284</v>
      </c>
      <c r="G153" s="190"/>
      <c r="H153" s="190"/>
      <c r="I153" s="193"/>
      <c r="J153" s="194">
        <f>BK153</f>
        <v>0</v>
      </c>
      <c r="K153" s="190"/>
      <c r="L153" s="195"/>
      <c r="M153" s="196"/>
      <c r="N153" s="197"/>
      <c r="O153" s="197"/>
      <c r="P153" s="198">
        <f>P154</f>
        <v>0</v>
      </c>
      <c r="Q153" s="197"/>
      <c r="R153" s="198">
        <f>R154</f>
        <v>1.4471600000000002</v>
      </c>
      <c r="S153" s="197"/>
      <c r="T153" s="199">
        <f>T154</f>
        <v>0</v>
      </c>
      <c r="AR153" s="200" t="s">
        <v>80</v>
      </c>
      <c r="AT153" s="201" t="s">
        <v>69</v>
      </c>
      <c r="AU153" s="201" t="s">
        <v>70</v>
      </c>
      <c r="AY153" s="200" t="s">
        <v>125</v>
      </c>
      <c r="BK153" s="202">
        <f>BK154</f>
        <v>0</v>
      </c>
    </row>
    <row r="154" s="10" customFormat="1" ht="22.8" customHeight="1">
      <c r="B154" s="189"/>
      <c r="C154" s="190"/>
      <c r="D154" s="191" t="s">
        <v>69</v>
      </c>
      <c r="E154" s="203" t="s">
        <v>285</v>
      </c>
      <c r="F154" s="203" t="s">
        <v>372</v>
      </c>
      <c r="G154" s="190"/>
      <c r="H154" s="190"/>
      <c r="I154" s="193"/>
      <c r="J154" s="204">
        <f>BK154</f>
        <v>0</v>
      </c>
      <c r="K154" s="190"/>
      <c r="L154" s="195"/>
      <c r="M154" s="196"/>
      <c r="N154" s="197"/>
      <c r="O154" s="197"/>
      <c r="P154" s="198">
        <f>SUM(P155:P161)</f>
        <v>0</v>
      </c>
      <c r="Q154" s="197"/>
      <c r="R154" s="198">
        <f>SUM(R155:R161)</f>
        <v>1.4471600000000002</v>
      </c>
      <c r="S154" s="197"/>
      <c r="T154" s="199">
        <f>SUM(T155:T161)</f>
        <v>0</v>
      </c>
      <c r="AR154" s="200" t="s">
        <v>80</v>
      </c>
      <c r="AT154" s="201" t="s">
        <v>69</v>
      </c>
      <c r="AU154" s="201" t="s">
        <v>78</v>
      </c>
      <c r="AY154" s="200" t="s">
        <v>125</v>
      </c>
      <c r="BK154" s="202">
        <f>SUM(BK155:BK161)</f>
        <v>0</v>
      </c>
    </row>
    <row r="155" s="1" customFormat="1" ht="16.5" customHeight="1">
      <c r="B155" s="37"/>
      <c r="C155" s="205" t="s">
        <v>257</v>
      </c>
      <c r="D155" s="205" t="s">
        <v>127</v>
      </c>
      <c r="E155" s="206" t="s">
        <v>373</v>
      </c>
      <c r="F155" s="207" t="s">
        <v>374</v>
      </c>
      <c r="G155" s="208" t="s">
        <v>193</v>
      </c>
      <c r="H155" s="209">
        <v>30</v>
      </c>
      <c r="I155" s="210"/>
      <c r="J155" s="211">
        <f>ROUND(I155*H155,2)</f>
        <v>0</v>
      </c>
      <c r="K155" s="207" t="s">
        <v>135</v>
      </c>
      <c r="L155" s="42"/>
      <c r="M155" s="212" t="s">
        <v>1</v>
      </c>
      <c r="N155" s="213" t="s">
        <v>41</v>
      </c>
      <c r="O155" s="78"/>
      <c r="P155" s="214">
        <f>O155*H155</f>
        <v>0</v>
      </c>
      <c r="Q155" s="214">
        <v>6.0000000000000002E-05</v>
      </c>
      <c r="R155" s="214">
        <f>Q155*H155</f>
        <v>0.0018</v>
      </c>
      <c r="S155" s="214">
        <v>0</v>
      </c>
      <c r="T155" s="215">
        <f>S155*H155</f>
        <v>0</v>
      </c>
      <c r="AR155" s="16" t="s">
        <v>202</v>
      </c>
      <c r="AT155" s="16" t="s">
        <v>127</v>
      </c>
      <c r="AU155" s="16" t="s">
        <v>80</v>
      </c>
      <c r="AY155" s="16" t="s">
        <v>125</v>
      </c>
      <c r="BE155" s="216">
        <f>IF(N155="základní",J155,0)</f>
        <v>0</v>
      </c>
      <c r="BF155" s="216">
        <f>IF(N155="snížená",J155,0)</f>
        <v>0</v>
      </c>
      <c r="BG155" s="216">
        <f>IF(N155="zákl. přenesená",J155,0)</f>
        <v>0</v>
      </c>
      <c r="BH155" s="216">
        <f>IF(N155="sníž. přenesená",J155,0)</f>
        <v>0</v>
      </c>
      <c r="BI155" s="216">
        <f>IF(N155="nulová",J155,0)</f>
        <v>0</v>
      </c>
      <c r="BJ155" s="16" t="s">
        <v>78</v>
      </c>
      <c r="BK155" s="216">
        <f>ROUND(I155*H155,2)</f>
        <v>0</v>
      </c>
      <c r="BL155" s="16" t="s">
        <v>202</v>
      </c>
      <c r="BM155" s="16" t="s">
        <v>375</v>
      </c>
    </row>
    <row r="156" s="1" customFormat="1" ht="16.5" customHeight="1">
      <c r="B156" s="37"/>
      <c r="C156" s="205" t="s">
        <v>261</v>
      </c>
      <c r="D156" s="205" t="s">
        <v>127</v>
      </c>
      <c r="E156" s="206" t="s">
        <v>376</v>
      </c>
      <c r="F156" s="207" t="s">
        <v>377</v>
      </c>
      <c r="G156" s="208" t="s">
        <v>378</v>
      </c>
      <c r="H156" s="209">
        <v>896</v>
      </c>
      <c r="I156" s="210"/>
      <c r="J156" s="211">
        <f>ROUND(I156*H156,2)</f>
        <v>0</v>
      </c>
      <c r="K156" s="207" t="s">
        <v>135</v>
      </c>
      <c r="L156" s="42"/>
      <c r="M156" s="212" t="s">
        <v>1</v>
      </c>
      <c r="N156" s="213" t="s">
        <v>41</v>
      </c>
      <c r="O156" s="78"/>
      <c r="P156" s="214">
        <f>O156*H156</f>
        <v>0</v>
      </c>
      <c r="Q156" s="214">
        <v>6.0000000000000002E-05</v>
      </c>
      <c r="R156" s="214">
        <f>Q156*H156</f>
        <v>0.053760000000000002</v>
      </c>
      <c r="S156" s="214">
        <v>0</v>
      </c>
      <c r="T156" s="215">
        <f>S156*H156</f>
        <v>0</v>
      </c>
      <c r="AR156" s="16" t="s">
        <v>202</v>
      </c>
      <c r="AT156" s="16" t="s">
        <v>127</v>
      </c>
      <c r="AU156" s="16" t="s">
        <v>80</v>
      </c>
      <c r="AY156" s="16" t="s">
        <v>125</v>
      </c>
      <c r="BE156" s="216">
        <f>IF(N156="základní",J156,0)</f>
        <v>0</v>
      </c>
      <c r="BF156" s="216">
        <f>IF(N156="snížená",J156,0)</f>
        <v>0</v>
      </c>
      <c r="BG156" s="216">
        <f>IF(N156="zákl. přenesená",J156,0)</f>
        <v>0</v>
      </c>
      <c r="BH156" s="216">
        <f>IF(N156="sníž. přenesená",J156,0)</f>
        <v>0</v>
      </c>
      <c r="BI156" s="216">
        <f>IF(N156="nulová",J156,0)</f>
        <v>0</v>
      </c>
      <c r="BJ156" s="16" t="s">
        <v>78</v>
      </c>
      <c r="BK156" s="216">
        <f>ROUND(I156*H156,2)</f>
        <v>0</v>
      </c>
      <c r="BL156" s="16" t="s">
        <v>202</v>
      </c>
      <c r="BM156" s="16" t="s">
        <v>379</v>
      </c>
    </row>
    <row r="157" s="1" customFormat="1" ht="16.5" customHeight="1">
      <c r="B157" s="37"/>
      <c r="C157" s="250" t="s">
        <v>265</v>
      </c>
      <c r="D157" s="250" t="s">
        <v>219</v>
      </c>
      <c r="E157" s="251" t="s">
        <v>380</v>
      </c>
      <c r="F157" s="252" t="s">
        <v>381</v>
      </c>
      <c r="G157" s="253" t="s">
        <v>378</v>
      </c>
      <c r="H157" s="254">
        <v>896</v>
      </c>
      <c r="I157" s="255"/>
      <c r="J157" s="256">
        <f>ROUND(I157*H157,2)</f>
        <v>0</v>
      </c>
      <c r="K157" s="252" t="s">
        <v>1</v>
      </c>
      <c r="L157" s="257"/>
      <c r="M157" s="258" t="s">
        <v>1</v>
      </c>
      <c r="N157" s="259" t="s">
        <v>41</v>
      </c>
      <c r="O157" s="78"/>
      <c r="P157" s="214">
        <f>O157*H157</f>
        <v>0</v>
      </c>
      <c r="Q157" s="214">
        <v>0.00124</v>
      </c>
      <c r="R157" s="214">
        <f>Q157*H157</f>
        <v>1.11104</v>
      </c>
      <c r="S157" s="214">
        <v>0</v>
      </c>
      <c r="T157" s="215">
        <f>S157*H157</f>
        <v>0</v>
      </c>
      <c r="AR157" s="16" t="s">
        <v>279</v>
      </c>
      <c r="AT157" s="16" t="s">
        <v>219</v>
      </c>
      <c r="AU157" s="16" t="s">
        <v>80</v>
      </c>
      <c r="AY157" s="16" t="s">
        <v>125</v>
      </c>
      <c r="BE157" s="216">
        <f>IF(N157="základní",J157,0)</f>
        <v>0</v>
      </c>
      <c r="BF157" s="216">
        <f>IF(N157="snížená",J157,0)</f>
        <v>0</v>
      </c>
      <c r="BG157" s="216">
        <f>IF(N157="zákl. přenesená",J157,0)</f>
        <v>0</v>
      </c>
      <c r="BH157" s="216">
        <f>IF(N157="sníž. přenesená",J157,0)</f>
        <v>0</v>
      </c>
      <c r="BI157" s="216">
        <f>IF(N157="nulová",J157,0)</f>
        <v>0</v>
      </c>
      <c r="BJ157" s="16" t="s">
        <v>78</v>
      </c>
      <c r="BK157" s="216">
        <f>ROUND(I157*H157,2)</f>
        <v>0</v>
      </c>
      <c r="BL157" s="16" t="s">
        <v>202</v>
      </c>
      <c r="BM157" s="16" t="s">
        <v>382</v>
      </c>
    </row>
    <row r="158" s="1" customFormat="1" ht="16.5" customHeight="1">
      <c r="B158" s="37"/>
      <c r="C158" s="205" t="s">
        <v>269</v>
      </c>
      <c r="D158" s="205" t="s">
        <v>127</v>
      </c>
      <c r="E158" s="206" t="s">
        <v>376</v>
      </c>
      <c r="F158" s="207" t="s">
        <v>377</v>
      </c>
      <c r="G158" s="208" t="s">
        <v>378</v>
      </c>
      <c r="H158" s="209">
        <v>30</v>
      </c>
      <c r="I158" s="210"/>
      <c r="J158" s="211">
        <f>ROUND(I158*H158,2)</f>
        <v>0</v>
      </c>
      <c r="K158" s="207" t="s">
        <v>135</v>
      </c>
      <c r="L158" s="42"/>
      <c r="M158" s="212" t="s">
        <v>1</v>
      </c>
      <c r="N158" s="213" t="s">
        <v>41</v>
      </c>
      <c r="O158" s="78"/>
      <c r="P158" s="214">
        <f>O158*H158</f>
        <v>0</v>
      </c>
      <c r="Q158" s="214">
        <v>6.0000000000000002E-05</v>
      </c>
      <c r="R158" s="214">
        <f>Q158*H158</f>
        <v>0.0018</v>
      </c>
      <c r="S158" s="214">
        <v>0</v>
      </c>
      <c r="T158" s="215">
        <f>S158*H158</f>
        <v>0</v>
      </c>
      <c r="AR158" s="16" t="s">
        <v>202</v>
      </c>
      <c r="AT158" s="16" t="s">
        <v>127</v>
      </c>
      <c r="AU158" s="16" t="s">
        <v>80</v>
      </c>
      <c r="AY158" s="16" t="s">
        <v>125</v>
      </c>
      <c r="BE158" s="216">
        <f>IF(N158="základní",J158,0)</f>
        <v>0</v>
      </c>
      <c r="BF158" s="216">
        <f>IF(N158="snížená",J158,0)</f>
        <v>0</v>
      </c>
      <c r="BG158" s="216">
        <f>IF(N158="zákl. přenesená",J158,0)</f>
        <v>0</v>
      </c>
      <c r="BH158" s="216">
        <f>IF(N158="sníž. přenesená",J158,0)</f>
        <v>0</v>
      </c>
      <c r="BI158" s="216">
        <f>IF(N158="nulová",J158,0)</f>
        <v>0</v>
      </c>
      <c r="BJ158" s="16" t="s">
        <v>78</v>
      </c>
      <c r="BK158" s="216">
        <f>ROUND(I158*H158,2)</f>
        <v>0</v>
      </c>
      <c r="BL158" s="16" t="s">
        <v>202</v>
      </c>
      <c r="BM158" s="16" t="s">
        <v>383</v>
      </c>
    </row>
    <row r="159" s="1" customFormat="1" ht="16.5" customHeight="1">
      <c r="B159" s="37"/>
      <c r="C159" s="250" t="s">
        <v>273</v>
      </c>
      <c r="D159" s="250" t="s">
        <v>219</v>
      </c>
      <c r="E159" s="251" t="s">
        <v>384</v>
      </c>
      <c r="F159" s="252" t="s">
        <v>385</v>
      </c>
      <c r="G159" s="253" t="s">
        <v>378</v>
      </c>
      <c r="H159" s="254">
        <v>30</v>
      </c>
      <c r="I159" s="255"/>
      <c r="J159" s="256">
        <f>ROUND(I159*H159,2)</f>
        <v>0</v>
      </c>
      <c r="K159" s="252" t="s">
        <v>1</v>
      </c>
      <c r="L159" s="257"/>
      <c r="M159" s="258" t="s">
        <v>1</v>
      </c>
      <c r="N159" s="259" t="s">
        <v>41</v>
      </c>
      <c r="O159" s="78"/>
      <c r="P159" s="214">
        <f>O159*H159</f>
        <v>0</v>
      </c>
      <c r="Q159" s="214">
        <v>0.0074999999999999997</v>
      </c>
      <c r="R159" s="214">
        <f>Q159*H159</f>
        <v>0.22499999999999998</v>
      </c>
      <c r="S159" s="214">
        <v>0</v>
      </c>
      <c r="T159" s="215">
        <f>S159*H159</f>
        <v>0</v>
      </c>
      <c r="AR159" s="16" t="s">
        <v>279</v>
      </c>
      <c r="AT159" s="16" t="s">
        <v>219</v>
      </c>
      <c r="AU159" s="16" t="s">
        <v>80</v>
      </c>
      <c r="AY159" s="16" t="s">
        <v>125</v>
      </c>
      <c r="BE159" s="216">
        <f>IF(N159="základní",J159,0)</f>
        <v>0</v>
      </c>
      <c r="BF159" s="216">
        <f>IF(N159="snížená",J159,0)</f>
        <v>0</v>
      </c>
      <c r="BG159" s="216">
        <f>IF(N159="zákl. přenesená",J159,0)</f>
        <v>0</v>
      </c>
      <c r="BH159" s="216">
        <f>IF(N159="sníž. přenesená",J159,0)</f>
        <v>0</v>
      </c>
      <c r="BI159" s="216">
        <f>IF(N159="nulová",J159,0)</f>
        <v>0</v>
      </c>
      <c r="BJ159" s="16" t="s">
        <v>78</v>
      </c>
      <c r="BK159" s="216">
        <f>ROUND(I159*H159,2)</f>
        <v>0</v>
      </c>
      <c r="BL159" s="16" t="s">
        <v>202</v>
      </c>
      <c r="BM159" s="16" t="s">
        <v>386</v>
      </c>
    </row>
    <row r="160" s="1" customFormat="1" ht="16.5" customHeight="1">
      <c r="B160" s="37"/>
      <c r="C160" s="205" t="s">
        <v>279</v>
      </c>
      <c r="D160" s="205" t="s">
        <v>127</v>
      </c>
      <c r="E160" s="206" t="s">
        <v>387</v>
      </c>
      <c r="F160" s="207" t="s">
        <v>388</v>
      </c>
      <c r="G160" s="208" t="s">
        <v>378</v>
      </c>
      <c r="H160" s="209">
        <v>896</v>
      </c>
      <c r="I160" s="210"/>
      <c r="J160" s="211">
        <f>ROUND(I160*H160,2)</f>
        <v>0</v>
      </c>
      <c r="K160" s="207" t="s">
        <v>1</v>
      </c>
      <c r="L160" s="42"/>
      <c r="M160" s="212" t="s">
        <v>1</v>
      </c>
      <c r="N160" s="213" t="s">
        <v>41</v>
      </c>
      <c r="O160" s="78"/>
      <c r="P160" s="214">
        <f>O160*H160</f>
        <v>0</v>
      </c>
      <c r="Q160" s="214">
        <v>6.0000000000000002E-05</v>
      </c>
      <c r="R160" s="214">
        <f>Q160*H160</f>
        <v>0.053760000000000002</v>
      </c>
      <c r="S160" s="214">
        <v>0</v>
      </c>
      <c r="T160" s="215">
        <f>S160*H160</f>
        <v>0</v>
      </c>
      <c r="AR160" s="16" t="s">
        <v>202</v>
      </c>
      <c r="AT160" s="16" t="s">
        <v>127</v>
      </c>
      <c r="AU160" s="16" t="s">
        <v>80</v>
      </c>
      <c r="AY160" s="16" t="s">
        <v>125</v>
      </c>
      <c r="BE160" s="216">
        <f>IF(N160="základní",J160,0)</f>
        <v>0</v>
      </c>
      <c r="BF160" s="216">
        <f>IF(N160="snížená",J160,0)</f>
        <v>0</v>
      </c>
      <c r="BG160" s="216">
        <f>IF(N160="zákl. přenesená",J160,0)</f>
        <v>0</v>
      </c>
      <c r="BH160" s="216">
        <f>IF(N160="sníž. přenesená",J160,0)</f>
        <v>0</v>
      </c>
      <c r="BI160" s="216">
        <f>IF(N160="nulová",J160,0)</f>
        <v>0</v>
      </c>
      <c r="BJ160" s="16" t="s">
        <v>78</v>
      </c>
      <c r="BK160" s="216">
        <f>ROUND(I160*H160,2)</f>
        <v>0</v>
      </c>
      <c r="BL160" s="16" t="s">
        <v>202</v>
      </c>
      <c r="BM160" s="16" t="s">
        <v>389</v>
      </c>
    </row>
    <row r="161" s="1" customFormat="1" ht="16.5" customHeight="1">
      <c r="B161" s="37"/>
      <c r="C161" s="205" t="s">
        <v>287</v>
      </c>
      <c r="D161" s="205" t="s">
        <v>127</v>
      </c>
      <c r="E161" s="206" t="s">
        <v>390</v>
      </c>
      <c r="F161" s="207" t="s">
        <v>391</v>
      </c>
      <c r="G161" s="208" t="s">
        <v>177</v>
      </c>
      <c r="H161" s="209">
        <v>1.4470000000000001</v>
      </c>
      <c r="I161" s="210"/>
      <c r="J161" s="211">
        <f>ROUND(I161*H161,2)</f>
        <v>0</v>
      </c>
      <c r="K161" s="207" t="s">
        <v>135</v>
      </c>
      <c r="L161" s="42"/>
      <c r="M161" s="260" t="s">
        <v>1</v>
      </c>
      <c r="N161" s="261" t="s">
        <v>41</v>
      </c>
      <c r="O161" s="262"/>
      <c r="P161" s="263">
        <f>O161*H161</f>
        <v>0</v>
      </c>
      <c r="Q161" s="263">
        <v>0</v>
      </c>
      <c r="R161" s="263">
        <f>Q161*H161</f>
        <v>0</v>
      </c>
      <c r="S161" s="263">
        <v>0</v>
      </c>
      <c r="T161" s="264">
        <f>S161*H161</f>
        <v>0</v>
      </c>
      <c r="AR161" s="16" t="s">
        <v>202</v>
      </c>
      <c r="AT161" s="16" t="s">
        <v>127</v>
      </c>
      <c r="AU161" s="16" t="s">
        <v>80</v>
      </c>
      <c r="AY161" s="16" t="s">
        <v>125</v>
      </c>
      <c r="BE161" s="216">
        <f>IF(N161="základní",J161,0)</f>
        <v>0</v>
      </c>
      <c r="BF161" s="216">
        <f>IF(N161="snížená",J161,0)</f>
        <v>0</v>
      </c>
      <c r="BG161" s="216">
        <f>IF(N161="zákl. přenesená",J161,0)</f>
        <v>0</v>
      </c>
      <c r="BH161" s="216">
        <f>IF(N161="sníž. přenesená",J161,0)</f>
        <v>0</v>
      </c>
      <c r="BI161" s="216">
        <f>IF(N161="nulová",J161,0)</f>
        <v>0</v>
      </c>
      <c r="BJ161" s="16" t="s">
        <v>78</v>
      </c>
      <c r="BK161" s="216">
        <f>ROUND(I161*H161,2)</f>
        <v>0</v>
      </c>
      <c r="BL161" s="16" t="s">
        <v>202</v>
      </c>
      <c r="BM161" s="16" t="s">
        <v>392</v>
      </c>
    </row>
    <row r="162" s="1" customFormat="1" ht="6.96" customHeight="1">
      <c r="B162" s="56"/>
      <c r="C162" s="57"/>
      <c r="D162" s="57"/>
      <c r="E162" s="57"/>
      <c r="F162" s="57"/>
      <c r="G162" s="57"/>
      <c r="H162" s="57"/>
      <c r="I162" s="154"/>
      <c r="J162" s="57"/>
      <c r="K162" s="57"/>
      <c r="L162" s="42"/>
    </row>
  </sheetData>
  <sheetProtection sheet="1" autoFilter="0" formatColumns="0" formatRows="0" objects="1" scenarios="1" spinCount="100000" saltValue="C99oM9xpPlvCa64UY3/52QukDcbt/N6A5HVodo4NxHqRaD8CmAd0yFjfqayGKzteJNokECawSXrLsJcF9bHPWA==" hashValue="OAJnYjaEp7XgPHXMJrZoakpvRJNGg23K4/5X3Qamj4koHhXXxVF/WlR/IaY1TbdQ+6VnikqHB63fRnZC5N/HGA==" algorithmName="SHA-512" password="CC35"/>
  <autoFilter ref="C87:K161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00.83" customWidth="1"/>
    <col min="7" max="7" width="8.67" customWidth="1"/>
    <col min="8" max="8" width="11.17" customWidth="1"/>
    <col min="9" max="9" width="14.17" style="123" customWidth="1"/>
    <col min="10" max="10" width="23.5" customWidth="1"/>
    <col min="11" max="11" width="15.5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86</v>
      </c>
    </row>
    <row r="3" ht="6.96" customHeight="1">
      <c r="B3" s="124"/>
      <c r="C3" s="125"/>
      <c r="D3" s="125"/>
      <c r="E3" s="125"/>
      <c r="F3" s="125"/>
      <c r="G3" s="125"/>
      <c r="H3" s="125"/>
      <c r="I3" s="126"/>
      <c r="J3" s="125"/>
      <c r="K3" s="125"/>
      <c r="L3" s="19"/>
      <c r="AT3" s="16" t="s">
        <v>80</v>
      </c>
    </row>
    <row r="4" ht="24.96" customHeight="1">
      <c r="B4" s="19"/>
      <c r="D4" s="127" t="s">
        <v>92</v>
      </c>
      <c r="L4" s="19"/>
      <c r="M4" s="23" t="s">
        <v>10</v>
      </c>
      <c r="AT4" s="16" t="s">
        <v>4</v>
      </c>
    </row>
    <row r="5" ht="6.96" customHeight="1">
      <c r="B5" s="19"/>
      <c r="L5" s="19"/>
    </row>
    <row r="6" ht="12" customHeight="1">
      <c r="B6" s="19"/>
      <c r="D6" s="128" t="s">
        <v>16</v>
      </c>
      <c r="L6" s="19"/>
    </row>
    <row r="7" ht="16.5" customHeight="1">
      <c r="B7" s="19"/>
      <c r="E7" s="129" t="str">
        <f>'Rekapitulace stavby'!K6</f>
        <v>Mnichovo Hradiště - oprava cest a schodiště nad soutokem Jizery a Nedbalky</v>
      </c>
      <c r="F7" s="128"/>
      <c r="G7" s="128"/>
      <c r="H7" s="128"/>
      <c r="L7" s="19"/>
    </row>
    <row r="8" s="1" customFormat="1" ht="12" customHeight="1">
      <c r="B8" s="42"/>
      <c r="D8" s="128" t="s">
        <v>93</v>
      </c>
      <c r="I8" s="130"/>
      <c r="L8" s="42"/>
    </row>
    <row r="9" s="1" customFormat="1" ht="36.96" customHeight="1">
      <c r="B9" s="42"/>
      <c r="E9" s="131" t="s">
        <v>393</v>
      </c>
      <c r="F9" s="1"/>
      <c r="G9" s="1"/>
      <c r="H9" s="1"/>
      <c r="I9" s="130"/>
      <c r="L9" s="42"/>
    </row>
    <row r="10" s="1" customFormat="1">
      <c r="B10" s="42"/>
      <c r="I10" s="130"/>
      <c r="L10" s="42"/>
    </row>
    <row r="11" s="1" customFormat="1" ht="12" customHeight="1">
      <c r="B11" s="42"/>
      <c r="D11" s="128" t="s">
        <v>18</v>
      </c>
      <c r="F11" s="16" t="s">
        <v>1</v>
      </c>
      <c r="I11" s="132" t="s">
        <v>19</v>
      </c>
      <c r="J11" s="16" t="s">
        <v>1</v>
      </c>
      <c r="L11" s="42"/>
    </row>
    <row r="12" s="1" customFormat="1" ht="12" customHeight="1">
      <c r="B12" s="42"/>
      <c r="D12" s="128" t="s">
        <v>20</v>
      </c>
      <c r="F12" s="16" t="s">
        <v>21</v>
      </c>
      <c r="I12" s="132" t="s">
        <v>22</v>
      </c>
      <c r="J12" s="133" t="str">
        <f>'Rekapitulace stavby'!AN8</f>
        <v>15. 10. 2018</v>
      </c>
      <c r="L12" s="42"/>
    </row>
    <row r="13" s="1" customFormat="1" ht="10.8" customHeight="1">
      <c r="B13" s="42"/>
      <c r="I13" s="130"/>
      <c r="L13" s="42"/>
    </row>
    <row r="14" s="1" customFormat="1" ht="12" customHeight="1">
      <c r="B14" s="42"/>
      <c r="D14" s="128" t="s">
        <v>24</v>
      </c>
      <c r="I14" s="132" t="s">
        <v>25</v>
      </c>
      <c r="J14" s="16" t="s">
        <v>1</v>
      </c>
      <c r="L14" s="42"/>
    </row>
    <row r="15" s="1" customFormat="1" ht="18" customHeight="1">
      <c r="B15" s="42"/>
      <c r="E15" s="16" t="s">
        <v>26</v>
      </c>
      <c r="I15" s="132" t="s">
        <v>27</v>
      </c>
      <c r="J15" s="16" t="s">
        <v>1</v>
      </c>
      <c r="L15" s="42"/>
    </row>
    <row r="16" s="1" customFormat="1" ht="6.96" customHeight="1">
      <c r="B16" s="42"/>
      <c r="I16" s="130"/>
      <c r="L16" s="42"/>
    </row>
    <row r="17" s="1" customFormat="1" ht="12" customHeight="1">
      <c r="B17" s="42"/>
      <c r="D17" s="128" t="s">
        <v>28</v>
      </c>
      <c r="I17" s="132" t="s">
        <v>25</v>
      </c>
      <c r="J17" s="32" t="str">
        <f>'Rekapitulace stavby'!AN13</f>
        <v>Vyplň údaj</v>
      </c>
      <c r="L17" s="42"/>
    </row>
    <row r="18" s="1" customFormat="1" ht="18" customHeight="1">
      <c r="B18" s="42"/>
      <c r="E18" s="32" t="str">
        <f>'Rekapitulace stavby'!E14</f>
        <v>Vyplň údaj</v>
      </c>
      <c r="F18" s="16"/>
      <c r="G18" s="16"/>
      <c r="H18" s="16"/>
      <c r="I18" s="132" t="s">
        <v>27</v>
      </c>
      <c r="J18" s="32" t="str">
        <f>'Rekapitulace stavby'!AN14</f>
        <v>Vyplň údaj</v>
      </c>
      <c r="L18" s="42"/>
    </row>
    <row r="19" s="1" customFormat="1" ht="6.96" customHeight="1">
      <c r="B19" s="42"/>
      <c r="I19" s="130"/>
      <c r="L19" s="42"/>
    </row>
    <row r="20" s="1" customFormat="1" ht="12" customHeight="1">
      <c r="B20" s="42"/>
      <c r="D20" s="128" t="s">
        <v>30</v>
      </c>
      <c r="I20" s="132" t="s">
        <v>25</v>
      </c>
      <c r="J20" s="16" t="s">
        <v>1</v>
      </c>
      <c r="L20" s="42"/>
    </row>
    <row r="21" s="1" customFormat="1" ht="18" customHeight="1">
      <c r="B21" s="42"/>
      <c r="E21" s="16" t="s">
        <v>31</v>
      </c>
      <c r="I21" s="132" t="s">
        <v>27</v>
      </c>
      <c r="J21" s="16" t="s">
        <v>1</v>
      </c>
      <c r="L21" s="42"/>
    </row>
    <row r="22" s="1" customFormat="1" ht="6.96" customHeight="1">
      <c r="B22" s="42"/>
      <c r="I22" s="130"/>
      <c r="L22" s="42"/>
    </row>
    <row r="23" s="1" customFormat="1" ht="12" customHeight="1">
      <c r="B23" s="42"/>
      <c r="D23" s="128" t="s">
        <v>33</v>
      </c>
      <c r="I23" s="132" t="s">
        <v>25</v>
      </c>
      <c r="J23" s="16" t="s">
        <v>1</v>
      </c>
      <c r="L23" s="42"/>
    </row>
    <row r="24" s="1" customFormat="1" ht="18" customHeight="1">
      <c r="B24" s="42"/>
      <c r="E24" s="16" t="s">
        <v>34</v>
      </c>
      <c r="I24" s="132" t="s">
        <v>27</v>
      </c>
      <c r="J24" s="16" t="s">
        <v>1</v>
      </c>
      <c r="L24" s="42"/>
    </row>
    <row r="25" s="1" customFormat="1" ht="6.96" customHeight="1">
      <c r="B25" s="42"/>
      <c r="I25" s="130"/>
      <c r="L25" s="42"/>
    </row>
    <row r="26" s="1" customFormat="1" ht="12" customHeight="1">
      <c r="B26" s="42"/>
      <c r="D26" s="128" t="s">
        <v>35</v>
      </c>
      <c r="I26" s="130"/>
      <c r="L26" s="42"/>
    </row>
    <row r="27" s="6" customFormat="1" ht="16.5" customHeight="1">
      <c r="B27" s="134"/>
      <c r="E27" s="135" t="s">
        <v>1</v>
      </c>
      <c r="F27" s="135"/>
      <c r="G27" s="135"/>
      <c r="H27" s="135"/>
      <c r="I27" s="136"/>
      <c r="L27" s="134"/>
    </row>
    <row r="28" s="1" customFormat="1" ht="6.96" customHeight="1">
      <c r="B28" s="42"/>
      <c r="I28" s="130"/>
      <c r="L28" s="42"/>
    </row>
    <row r="29" s="1" customFormat="1" ht="6.96" customHeight="1">
      <c r="B29" s="42"/>
      <c r="D29" s="70"/>
      <c r="E29" s="70"/>
      <c r="F29" s="70"/>
      <c r="G29" s="70"/>
      <c r="H29" s="70"/>
      <c r="I29" s="137"/>
      <c r="J29" s="70"/>
      <c r="K29" s="70"/>
      <c r="L29" s="42"/>
    </row>
    <row r="30" s="1" customFormat="1" ht="25.44" customHeight="1">
      <c r="B30" s="42"/>
      <c r="D30" s="138" t="s">
        <v>36</v>
      </c>
      <c r="I30" s="130"/>
      <c r="J30" s="139">
        <f>ROUND(J88, 2)</f>
        <v>0</v>
      </c>
      <c r="L30" s="42"/>
    </row>
    <row r="31" s="1" customFormat="1" ht="6.96" customHeight="1">
      <c r="B31" s="42"/>
      <c r="D31" s="70"/>
      <c r="E31" s="70"/>
      <c r="F31" s="70"/>
      <c r="G31" s="70"/>
      <c r="H31" s="70"/>
      <c r="I31" s="137"/>
      <c r="J31" s="70"/>
      <c r="K31" s="70"/>
      <c r="L31" s="42"/>
    </row>
    <row r="32" s="1" customFormat="1" ht="14.4" customHeight="1">
      <c r="B32" s="42"/>
      <c r="F32" s="140" t="s">
        <v>38</v>
      </c>
      <c r="I32" s="141" t="s">
        <v>37</v>
      </c>
      <c r="J32" s="140" t="s">
        <v>39</v>
      </c>
      <c r="L32" s="42"/>
    </row>
    <row r="33" s="1" customFormat="1" ht="14.4" customHeight="1">
      <c r="B33" s="42"/>
      <c r="D33" s="128" t="s">
        <v>40</v>
      </c>
      <c r="E33" s="128" t="s">
        <v>41</v>
      </c>
      <c r="F33" s="142">
        <f>ROUND((SUM(BE88:BE130)),  2)</f>
        <v>0</v>
      </c>
      <c r="I33" s="143">
        <v>0.20999999999999999</v>
      </c>
      <c r="J33" s="142">
        <f>ROUND(((SUM(BE88:BE130))*I33),  2)</f>
        <v>0</v>
      </c>
      <c r="L33" s="42"/>
    </row>
    <row r="34" s="1" customFormat="1" ht="14.4" customHeight="1">
      <c r="B34" s="42"/>
      <c r="E34" s="128" t="s">
        <v>42</v>
      </c>
      <c r="F34" s="142">
        <f>ROUND((SUM(BF88:BF130)),  2)</f>
        <v>0</v>
      </c>
      <c r="I34" s="143">
        <v>0.14999999999999999</v>
      </c>
      <c r="J34" s="142">
        <f>ROUND(((SUM(BF88:BF130))*I34),  2)</f>
        <v>0</v>
      </c>
      <c r="L34" s="42"/>
    </row>
    <row r="35" hidden="1" s="1" customFormat="1" ht="14.4" customHeight="1">
      <c r="B35" s="42"/>
      <c r="E35" s="128" t="s">
        <v>43</v>
      </c>
      <c r="F35" s="142">
        <f>ROUND((SUM(BG88:BG130)),  2)</f>
        <v>0</v>
      </c>
      <c r="I35" s="143">
        <v>0.20999999999999999</v>
      </c>
      <c r="J35" s="142">
        <f>0</f>
        <v>0</v>
      </c>
      <c r="L35" s="42"/>
    </row>
    <row r="36" hidden="1" s="1" customFormat="1" ht="14.4" customHeight="1">
      <c r="B36" s="42"/>
      <c r="E36" s="128" t="s">
        <v>44</v>
      </c>
      <c r="F36" s="142">
        <f>ROUND((SUM(BH88:BH130)),  2)</f>
        <v>0</v>
      </c>
      <c r="I36" s="143">
        <v>0.14999999999999999</v>
      </c>
      <c r="J36" s="142">
        <f>0</f>
        <v>0</v>
      </c>
      <c r="L36" s="42"/>
    </row>
    <row r="37" hidden="1" s="1" customFormat="1" ht="14.4" customHeight="1">
      <c r="B37" s="42"/>
      <c r="E37" s="128" t="s">
        <v>45</v>
      </c>
      <c r="F37" s="142">
        <f>ROUND((SUM(BI88:BI130)),  2)</f>
        <v>0</v>
      </c>
      <c r="I37" s="143">
        <v>0</v>
      </c>
      <c r="J37" s="142">
        <f>0</f>
        <v>0</v>
      </c>
      <c r="L37" s="42"/>
    </row>
    <row r="38" s="1" customFormat="1" ht="6.96" customHeight="1">
      <c r="B38" s="42"/>
      <c r="I38" s="130"/>
      <c r="L38" s="42"/>
    </row>
    <row r="39" s="1" customFormat="1" ht="25.44" customHeight="1">
      <c r="B39" s="42"/>
      <c r="C39" s="144"/>
      <c r="D39" s="145" t="s">
        <v>46</v>
      </c>
      <c r="E39" s="146"/>
      <c r="F39" s="146"/>
      <c r="G39" s="147" t="s">
        <v>47</v>
      </c>
      <c r="H39" s="148" t="s">
        <v>48</v>
      </c>
      <c r="I39" s="149"/>
      <c r="J39" s="150">
        <f>SUM(J30:J37)</f>
        <v>0</v>
      </c>
      <c r="K39" s="151"/>
      <c r="L39" s="42"/>
    </row>
    <row r="40" s="1" customFormat="1" ht="14.4" customHeight="1">
      <c r="B40" s="152"/>
      <c r="C40" s="153"/>
      <c r="D40" s="153"/>
      <c r="E40" s="153"/>
      <c r="F40" s="153"/>
      <c r="G40" s="153"/>
      <c r="H40" s="153"/>
      <c r="I40" s="154"/>
      <c r="J40" s="153"/>
      <c r="K40" s="153"/>
      <c r="L40" s="42"/>
    </row>
    <row r="44" s="1" customFormat="1" ht="6.96" customHeight="1">
      <c r="B44" s="155"/>
      <c r="C44" s="156"/>
      <c r="D44" s="156"/>
      <c r="E44" s="156"/>
      <c r="F44" s="156"/>
      <c r="G44" s="156"/>
      <c r="H44" s="156"/>
      <c r="I44" s="157"/>
      <c r="J44" s="156"/>
      <c r="K44" s="156"/>
      <c r="L44" s="42"/>
    </row>
    <row r="45" s="1" customFormat="1" ht="24.96" customHeight="1">
      <c r="B45" s="37"/>
      <c r="C45" s="22" t="s">
        <v>95</v>
      </c>
      <c r="D45" s="38"/>
      <c r="E45" s="38"/>
      <c r="F45" s="38"/>
      <c r="G45" s="38"/>
      <c r="H45" s="38"/>
      <c r="I45" s="130"/>
      <c r="J45" s="38"/>
      <c r="K45" s="38"/>
      <c r="L45" s="42"/>
    </row>
    <row r="46" s="1" customFormat="1" ht="6.96" customHeight="1">
      <c r="B46" s="37"/>
      <c r="C46" s="38"/>
      <c r="D46" s="38"/>
      <c r="E46" s="38"/>
      <c r="F46" s="38"/>
      <c r="G46" s="38"/>
      <c r="H46" s="38"/>
      <c r="I46" s="130"/>
      <c r="J46" s="38"/>
      <c r="K46" s="38"/>
      <c r="L46" s="42"/>
    </row>
    <row r="47" s="1" customFormat="1" ht="12" customHeight="1">
      <c r="B47" s="37"/>
      <c r="C47" s="31" t="s">
        <v>16</v>
      </c>
      <c r="D47" s="38"/>
      <c r="E47" s="38"/>
      <c r="F47" s="38"/>
      <c r="G47" s="38"/>
      <c r="H47" s="38"/>
      <c r="I47" s="130"/>
      <c r="J47" s="38"/>
      <c r="K47" s="38"/>
      <c r="L47" s="42"/>
    </row>
    <row r="48" s="1" customFormat="1" ht="16.5" customHeight="1">
      <c r="B48" s="37"/>
      <c r="C48" s="38"/>
      <c r="D48" s="38"/>
      <c r="E48" s="158" t="str">
        <f>E7</f>
        <v>Mnichovo Hradiště - oprava cest a schodiště nad soutokem Jizery a Nedbalky</v>
      </c>
      <c r="F48" s="31"/>
      <c r="G48" s="31"/>
      <c r="H48" s="31"/>
      <c r="I48" s="130"/>
      <c r="J48" s="38"/>
      <c r="K48" s="38"/>
      <c r="L48" s="42"/>
    </row>
    <row r="49" s="1" customFormat="1" ht="12" customHeight="1">
      <c r="B49" s="37"/>
      <c r="C49" s="31" t="s">
        <v>93</v>
      </c>
      <c r="D49" s="38"/>
      <c r="E49" s="38"/>
      <c r="F49" s="38"/>
      <c r="G49" s="38"/>
      <c r="H49" s="38"/>
      <c r="I49" s="130"/>
      <c r="J49" s="38"/>
      <c r="K49" s="38"/>
      <c r="L49" s="42"/>
    </row>
    <row r="50" s="1" customFormat="1" ht="16.5" customHeight="1">
      <c r="B50" s="37"/>
      <c r="C50" s="38"/>
      <c r="D50" s="38"/>
      <c r="E50" s="63" t="str">
        <f>E9</f>
        <v>C - Rampa 2</v>
      </c>
      <c r="F50" s="38"/>
      <c r="G50" s="38"/>
      <c r="H50" s="38"/>
      <c r="I50" s="130"/>
      <c r="J50" s="38"/>
      <c r="K50" s="38"/>
      <c r="L50" s="42"/>
    </row>
    <row r="51" s="1" customFormat="1" ht="6.96" customHeight="1">
      <c r="B51" s="37"/>
      <c r="C51" s="38"/>
      <c r="D51" s="38"/>
      <c r="E51" s="38"/>
      <c r="F51" s="38"/>
      <c r="G51" s="38"/>
      <c r="H51" s="38"/>
      <c r="I51" s="130"/>
      <c r="J51" s="38"/>
      <c r="K51" s="38"/>
      <c r="L51" s="42"/>
    </row>
    <row r="52" s="1" customFormat="1" ht="12" customHeight="1">
      <c r="B52" s="37"/>
      <c r="C52" s="31" t="s">
        <v>20</v>
      </c>
      <c r="D52" s="38"/>
      <c r="E52" s="38"/>
      <c r="F52" s="26" t="str">
        <f>F12</f>
        <v>Mnichovo Hradiště</v>
      </c>
      <c r="G52" s="38"/>
      <c r="H52" s="38"/>
      <c r="I52" s="132" t="s">
        <v>22</v>
      </c>
      <c r="J52" s="66" t="str">
        <f>IF(J12="","",J12)</f>
        <v>15. 10. 2018</v>
      </c>
      <c r="K52" s="38"/>
      <c r="L52" s="42"/>
    </row>
    <row r="53" s="1" customFormat="1" ht="6.96" customHeight="1">
      <c r="B53" s="37"/>
      <c r="C53" s="38"/>
      <c r="D53" s="38"/>
      <c r="E53" s="38"/>
      <c r="F53" s="38"/>
      <c r="G53" s="38"/>
      <c r="H53" s="38"/>
      <c r="I53" s="130"/>
      <c r="J53" s="38"/>
      <c r="K53" s="38"/>
      <c r="L53" s="42"/>
    </row>
    <row r="54" s="1" customFormat="1" ht="13.65" customHeight="1">
      <c r="B54" s="37"/>
      <c r="C54" s="31" t="s">
        <v>24</v>
      </c>
      <c r="D54" s="38"/>
      <c r="E54" s="38"/>
      <c r="F54" s="26" t="str">
        <f>E15</f>
        <v>Město Mnichovo Hradiště</v>
      </c>
      <c r="G54" s="38"/>
      <c r="H54" s="38"/>
      <c r="I54" s="132" t="s">
        <v>30</v>
      </c>
      <c r="J54" s="35" t="str">
        <f>E21</f>
        <v>Ing. Václav Jandáček</v>
      </c>
      <c r="K54" s="38"/>
      <c r="L54" s="42"/>
    </row>
    <row r="55" s="1" customFormat="1" ht="13.65" customHeight="1">
      <c r="B55" s="37"/>
      <c r="C55" s="31" t="s">
        <v>28</v>
      </c>
      <c r="D55" s="38"/>
      <c r="E55" s="38"/>
      <c r="F55" s="26" t="str">
        <f>IF(E18="","",E18)</f>
        <v>Vyplň údaj</v>
      </c>
      <c r="G55" s="38"/>
      <c r="H55" s="38"/>
      <c r="I55" s="132" t="s">
        <v>33</v>
      </c>
      <c r="J55" s="35" t="str">
        <f>E24</f>
        <v>Lenka Jandová</v>
      </c>
      <c r="K55" s="38"/>
      <c r="L55" s="42"/>
    </row>
    <row r="56" s="1" customFormat="1" ht="10.32" customHeight="1">
      <c r="B56" s="37"/>
      <c r="C56" s="38"/>
      <c r="D56" s="38"/>
      <c r="E56" s="38"/>
      <c r="F56" s="38"/>
      <c r="G56" s="38"/>
      <c r="H56" s="38"/>
      <c r="I56" s="130"/>
      <c r="J56" s="38"/>
      <c r="K56" s="38"/>
      <c r="L56" s="42"/>
    </row>
    <row r="57" s="1" customFormat="1" ht="29.28" customHeight="1">
      <c r="B57" s="37"/>
      <c r="C57" s="159" t="s">
        <v>96</v>
      </c>
      <c r="D57" s="160"/>
      <c r="E57" s="160"/>
      <c r="F57" s="160"/>
      <c r="G57" s="160"/>
      <c r="H57" s="160"/>
      <c r="I57" s="161"/>
      <c r="J57" s="162" t="s">
        <v>97</v>
      </c>
      <c r="K57" s="160"/>
      <c r="L57" s="42"/>
    </row>
    <row r="58" s="1" customFormat="1" ht="10.32" customHeight="1">
      <c r="B58" s="37"/>
      <c r="C58" s="38"/>
      <c r="D58" s="38"/>
      <c r="E58" s="38"/>
      <c r="F58" s="38"/>
      <c r="G58" s="38"/>
      <c r="H58" s="38"/>
      <c r="I58" s="130"/>
      <c r="J58" s="38"/>
      <c r="K58" s="38"/>
      <c r="L58" s="42"/>
    </row>
    <row r="59" s="1" customFormat="1" ht="22.8" customHeight="1">
      <c r="B59" s="37"/>
      <c r="C59" s="163" t="s">
        <v>98</v>
      </c>
      <c r="D59" s="38"/>
      <c r="E59" s="38"/>
      <c r="F59" s="38"/>
      <c r="G59" s="38"/>
      <c r="H59" s="38"/>
      <c r="I59" s="130"/>
      <c r="J59" s="97">
        <f>J88</f>
        <v>0</v>
      </c>
      <c r="K59" s="38"/>
      <c r="L59" s="42"/>
      <c r="AU59" s="16" t="s">
        <v>99</v>
      </c>
    </row>
    <row r="60" s="7" customFormat="1" ht="24.96" customHeight="1">
      <c r="B60" s="164"/>
      <c r="C60" s="165"/>
      <c r="D60" s="166" t="s">
        <v>100</v>
      </c>
      <c r="E60" s="167"/>
      <c r="F60" s="167"/>
      <c r="G60" s="167"/>
      <c r="H60" s="167"/>
      <c r="I60" s="168"/>
      <c r="J60" s="169">
        <f>J89</f>
        <v>0</v>
      </c>
      <c r="K60" s="165"/>
      <c r="L60" s="170"/>
    </row>
    <row r="61" s="8" customFormat="1" ht="19.92" customHeight="1">
      <c r="B61" s="171"/>
      <c r="C61" s="172"/>
      <c r="D61" s="173" t="s">
        <v>101</v>
      </c>
      <c r="E61" s="174"/>
      <c r="F61" s="174"/>
      <c r="G61" s="174"/>
      <c r="H61" s="174"/>
      <c r="I61" s="175"/>
      <c r="J61" s="176">
        <f>J90</f>
        <v>0</v>
      </c>
      <c r="K61" s="172"/>
      <c r="L61" s="177"/>
    </row>
    <row r="62" s="8" customFormat="1" ht="19.92" customHeight="1">
      <c r="B62" s="171"/>
      <c r="C62" s="172"/>
      <c r="D62" s="173" t="s">
        <v>102</v>
      </c>
      <c r="E62" s="174"/>
      <c r="F62" s="174"/>
      <c r="G62" s="174"/>
      <c r="H62" s="174"/>
      <c r="I62" s="175"/>
      <c r="J62" s="176">
        <f>J105</f>
        <v>0</v>
      </c>
      <c r="K62" s="172"/>
      <c r="L62" s="177"/>
    </row>
    <row r="63" s="8" customFormat="1" ht="19.92" customHeight="1">
      <c r="B63" s="171"/>
      <c r="C63" s="172"/>
      <c r="D63" s="173" t="s">
        <v>103</v>
      </c>
      <c r="E63" s="174"/>
      <c r="F63" s="174"/>
      <c r="G63" s="174"/>
      <c r="H63" s="174"/>
      <c r="I63" s="175"/>
      <c r="J63" s="176">
        <f>J112</f>
        <v>0</v>
      </c>
      <c r="K63" s="172"/>
      <c r="L63" s="177"/>
    </row>
    <row r="64" s="8" customFormat="1" ht="19.92" customHeight="1">
      <c r="B64" s="171"/>
      <c r="C64" s="172"/>
      <c r="D64" s="173" t="s">
        <v>105</v>
      </c>
      <c r="E64" s="174"/>
      <c r="F64" s="174"/>
      <c r="G64" s="174"/>
      <c r="H64" s="174"/>
      <c r="I64" s="175"/>
      <c r="J64" s="176">
        <f>J115</f>
        <v>0</v>
      </c>
      <c r="K64" s="172"/>
      <c r="L64" s="177"/>
    </row>
    <row r="65" s="8" customFormat="1" ht="19.92" customHeight="1">
      <c r="B65" s="171"/>
      <c r="C65" s="172"/>
      <c r="D65" s="173" t="s">
        <v>106</v>
      </c>
      <c r="E65" s="174"/>
      <c r="F65" s="174"/>
      <c r="G65" s="174"/>
      <c r="H65" s="174"/>
      <c r="I65" s="175"/>
      <c r="J65" s="176">
        <f>J118</f>
        <v>0</v>
      </c>
      <c r="K65" s="172"/>
      <c r="L65" s="177"/>
    </row>
    <row r="66" s="8" customFormat="1" ht="19.92" customHeight="1">
      <c r="B66" s="171"/>
      <c r="C66" s="172"/>
      <c r="D66" s="173" t="s">
        <v>107</v>
      </c>
      <c r="E66" s="174"/>
      <c r="F66" s="174"/>
      <c r="G66" s="174"/>
      <c r="H66" s="174"/>
      <c r="I66" s="175"/>
      <c r="J66" s="176">
        <f>J125</f>
        <v>0</v>
      </c>
      <c r="K66" s="172"/>
      <c r="L66" s="177"/>
    </row>
    <row r="67" s="7" customFormat="1" ht="24.96" customHeight="1">
      <c r="B67" s="164"/>
      <c r="C67" s="165"/>
      <c r="D67" s="166" t="s">
        <v>108</v>
      </c>
      <c r="E67" s="167"/>
      <c r="F67" s="167"/>
      <c r="G67" s="167"/>
      <c r="H67" s="167"/>
      <c r="I67" s="168"/>
      <c r="J67" s="169">
        <f>J127</f>
        <v>0</v>
      </c>
      <c r="K67" s="165"/>
      <c r="L67" s="170"/>
    </row>
    <row r="68" s="8" customFormat="1" ht="19.92" customHeight="1">
      <c r="B68" s="171"/>
      <c r="C68" s="172"/>
      <c r="D68" s="173" t="s">
        <v>297</v>
      </c>
      <c r="E68" s="174"/>
      <c r="F68" s="174"/>
      <c r="G68" s="174"/>
      <c r="H68" s="174"/>
      <c r="I68" s="175"/>
      <c r="J68" s="176">
        <f>J128</f>
        <v>0</v>
      </c>
      <c r="K68" s="172"/>
      <c r="L68" s="177"/>
    </row>
    <row r="69" s="1" customFormat="1" ht="21.84" customHeight="1">
      <c r="B69" s="37"/>
      <c r="C69" s="38"/>
      <c r="D69" s="38"/>
      <c r="E69" s="38"/>
      <c r="F69" s="38"/>
      <c r="G69" s="38"/>
      <c r="H69" s="38"/>
      <c r="I69" s="130"/>
      <c r="J69" s="38"/>
      <c r="K69" s="38"/>
      <c r="L69" s="42"/>
    </row>
    <row r="70" s="1" customFormat="1" ht="6.96" customHeight="1">
      <c r="B70" s="56"/>
      <c r="C70" s="57"/>
      <c r="D70" s="57"/>
      <c r="E70" s="57"/>
      <c r="F70" s="57"/>
      <c r="G70" s="57"/>
      <c r="H70" s="57"/>
      <c r="I70" s="154"/>
      <c r="J70" s="57"/>
      <c r="K70" s="57"/>
      <c r="L70" s="42"/>
    </row>
    <row r="74" s="1" customFormat="1" ht="6.96" customHeight="1">
      <c r="B74" s="58"/>
      <c r="C74" s="59"/>
      <c r="D74" s="59"/>
      <c r="E74" s="59"/>
      <c r="F74" s="59"/>
      <c r="G74" s="59"/>
      <c r="H74" s="59"/>
      <c r="I74" s="157"/>
      <c r="J74" s="59"/>
      <c r="K74" s="59"/>
      <c r="L74" s="42"/>
    </row>
    <row r="75" s="1" customFormat="1" ht="24.96" customHeight="1">
      <c r="B75" s="37"/>
      <c r="C75" s="22" t="s">
        <v>110</v>
      </c>
      <c r="D75" s="38"/>
      <c r="E75" s="38"/>
      <c r="F75" s="38"/>
      <c r="G75" s="38"/>
      <c r="H75" s="38"/>
      <c r="I75" s="130"/>
      <c r="J75" s="38"/>
      <c r="K75" s="38"/>
      <c r="L75" s="42"/>
    </row>
    <row r="76" s="1" customFormat="1" ht="6.96" customHeight="1">
      <c r="B76" s="37"/>
      <c r="C76" s="38"/>
      <c r="D76" s="38"/>
      <c r="E76" s="38"/>
      <c r="F76" s="38"/>
      <c r="G76" s="38"/>
      <c r="H76" s="38"/>
      <c r="I76" s="130"/>
      <c r="J76" s="38"/>
      <c r="K76" s="38"/>
      <c r="L76" s="42"/>
    </row>
    <row r="77" s="1" customFormat="1" ht="12" customHeight="1">
      <c r="B77" s="37"/>
      <c r="C77" s="31" t="s">
        <v>16</v>
      </c>
      <c r="D77" s="38"/>
      <c r="E77" s="38"/>
      <c r="F77" s="38"/>
      <c r="G77" s="38"/>
      <c r="H77" s="38"/>
      <c r="I77" s="130"/>
      <c r="J77" s="38"/>
      <c r="K77" s="38"/>
      <c r="L77" s="42"/>
    </row>
    <row r="78" s="1" customFormat="1" ht="16.5" customHeight="1">
      <c r="B78" s="37"/>
      <c r="C78" s="38"/>
      <c r="D78" s="38"/>
      <c r="E78" s="158" t="str">
        <f>E7</f>
        <v>Mnichovo Hradiště - oprava cest a schodiště nad soutokem Jizery a Nedbalky</v>
      </c>
      <c r="F78" s="31"/>
      <c r="G78" s="31"/>
      <c r="H78" s="31"/>
      <c r="I78" s="130"/>
      <c r="J78" s="38"/>
      <c r="K78" s="38"/>
      <c r="L78" s="42"/>
    </row>
    <row r="79" s="1" customFormat="1" ht="12" customHeight="1">
      <c r="B79" s="37"/>
      <c r="C79" s="31" t="s">
        <v>93</v>
      </c>
      <c r="D79" s="38"/>
      <c r="E79" s="38"/>
      <c r="F79" s="38"/>
      <c r="G79" s="38"/>
      <c r="H79" s="38"/>
      <c r="I79" s="130"/>
      <c r="J79" s="38"/>
      <c r="K79" s="38"/>
      <c r="L79" s="42"/>
    </row>
    <row r="80" s="1" customFormat="1" ht="16.5" customHeight="1">
      <c r="B80" s="37"/>
      <c r="C80" s="38"/>
      <c r="D80" s="38"/>
      <c r="E80" s="63" t="str">
        <f>E9</f>
        <v>C - Rampa 2</v>
      </c>
      <c r="F80" s="38"/>
      <c r="G80" s="38"/>
      <c r="H80" s="38"/>
      <c r="I80" s="130"/>
      <c r="J80" s="38"/>
      <c r="K80" s="38"/>
      <c r="L80" s="42"/>
    </row>
    <row r="81" s="1" customFormat="1" ht="6.96" customHeight="1">
      <c r="B81" s="37"/>
      <c r="C81" s="38"/>
      <c r="D81" s="38"/>
      <c r="E81" s="38"/>
      <c r="F81" s="38"/>
      <c r="G81" s="38"/>
      <c r="H81" s="38"/>
      <c r="I81" s="130"/>
      <c r="J81" s="38"/>
      <c r="K81" s="38"/>
      <c r="L81" s="42"/>
    </row>
    <row r="82" s="1" customFormat="1" ht="12" customHeight="1">
      <c r="B82" s="37"/>
      <c r="C82" s="31" t="s">
        <v>20</v>
      </c>
      <c r="D82" s="38"/>
      <c r="E82" s="38"/>
      <c r="F82" s="26" t="str">
        <f>F12</f>
        <v>Mnichovo Hradiště</v>
      </c>
      <c r="G82" s="38"/>
      <c r="H82" s="38"/>
      <c r="I82" s="132" t="s">
        <v>22</v>
      </c>
      <c r="J82" s="66" t="str">
        <f>IF(J12="","",J12)</f>
        <v>15. 10. 2018</v>
      </c>
      <c r="K82" s="38"/>
      <c r="L82" s="42"/>
    </row>
    <row r="83" s="1" customFormat="1" ht="6.96" customHeight="1">
      <c r="B83" s="37"/>
      <c r="C83" s="38"/>
      <c r="D83" s="38"/>
      <c r="E83" s="38"/>
      <c r="F83" s="38"/>
      <c r="G83" s="38"/>
      <c r="H83" s="38"/>
      <c r="I83" s="130"/>
      <c r="J83" s="38"/>
      <c r="K83" s="38"/>
      <c r="L83" s="42"/>
    </row>
    <row r="84" s="1" customFormat="1" ht="13.65" customHeight="1">
      <c r="B84" s="37"/>
      <c r="C84" s="31" t="s">
        <v>24</v>
      </c>
      <c r="D84" s="38"/>
      <c r="E84" s="38"/>
      <c r="F84" s="26" t="str">
        <f>E15</f>
        <v>Město Mnichovo Hradiště</v>
      </c>
      <c r="G84" s="38"/>
      <c r="H84" s="38"/>
      <c r="I84" s="132" t="s">
        <v>30</v>
      </c>
      <c r="J84" s="35" t="str">
        <f>E21</f>
        <v>Ing. Václav Jandáček</v>
      </c>
      <c r="K84" s="38"/>
      <c r="L84" s="42"/>
    </row>
    <row r="85" s="1" customFormat="1" ht="13.65" customHeight="1">
      <c r="B85" s="37"/>
      <c r="C85" s="31" t="s">
        <v>28</v>
      </c>
      <c r="D85" s="38"/>
      <c r="E85" s="38"/>
      <c r="F85" s="26" t="str">
        <f>IF(E18="","",E18)</f>
        <v>Vyplň údaj</v>
      </c>
      <c r="G85" s="38"/>
      <c r="H85" s="38"/>
      <c r="I85" s="132" t="s">
        <v>33</v>
      </c>
      <c r="J85" s="35" t="str">
        <f>E24</f>
        <v>Lenka Jandová</v>
      </c>
      <c r="K85" s="38"/>
      <c r="L85" s="42"/>
    </row>
    <row r="86" s="1" customFormat="1" ht="10.32" customHeight="1">
      <c r="B86" s="37"/>
      <c r="C86" s="38"/>
      <c r="D86" s="38"/>
      <c r="E86" s="38"/>
      <c r="F86" s="38"/>
      <c r="G86" s="38"/>
      <c r="H86" s="38"/>
      <c r="I86" s="130"/>
      <c r="J86" s="38"/>
      <c r="K86" s="38"/>
      <c r="L86" s="42"/>
    </row>
    <row r="87" s="9" customFormat="1" ht="29.28" customHeight="1">
      <c r="B87" s="178"/>
      <c r="C87" s="179" t="s">
        <v>111</v>
      </c>
      <c r="D87" s="180" t="s">
        <v>55</v>
      </c>
      <c r="E87" s="180" t="s">
        <v>51</v>
      </c>
      <c r="F87" s="180" t="s">
        <v>52</v>
      </c>
      <c r="G87" s="180" t="s">
        <v>112</v>
      </c>
      <c r="H87" s="180" t="s">
        <v>113</v>
      </c>
      <c r="I87" s="181" t="s">
        <v>114</v>
      </c>
      <c r="J87" s="182" t="s">
        <v>97</v>
      </c>
      <c r="K87" s="183" t="s">
        <v>115</v>
      </c>
      <c r="L87" s="184"/>
      <c r="M87" s="87" t="s">
        <v>1</v>
      </c>
      <c r="N87" s="88" t="s">
        <v>40</v>
      </c>
      <c r="O87" s="88" t="s">
        <v>116</v>
      </c>
      <c r="P87" s="88" t="s">
        <v>117</v>
      </c>
      <c r="Q87" s="88" t="s">
        <v>118</v>
      </c>
      <c r="R87" s="88" t="s">
        <v>119</v>
      </c>
      <c r="S87" s="88" t="s">
        <v>120</v>
      </c>
      <c r="T87" s="89" t="s">
        <v>121</v>
      </c>
    </row>
    <row r="88" s="1" customFormat="1" ht="22.8" customHeight="1">
      <c r="B88" s="37"/>
      <c r="C88" s="94" t="s">
        <v>122</v>
      </c>
      <c r="D88" s="38"/>
      <c r="E88" s="38"/>
      <c r="F88" s="38"/>
      <c r="G88" s="38"/>
      <c r="H88" s="38"/>
      <c r="I88" s="130"/>
      <c r="J88" s="185">
        <f>BK88</f>
        <v>0</v>
      </c>
      <c r="K88" s="38"/>
      <c r="L88" s="42"/>
      <c r="M88" s="90"/>
      <c r="N88" s="91"/>
      <c r="O88" s="91"/>
      <c r="P88" s="186">
        <f>P89+P127</f>
        <v>0</v>
      </c>
      <c r="Q88" s="91"/>
      <c r="R88" s="186">
        <f>R89+R127</f>
        <v>56.453377999999994</v>
      </c>
      <c r="S88" s="91"/>
      <c r="T88" s="187">
        <f>T89+T127</f>
        <v>0</v>
      </c>
      <c r="AT88" s="16" t="s">
        <v>69</v>
      </c>
      <c r="AU88" s="16" t="s">
        <v>99</v>
      </c>
      <c r="BK88" s="188">
        <f>BK89+BK127</f>
        <v>0</v>
      </c>
    </row>
    <row r="89" s="10" customFormat="1" ht="25.92" customHeight="1">
      <c r="B89" s="189"/>
      <c r="C89" s="190"/>
      <c r="D89" s="191" t="s">
        <v>69</v>
      </c>
      <c r="E89" s="192" t="s">
        <v>123</v>
      </c>
      <c r="F89" s="192" t="s">
        <v>124</v>
      </c>
      <c r="G89" s="190"/>
      <c r="H89" s="190"/>
      <c r="I89" s="193"/>
      <c r="J89" s="194">
        <f>BK89</f>
        <v>0</v>
      </c>
      <c r="K89" s="190"/>
      <c r="L89" s="195"/>
      <c r="M89" s="196"/>
      <c r="N89" s="197"/>
      <c r="O89" s="197"/>
      <c r="P89" s="198">
        <f>P90+P105+P112+P115+P118+P125</f>
        <v>0</v>
      </c>
      <c r="Q89" s="197"/>
      <c r="R89" s="198">
        <f>R90+R105+R112+R115+R118+R125</f>
        <v>56.452057999999994</v>
      </c>
      <c r="S89" s="197"/>
      <c r="T89" s="199">
        <f>T90+T105+T112+T115+T118+T125</f>
        <v>0</v>
      </c>
      <c r="AR89" s="200" t="s">
        <v>78</v>
      </c>
      <c r="AT89" s="201" t="s">
        <v>69</v>
      </c>
      <c r="AU89" s="201" t="s">
        <v>70</v>
      </c>
      <c r="AY89" s="200" t="s">
        <v>125</v>
      </c>
      <c r="BK89" s="202">
        <f>BK90+BK105+BK112+BK115+BK118+BK125</f>
        <v>0</v>
      </c>
    </row>
    <row r="90" s="10" customFormat="1" ht="22.8" customHeight="1">
      <c r="B90" s="189"/>
      <c r="C90" s="190"/>
      <c r="D90" s="191" t="s">
        <v>69</v>
      </c>
      <c r="E90" s="203" t="s">
        <v>78</v>
      </c>
      <c r="F90" s="203" t="s">
        <v>126</v>
      </c>
      <c r="G90" s="190"/>
      <c r="H90" s="190"/>
      <c r="I90" s="193"/>
      <c r="J90" s="204">
        <f>BK90</f>
        <v>0</v>
      </c>
      <c r="K90" s="190"/>
      <c r="L90" s="195"/>
      <c r="M90" s="196"/>
      <c r="N90" s="197"/>
      <c r="O90" s="197"/>
      <c r="P90" s="198">
        <f>SUM(P91:P104)</f>
        <v>0</v>
      </c>
      <c r="Q90" s="197"/>
      <c r="R90" s="198">
        <f>SUM(R91:R104)</f>
        <v>0</v>
      </c>
      <c r="S90" s="197"/>
      <c r="T90" s="199">
        <f>SUM(T91:T104)</f>
        <v>0</v>
      </c>
      <c r="AR90" s="200" t="s">
        <v>78</v>
      </c>
      <c r="AT90" s="201" t="s">
        <v>69</v>
      </c>
      <c r="AU90" s="201" t="s">
        <v>78</v>
      </c>
      <c r="AY90" s="200" t="s">
        <v>125</v>
      </c>
      <c r="BK90" s="202">
        <f>SUM(BK91:BK104)</f>
        <v>0</v>
      </c>
    </row>
    <row r="91" s="1" customFormat="1" ht="16.5" customHeight="1">
      <c r="B91" s="37"/>
      <c r="C91" s="205" t="s">
        <v>78</v>
      </c>
      <c r="D91" s="205" t="s">
        <v>127</v>
      </c>
      <c r="E91" s="206" t="s">
        <v>128</v>
      </c>
      <c r="F91" s="207" t="s">
        <v>129</v>
      </c>
      <c r="G91" s="208" t="s">
        <v>130</v>
      </c>
      <c r="H91" s="209">
        <v>8</v>
      </c>
      <c r="I91" s="210"/>
      <c r="J91" s="211">
        <f>ROUND(I91*H91,2)</f>
        <v>0</v>
      </c>
      <c r="K91" s="207" t="s">
        <v>1</v>
      </c>
      <c r="L91" s="42"/>
      <c r="M91" s="212" t="s">
        <v>1</v>
      </c>
      <c r="N91" s="213" t="s">
        <v>41</v>
      </c>
      <c r="O91" s="78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AR91" s="16" t="s">
        <v>131</v>
      </c>
      <c r="AT91" s="16" t="s">
        <v>127</v>
      </c>
      <c r="AU91" s="16" t="s">
        <v>80</v>
      </c>
      <c r="AY91" s="16" t="s">
        <v>125</v>
      </c>
      <c r="BE91" s="216">
        <f>IF(N91="základní",J91,0)</f>
        <v>0</v>
      </c>
      <c r="BF91" s="216">
        <f>IF(N91="snížená",J91,0)</f>
        <v>0</v>
      </c>
      <c r="BG91" s="216">
        <f>IF(N91="zákl. přenesená",J91,0)</f>
        <v>0</v>
      </c>
      <c r="BH91" s="216">
        <f>IF(N91="sníž. přenesená",J91,0)</f>
        <v>0</v>
      </c>
      <c r="BI91" s="216">
        <f>IF(N91="nulová",J91,0)</f>
        <v>0</v>
      </c>
      <c r="BJ91" s="16" t="s">
        <v>78</v>
      </c>
      <c r="BK91" s="216">
        <f>ROUND(I91*H91,2)</f>
        <v>0</v>
      </c>
      <c r="BL91" s="16" t="s">
        <v>131</v>
      </c>
      <c r="BM91" s="16" t="s">
        <v>394</v>
      </c>
    </row>
    <row r="92" s="1" customFormat="1" ht="16.5" customHeight="1">
      <c r="B92" s="37"/>
      <c r="C92" s="205" t="s">
        <v>80</v>
      </c>
      <c r="D92" s="205" t="s">
        <v>127</v>
      </c>
      <c r="E92" s="206" t="s">
        <v>133</v>
      </c>
      <c r="F92" s="207" t="s">
        <v>134</v>
      </c>
      <c r="G92" s="208" t="s">
        <v>130</v>
      </c>
      <c r="H92" s="209">
        <v>8</v>
      </c>
      <c r="I92" s="210"/>
      <c r="J92" s="211">
        <f>ROUND(I92*H92,2)</f>
        <v>0</v>
      </c>
      <c r="K92" s="207" t="s">
        <v>135</v>
      </c>
      <c r="L92" s="42"/>
      <c r="M92" s="212" t="s">
        <v>1</v>
      </c>
      <c r="N92" s="213" t="s">
        <v>41</v>
      </c>
      <c r="O92" s="78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AR92" s="16" t="s">
        <v>131</v>
      </c>
      <c r="AT92" s="16" t="s">
        <v>127</v>
      </c>
      <c r="AU92" s="16" t="s">
        <v>80</v>
      </c>
      <c r="AY92" s="16" t="s">
        <v>125</v>
      </c>
      <c r="BE92" s="216">
        <f>IF(N92="základní",J92,0)</f>
        <v>0</v>
      </c>
      <c r="BF92" s="216">
        <f>IF(N92="snížená",J92,0)</f>
        <v>0</v>
      </c>
      <c r="BG92" s="216">
        <f>IF(N92="zákl. přenesená",J92,0)</f>
        <v>0</v>
      </c>
      <c r="BH92" s="216">
        <f>IF(N92="sníž. přenesená",J92,0)</f>
        <v>0</v>
      </c>
      <c r="BI92" s="216">
        <f>IF(N92="nulová",J92,0)</f>
        <v>0</v>
      </c>
      <c r="BJ92" s="16" t="s">
        <v>78</v>
      </c>
      <c r="BK92" s="216">
        <f>ROUND(I92*H92,2)</f>
        <v>0</v>
      </c>
      <c r="BL92" s="16" t="s">
        <v>131</v>
      </c>
      <c r="BM92" s="16" t="s">
        <v>395</v>
      </c>
    </row>
    <row r="93" s="1" customFormat="1" ht="16.5" customHeight="1">
      <c r="B93" s="37"/>
      <c r="C93" s="205" t="s">
        <v>137</v>
      </c>
      <c r="D93" s="205" t="s">
        <v>127</v>
      </c>
      <c r="E93" s="206" t="s">
        <v>149</v>
      </c>
      <c r="F93" s="207" t="s">
        <v>150</v>
      </c>
      <c r="G93" s="208" t="s">
        <v>130</v>
      </c>
      <c r="H93" s="209">
        <v>4</v>
      </c>
      <c r="I93" s="210"/>
      <c r="J93" s="211">
        <f>ROUND(I93*H93,2)</f>
        <v>0</v>
      </c>
      <c r="K93" s="207" t="s">
        <v>135</v>
      </c>
      <c r="L93" s="42"/>
      <c r="M93" s="212" t="s">
        <v>1</v>
      </c>
      <c r="N93" s="213" t="s">
        <v>41</v>
      </c>
      <c r="O93" s="78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AR93" s="16" t="s">
        <v>131</v>
      </c>
      <c r="AT93" s="16" t="s">
        <v>127</v>
      </c>
      <c r="AU93" s="16" t="s">
        <v>80</v>
      </c>
      <c r="AY93" s="16" t="s">
        <v>125</v>
      </c>
      <c r="BE93" s="216">
        <f>IF(N93="základní",J93,0)</f>
        <v>0</v>
      </c>
      <c r="BF93" s="216">
        <f>IF(N93="snížená",J93,0)</f>
        <v>0</v>
      </c>
      <c r="BG93" s="216">
        <f>IF(N93="zákl. přenesená",J93,0)</f>
        <v>0</v>
      </c>
      <c r="BH93" s="216">
        <f>IF(N93="sníž. přenesená",J93,0)</f>
        <v>0</v>
      </c>
      <c r="BI93" s="216">
        <f>IF(N93="nulová",J93,0)</f>
        <v>0</v>
      </c>
      <c r="BJ93" s="16" t="s">
        <v>78</v>
      </c>
      <c r="BK93" s="216">
        <f>ROUND(I93*H93,2)</f>
        <v>0</v>
      </c>
      <c r="BL93" s="16" t="s">
        <v>131</v>
      </c>
      <c r="BM93" s="16" t="s">
        <v>396</v>
      </c>
    </row>
    <row r="94" s="11" customFormat="1">
      <c r="B94" s="217"/>
      <c r="C94" s="218"/>
      <c r="D94" s="219" t="s">
        <v>141</v>
      </c>
      <c r="E94" s="220" t="s">
        <v>1</v>
      </c>
      <c r="F94" s="221" t="s">
        <v>397</v>
      </c>
      <c r="G94" s="218"/>
      <c r="H94" s="222">
        <v>4</v>
      </c>
      <c r="I94" s="223"/>
      <c r="J94" s="218"/>
      <c r="K94" s="218"/>
      <c r="L94" s="224"/>
      <c r="M94" s="225"/>
      <c r="N94" s="226"/>
      <c r="O94" s="226"/>
      <c r="P94" s="226"/>
      <c r="Q94" s="226"/>
      <c r="R94" s="226"/>
      <c r="S94" s="226"/>
      <c r="T94" s="227"/>
      <c r="AT94" s="228" t="s">
        <v>141</v>
      </c>
      <c r="AU94" s="228" t="s">
        <v>80</v>
      </c>
      <c r="AV94" s="11" t="s">
        <v>80</v>
      </c>
      <c r="AW94" s="11" t="s">
        <v>32</v>
      </c>
      <c r="AX94" s="11" t="s">
        <v>78</v>
      </c>
      <c r="AY94" s="228" t="s">
        <v>125</v>
      </c>
    </row>
    <row r="95" s="1" customFormat="1" ht="16.5" customHeight="1">
      <c r="B95" s="37"/>
      <c r="C95" s="205" t="s">
        <v>131</v>
      </c>
      <c r="D95" s="205" t="s">
        <v>127</v>
      </c>
      <c r="E95" s="206" t="s">
        <v>154</v>
      </c>
      <c r="F95" s="207" t="s">
        <v>155</v>
      </c>
      <c r="G95" s="208" t="s">
        <v>130</v>
      </c>
      <c r="H95" s="209">
        <v>4</v>
      </c>
      <c r="I95" s="210"/>
      <c r="J95" s="211">
        <f>ROUND(I95*H95,2)</f>
        <v>0</v>
      </c>
      <c r="K95" s="207" t="s">
        <v>135</v>
      </c>
      <c r="L95" s="42"/>
      <c r="M95" s="212" t="s">
        <v>1</v>
      </c>
      <c r="N95" s="213" t="s">
        <v>41</v>
      </c>
      <c r="O95" s="78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AR95" s="16" t="s">
        <v>131</v>
      </c>
      <c r="AT95" s="16" t="s">
        <v>127</v>
      </c>
      <c r="AU95" s="16" t="s">
        <v>80</v>
      </c>
      <c r="AY95" s="16" t="s">
        <v>125</v>
      </c>
      <c r="BE95" s="216">
        <f>IF(N95="základní",J95,0)</f>
        <v>0</v>
      </c>
      <c r="BF95" s="216">
        <f>IF(N95="snížená",J95,0)</f>
        <v>0</v>
      </c>
      <c r="BG95" s="216">
        <f>IF(N95="zákl. přenesená",J95,0)</f>
        <v>0</v>
      </c>
      <c r="BH95" s="216">
        <f>IF(N95="sníž. přenesená",J95,0)</f>
        <v>0</v>
      </c>
      <c r="BI95" s="216">
        <f>IF(N95="nulová",J95,0)</f>
        <v>0</v>
      </c>
      <c r="BJ95" s="16" t="s">
        <v>78</v>
      </c>
      <c r="BK95" s="216">
        <f>ROUND(I95*H95,2)</f>
        <v>0</v>
      </c>
      <c r="BL95" s="16" t="s">
        <v>131</v>
      </c>
      <c r="BM95" s="16" t="s">
        <v>398</v>
      </c>
    </row>
    <row r="96" s="1" customFormat="1" ht="16.5" customHeight="1">
      <c r="B96" s="37"/>
      <c r="C96" s="205" t="s">
        <v>148</v>
      </c>
      <c r="D96" s="205" t="s">
        <v>127</v>
      </c>
      <c r="E96" s="206" t="s">
        <v>158</v>
      </c>
      <c r="F96" s="207" t="s">
        <v>159</v>
      </c>
      <c r="G96" s="208" t="s">
        <v>130</v>
      </c>
      <c r="H96" s="209">
        <v>4</v>
      </c>
      <c r="I96" s="210"/>
      <c r="J96" s="211">
        <f>ROUND(I96*H96,2)</f>
        <v>0</v>
      </c>
      <c r="K96" s="207" t="s">
        <v>135</v>
      </c>
      <c r="L96" s="42"/>
      <c r="M96" s="212" t="s">
        <v>1</v>
      </c>
      <c r="N96" s="213" t="s">
        <v>41</v>
      </c>
      <c r="O96" s="78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AR96" s="16" t="s">
        <v>131</v>
      </c>
      <c r="AT96" s="16" t="s">
        <v>127</v>
      </c>
      <c r="AU96" s="16" t="s">
        <v>80</v>
      </c>
      <c r="AY96" s="16" t="s">
        <v>125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6" t="s">
        <v>78</v>
      </c>
      <c r="BK96" s="216">
        <f>ROUND(I96*H96,2)</f>
        <v>0</v>
      </c>
      <c r="BL96" s="16" t="s">
        <v>131</v>
      </c>
      <c r="BM96" s="16" t="s">
        <v>399</v>
      </c>
    </row>
    <row r="97" s="1" customFormat="1" ht="16.5" customHeight="1">
      <c r="B97" s="37"/>
      <c r="C97" s="205" t="s">
        <v>153</v>
      </c>
      <c r="D97" s="205" t="s">
        <v>127</v>
      </c>
      <c r="E97" s="206" t="s">
        <v>162</v>
      </c>
      <c r="F97" s="207" t="s">
        <v>163</v>
      </c>
      <c r="G97" s="208" t="s">
        <v>130</v>
      </c>
      <c r="H97" s="209">
        <v>4</v>
      </c>
      <c r="I97" s="210"/>
      <c r="J97" s="211">
        <f>ROUND(I97*H97,2)</f>
        <v>0</v>
      </c>
      <c r="K97" s="207" t="s">
        <v>135</v>
      </c>
      <c r="L97" s="42"/>
      <c r="M97" s="212" t="s">
        <v>1</v>
      </c>
      <c r="N97" s="213" t="s">
        <v>41</v>
      </c>
      <c r="O97" s="78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AR97" s="16" t="s">
        <v>131</v>
      </c>
      <c r="AT97" s="16" t="s">
        <v>127</v>
      </c>
      <c r="AU97" s="16" t="s">
        <v>80</v>
      </c>
      <c r="AY97" s="16" t="s">
        <v>125</v>
      </c>
      <c r="BE97" s="216">
        <f>IF(N97="základní",J97,0)</f>
        <v>0</v>
      </c>
      <c r="BF97" s="216">
        <f>IF(N97="snížená",J97,0)</f>
        <v>0</v>
      </c>
      <c r="BG97" s="216">
        <f>IF(N97="zákl. přenesená",J97,0)</f>
        <v>0</v>
      </c>
      <c r="BH97" s="216">
        <f>IF(N97="sníž. přenesená",J97,0)</f>
        <v>0</v>
      </c>
      <c r="BI97" s="216">
        <f>IF(N97="nulová",J97,0)</f>
        <v>0</v>
      </c>
      <c r="BJ97" s="16" t="s">
        <v>78</v>
      </c>
      <c r="BK97" s="216">
        <f>ROUND(I97*H97,2)</f>
        <v>0</v>
      </c>
      <c r="BL97" s="16" t="s">
        <v>131</v>
      </c>
      <c r="BM97" s="16" t="s">
        <v>400</v>
      </c>
    </row>
    <row r="98" s="1" customFormat="1" ht="16.5" customHeight="1">
      <c r="B98" s="37"/>
      <c r="C98" s="205" t="s">
        <v>157</v>
      </c>
      <c r="D98" s="205" t="s">
        <v>127</v>
      </c>
      <c r="E98" s="206" t="s">
        <v>166</v>
      </c>
      <c r="F98" s="207" t="s">
        <v>167</v>
      </c>
      <c r="G98" s="208" t="s">
        <v>130</v>
      </c>
      <c r="H98" s="209">
        <v>4</v>
      </c>
      <c r="I98" s="210"/>
      <c r="J98" s="211">
        <f>ROUND(I98*H98,2)</f>
        <v>0</v>
      </c>
      <c r="K98" s="207" t="s">
        <v>135</v>
      </c>
      <c r="L98" s="42"/>
      <c r="M98" s="212" t="s">
        <v>1</v>
      </c>
      <c r="N98" s="213" t="s">
        <v>41</v>
      </c>
      <c r="O98" s="78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AR98" s="16" t="s">
        <v>131</v>
      </c>
      <c r="AT98" s="16" t="s">
        <v>127</v>
      </c>
      <c r="AU98" s="16" t="s">
        <v>80</v>
      </c>
      <c r="AY98" s="16" t="s">
        <v>125</v>
      </c>
      <c r="BE98" s="216">
        <f>IF(N98="základní",J98,0)</f>
        <v>0</v>
      </c>
      <c r="BF98" s="216">
        <f>IF(N98="snížená",J98,0)</f>
        <v>0</v>
      </c>
      <c r="BG98" s="216">
        <f>IF(N98="zákl. přenesená",J98,0)</f>
        <v>0</v>
      </c>
      <c r="BH98" s="216">
        <f>IF(N98="sníž. přenesená",J98,0)</f>
        <v>0</v>
      </c>
      <c r="BI98" s="216">
        <f>IF(N98="nulová",J98,0)</f>
        <v>0</v>
      </c>
      <c r="BJ98" s="16" t="s">
        <v>78</v>
      </c>
      <c r="BK98" s="216">
        <f>ROUND(I98*H98,2)</f>
        <v>0</v>
      </c>
      <c r="BL98" s="16" t="s">
        <v>131</v>
      </c>
      <c r="BM98" s="16" t="s">
        <v>401</v>
      </c>
    </row>
    <row r="99" s="11" customFormat="1">
      <c r="B99" s="217"/>
      <c r="C99" s="218"/>
      <c r="D99" s="219" t="s">
        <v>141</v>
      </c>
      <c r="E99" s="220" t="s">
        <v>1</v>
      </c>
      <c r="F99" s="221" t="s">
        <v>131</v>
      </c>
      <c r="G99" s="218"/>
      <c r="H99" s="222">
        <v>4</v>
      </c>
      <c r="I99" s="223"/>
      <c r="J99" s="218"/>
      <c r="K99" s="218"/>
      <c r="L99" s="224"/>
      <c r="M99" s="225"/>
      <c r="N99" s="226"/>
      <c r="O99" s="226"/>
      <c r="P99" s="226"/>
      <c r="Q99" s="226"/>
      <c r="R99" s="226"/>
      <c r="S99" s="226"/>
      <c r="T99" s="227"/>
      <c r="AT99" s="228" t="s">
        <v>141</v>
      </c>
      <c r="AU99" s="228" t="s">
        <v>80</v>
      </c>
      <c r="AV99" s="11" t="s">
        <v>80</v>
      </c>
      <c r="AW99" s="11" t="s">
        <v>32</v>
      </c>
      <c r="AX99" s="11" t="s">
        <v>78</v>
      </c>
      <c r="AY99" s="228" t="s">
        <v>125</v>
      </c>
    </row>
    <row r="100" s="1" customFormat="1" ht="16.5" customHeight="1">
      <c r="B100" s="37"/>
      <c r="C100" s="205" t="s">
        <v>161</v>
      </c>
      <c r="D100" s="205" t="s">
        <v>127</v>
      </c>
      <c r="E100" s="206" t="s">
        <v>171</v>
      </c>
      <c r="F100" s="207" t="s">
        <v>172</v>
      </c>
      <c r="G100" s="208" t="s">
        <v>130</v>
      </c>
      <c r="H100" s="209">
        <v>4</v>
      </c>
      <c r="I100" s="210"/>
      <c r="J100" s="211">
        <f>ROUND(I100*H100,2)</f>
        <v>0</v>
      </c>
      <c r="K100" s="207" t="s">
        <v>135</v>
      </c>
      <c r="L100" s="42"/>
      <c r="M100" s="212" t="s">
        <v>1</v>
      </c>
      <c r="N100" s="213" t="s">
        <v>41</v>
      </c>
      <c r="O100" s="78"/>
      <c r="P100" s="214">
        <f>O100*H100</f>
        <v>0</v>
      </c>
      <c r="Q100" s="214">
        <v>0</v>
      </c>
      <c r="R100" s="214">
        <f>Q100*H100</f>
        <v>0</v>
      </c>
      <c r="S100" s="214">
        <v>0</v>
      </c>
      <c r="T100" s="215">
        <f>S100*H100</f>
        <v>0</v>
      </c>
      <c r="AR100" s="16" t="s">
        <v>131</v>
      </c>
      <c r="AT100" s="16" t="s">
        <v>127</v>
      </c>
      <c r="AU100" s="16" t="s">
        <v>80</v>
      </c>
      <c r="AY100" s="16" t="s">
        <v>125</v>
      </c>
      <c r="BE100" s="216">
        <f>IF(N100="základní",J100,0)</f>
        <v>0</v>
      </c>
      <c r="BF100" s="216">
        <f>IF(N100="snížená",J100,0)</f>
        <v>0</v>
      </c>
      <c r="BG100" s="216">
        <f>IF(N100="zákl. přenesená",J100,0)</f>
        <v>0</v>
      </c>
      <c r="BH100" s="216">
        <f>IF(N100="sníž. přenesená",J100,0)</f>
        <v>0</v>
      </c>
      <c r="BI100" s="216">
        <f>IF(N100="nulová",J100,0)</f>
        <v>0</v>
      </c>
      <c r="BJ100" s="16" t="s">
        <v>78</v>
      </c>
      <c r="BK100" s="216">
        <f>ROUND(I100*H100,2)</f>
        <v>0</v>
      </c>
      <c r="BL100" s="16" t="s">
        <v>131</v>
      </c>
      <c r="BM100" s="16" t="s">
        <v>402</v>
      </c>
    </row>
    <row r="101" s="1" customFormat="1" ht="16.5" customHeight="1">
      <c r="B101" s="37"/>
      <c r="C101" s="205" t="s">
        <v>165</v>
      </c>
      <c r="D101" s="205" t="s">
        <v>127</v>
      </c>
      <c r="E101" s="206" t="s">
        <v>175</v>
      </c>
      <c r="F101" s="207" t="s">
        <v>176</v>
      </c>
      <c r="G101" s="208" t="s">
        <v>177</v>
      </c>
      <c r="H101" s="209">
        <v>6.4000000000000004</v>
      </c>
      <c r="I101" s="210"/>
      <c r="J101" s="211">
        <f>ROUND(I101*H101,2)</f>
        <v>0</v>
      </c>
      <c r="K101" s="207" t="s">
        <v>135</v>
      </c>
      <c r="L101" s="42"/>
      <c r="M101" s="212" t="s">
        <v>1</v>
      </c>
      <c r="N101" s="213" t="s">
        <v>41</v>
      </c>
      <c r="O101" s="78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AR101" s="16" t="s">
        <v>131</v>
      </c>
      <c r="AT101" s="16" t="s">
        <v>127</v>
      </c>
      <c r="AU101" s="16" t="s">
        <v>80</v>
      </c>
      <c r="AY101" s="16" t="s">
        <v>125</v>
      </c>
      <c r="BE101" s="216">
        <f>IF(N101="základní",J101,0)</f>
        <v>0</v>
      </c>
      <c r="BF101" s="216">
        <f>IF(N101="snížená",J101,0)</f>
        <v>0</v>
      </c>
      <c r="BG101" s="216">
        <f>IF(N101="zákl. přenesená",J101,0)</f>
        <v>0</v>
      </c>
      <c r="BH101" s="216">
        <f>IF(N101="sníž. přenesená",J101,0)</f>
        <v>0</v>
      </c>
      <c r="BI101" s="216">
        <f>IF(N101="nulová",J101,0)</f>
        <v>0</v>
      </c>
      <c r="BJ101" s="16" t="s">
        <v>78</v>
      </c>
      <c r="BK101" s="216">
        <f>ROUND(I101*H101,2)</f>
        <v>0</v>
      </c>
      <c r="BL101" s="16" t="s">
        <v>131</v>
      </c>
      <c r="BM101" s="16" t="s">
        <v>403</v>
      </c>
    </row>
    <row r="102" s="11" customFormat="1">
      <c r="B102" s="217"/>
      <c r="C102" s="218"/>
      <c r="D102" s="219" t="s">
        <v>141</v>
      </c>
      <c r="E102" s="218"/>
      <c r="F102" s="221" t="s">
        <v>404</v>
      </c>
      <c r="G102" s="218"/>
      <c r="H102" s="222">
        <v>6.4000000000000004</v>
      </c>
      <c r="I102" s="223"/>
      <c r="J102" s="218"/>
      <c r="K102" s="218"/>
      <c r="L102" s="224"/>
      <c r="M102" s="225"/>
      <c r="N102" s="226"/>
      <c r="O102" s="226"/>
      <c r="P102" s="226"/>
      <c r="Q102" s="226"/>
      <c r="R102" s="226"/>
      <c r="S102" s="226"/>
      <c r="T102" s="227"/>
      <c r="AT102" s="228" t="s">
        <v>141</v>
      </c>
      <c r="AU102" s="228" t="s">
        <v>80</v>
      </c>
      <c r="AV102" s="11" t="s">
        <v>80</v>
      </c>
      <c r="AW102" s="11" t="s">
        <v>4</v>
      </c>
      <c r="AX102" s="11" t="s">
        <v>78</v>
      </c>
      <c r="AY102" s="228" t="s">
        <v>125</v>
      </c>
    </row>
    <row r="103" s="1" customFormat="1" ht="16.5" customHeight="1">
      <c r="B103" s="37"/>
      <c r="C103" s="205" t="s">
        <v>170</v>
      </c>
      <c r="D103" s="205" t="s">
        <v>127</v>
      </c>
      <c r="E103" s="206" t="s">
        <v>181</v>
      </c>
      <c r="F103" s="207" t="s">
        <v>182</v>
      </c>
      <c r="G103" s="208" t="s">
        <v>130</v>
      </c>
      <c r="H103" s="209">
        <v>5</v>
      </c>
      <c r="I103" s="210"/>
      <c r="J103" s="211">
        <f>ROUND(I103*H103,2)</f>
        <v>0</v>
      </c>
      <c r="K103" s="207" t="s">
        <v>135</v>
      </c>
      <c r="L103" s="42"/>
      <c r="M103" s="212" t="s">
        <v>1</v>
      </c>
      <c r="N103" s="213" t="s">
        <v>41</v>
      </c>
      <c r="O103" s="78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AR103" s="16" t="s">
        <v>131</v>
      </c>
      <c r="AT103" s="16" t="s">
        <v>127</v>
      </c>
      <c r="AU103" s="16" t="s">
        <v>80</v>
      </c>
      <c r="AY103" s="16" t="s">
        <v>125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16" t="s">
        <v>78</v>
      </c>
      <c r="BK103" s="216">
        <f>ROUND(I103*H103,2)</f>
        <v>0</v>
      </c>
      <c r="BL103" s="16" t="s">
        <v>131</v>
      </c>
      <c r="BM103" s="16" t="s">
        <v>405</v>
      </c>
    </row>
    <row r="104" s="1" customFormat="1" ht="16.5" customHeight="1">
      <c r="B104" s="37"/>
      <c r="C104" s="205" t="s">
        <v>174</v>
      </c>
      <c r="D104" s="205" t="s">
        <v>127</v>
      </c>
      <c r="E104" s="206" t="s">
        <v>185</v>
      </c>
      <c r="F104" s="207" t="s">
        <v>186</v>
      </c>
      <c r="G104" s="208" t="s">
        <v>187</v>
      </c>
      <c r="H104" s="209">
        <v>50</v>
      </c>
      <c r="I104" s="210"/>
      <c r="J104" s="211">
        <f>ROUND(I104*H104,2)</f>
        <v>0</v>
      </c>
      <c r="K104" s="207" t="s">
        <v>135</v>
      </c>
      <c r="L104" s="42"/>
      <c r="M104" s="212" t="s">
        <v>1</v>
      </c>
      <c r="N104" s="213" t="s">
        <v>41</v>
      </c>
      <c r="O104" s="78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AR104" s="16" t="s">
        <v>131</v>
      </c>
      <c r="AT104" s="16" t="s">
        <v>127</v>
      </c>
      <c r="AU104" s="16" t="s">
        <v>80</v>
      </c>
      <c r="AY104" s="16" t="s">
        <v>125</v>
      </c>
      <c r="BE104" s="216">
        <f>IF(N104="základní",J104,0)</f>
        <v>0</v>
      </c>
      <c r="BF104" s="216">
        <f>IF(N104="snížená",J104,0)</f>
        <v>0</v>
      </c>
      <c r="BG104" s="216">
        <f>IF(N104="zákl. přenesená",J104,0)</f>
        <v>0</v>
      </c>
      <c r="BH104" s="216">
        <f>IF(N104="sníž. přenesená",J104,0)</f>
        <v>0</v>
      </c>
      <c r="BI104" s="216">
        <f>IF(N104="nulová",J104,0)</f>
        <v>0</v>
      </c>
      <c r="BJ104" s="16" t="s">
        <v>78</v>
      </c>
      <c r="BK104" s="216">
        <f>ROUND(I104*H104,2)</f>
        <v>0</v>
      </c>
      <c r="BL104" s="16" t="s">
        <v>131</v>
      </c>
      <c r="BM104" s="16" t="s">
        <v>406</v>
      </c>
    </row>
    <row r="105" s="10" customFormat="1" ht="22.8" customHeight="1">
      <c r="B105" s="189"/>
      <c r="C105" s="190"/>
      <c r="D105" s="191" t="s">
        <v>69</v>
      </c>
      <c r="E105" s="203" t="s">
        <v>80</v>
      </c>
      <c r="F105" s="203" t="s">
        <v>189</v>
      </c>
      <c r="G105" s="190"/>
      <c r="H105" s="190"/>
      <c r="I105" s="193"/>
      <c r="J105" s="204">
        <f>BK105</f>
        <v>0</v>
      </c>
      <c r="K105" s="190"/>
      <c r="L105" s="195"/>
      <c r="M105" s="196"/>
      <c r="N105" s="197"/>
      <c r="O105" s="197"/>
      <c r="P105" s="198">
        <f>SUM(P106:P111)</f>
        <v>0</v>
      </c>
      <c r="Q105" s="197"/>
      <c r="R105" s="198">
        <f>SUM(R106:R111)</f>
        <v>27.465573999999997</v>
      </c>
      <c r="S105" s="197"/>
      <c r="T105" s="199">
        <f>SUM(T106:T111)</f>
        <v>0</v>
      </c>
      <c r="AR105" s="200" t="s">
        <v>78</v>
      </c>
      <c r="AT105" s="201" t="s">
        <v>69</v>
      </c>
      <c r="AU105" s="201" t="s">
        <v>78</v>
      </c>
      <c r="AY105" s="200" t="s">
        <v>125</v>
      </c>
      <c r="BK105" s="202">
        <f>SUM(BK106:BK111)</f>
        <v>0</v>
      </c>
    </row>
    <row r="106" s="1" customFormat="1" ht="16.5" customHeight="1">
      <c r="B106" s="37"/>
      <c r="C106" s="205" t="s">
        <v>180</v>
      </c>
      <c r="D106" s="205" t="s">
        <v>127</v>
      </c>
      <c r="E106" s="206" t="s">
        <v>191</v>
      </c>
      <c r="F106" s="207" t="s">
        <v>192</v>
      </c>
      <c r="G106" s="208" t="s">
        <v>193</v>
      </c>
      <c r="H106" s="209">
        <v>18</v>
      </c>
      <c r="I106" s="210"/>
      <c r="J106" s="211">
        <f>ROUND(I106*H106,2)</f>
        <v>0</v>
      </c>
      <c r="K106" s="207" t="s">
        <v>135</v>
      </c>
      <c r="L106" s="42"/>
      <c r="M106" s="212" t="s">
        <v>1</v>
      </c>
      <c r="N106" s="213" t="s">
        <v>41</v>
      </c>
      <c r="O106" s="78"/>
      <c r="P106" s="214">
        <f>O106*H106</f>
        <v>0</v>
      </c>
      <c r="Q106" s="214">
        <v>0.00010000000000000001</v>
      </c>
      <c r="R106" s="214">
        <f>Q106*H106</f>
        <v>0.0018000000000000002</v>
      </c>
      <c r="S106" s="214">
        <v>0</v>
      </c>
      <c r="T106" s="215">
        <f>S106*H106</f>
        <v>0</v>
      </c>
      <c r="AR106" s="16" t="s">
        <v>131</v>
      </c>
      <c r="AT106" s="16" t="s">
        <v>127</v>
      </c>
      <c r="AU106" s="16" t="s">
        <v>80</v>
      </c>
      <c r="AY106" s="16" t="s">
        <v>125</v>
      </c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16" t="s">
        <v>78</v>
      </c>
      <c r="BK106" s="216">
        <f>ROUND(I106*H106,2)</f>
        <v>0</v>
      </c>
      <c r="BL106" s="16" t="s">
        <v>131</v>
      </c>
      <c r="BM106" s="16" t="s">
        <v>407</v>
      </c>
    </row>
    <row r="107" s="13" customFormat="1">
      <c r="B107" s="240"/>
      <c r="C107" s="241"/>
      <c r="D107" s="219" t="s">
        <v>141</v>
      </c>
      <c r="E107" s="242" t="s">
        <v>1</v>
      </c>
      <c r="F107" s="243" t="s">
        <v>408</v>
      </c>
      <c r="G107" s="241"/>
      <c r="H107" s="242" t="s">
        <v>1</v>
      </c>
      <c r="I107" s="244"/>
      <c r="J107" s="241"/>
      <c r="K107" s="241"/>
      <c r="L107" s="245"/>
      <c r="M107" s="246"/>
      <c r="N107" s="247"/>
      <c r="O107" s="247"/>
      <c r="P107" s="247"/>
      <c r="Q107" s="247"/>
      <c r="R107" s="247"/>
      <c r="S107" s="247"/>
      <c r="T107" s="248"/>
      <c r="AT107" s="249" t="s">
        <v>141</v>
      </c>
      <c r="AU107" s="249" t="s">
        <v>80</v>
      </c>
      <c r="AV107" s="13" t="s">
        <v>78</v>
      </c>
      <c r="AW107" s="13" t="s">
        <v>32</v>
      </c>
      <c r="AX107" s="13" t="s">
        <v>70</v>
      </c>
      <c r="AY107" s="249" t="s">
        <v>125</v>
      </c>
    </row>
    <row r="108" s="11" customFormat="1">
      <c r="B108" s="217"/>
      <c r="C108" s="218"/>
      <c r="D108" s="219" t="s">
        <v>141</v>
      </c>
      <c r="E108" s="220" t="s">
        <v>1</v>
      </c>
      <c r="F108" s="221" t="s">
        <v>213</v>
      </c>
      <c r="G108" s="218"/>
      <c r="H108" s="222">
        <v>18</v>
      </c>
      <c r="I108" s="223"/>
      <c r="J108" s="218"/>
      <c r="K108" s="218"/>
      <c r="L108" s="224"/>
      <c r="M108" s="225"/>
      <c r="N108" s="226"/>
      <c r="O108" s="226"/>
      <c r="P108" s="226"/>
      <c r="Q108" s="226"/>
      <c r="R108" s="226"/>
      <c r="S108" s="226"/>
      <c r="T108" s="227"/>
      <c r="AT108" s="228" t="s">
        <v>141</v>
      </c>
      <c r="AU108" s="228" t="s">
        <v>80</v>
      </c>
      <c r="AV108" s="11" t="s">
        <v>80</v>
      </c>
      <c r="AW108" s="11" t="s">
        <v>32</v>
      </c>
      <c r="AX108" s="11" t="s">
        <v>78</v>
      </c>
      <c r="AY108" s="228" t="s">
        <v>125</v>
      </c>
    </row>
    <row r="109" s="1" customFormat="1" ht="16.5" customHeight="1">
      <c r="B109" s="37"/>
      <c r="C109" s="205" t="s">
        <v>184</v>
      </c>
      <c r="D109" s="205" t="s">
        <v>127</v>
      </c>
      <c r="E109" s="206" t="s">
        <v>199</v>
      </c>
      <c r="F109" s="207" t="s">
        <v>200</v>
      </c>
      <c r="G109" s="208" t="s">
        <v>130</v>
      </c>
      <c r="H109" s="209">
        <v>4.0999999999999996</v>
      </c>
      <c r="I109" s="210"/>
      <c r="J109" s="211">
        <f>ROUND(I109*H109,2)</f>
        <v>0</v>
      </c>
      <c r="K109" s="207" t="s">
        <v>135</v>
      </c>
      <c r="L109" s="42"/>
      <c r="M109" s="212" t="s">
        <v>1</v>
      </c>
      <c r="N109" s="213" t="s">
        <v>41</v>
      </c>
      <c r="O109" s="78"/>
      <c r="P109" s="214">
        <f>O109*H109</f>
        <v>0</v>
      </c>
      <c r="Q109" s="214">
        <v>2.47214</v>
      </c>
      <c r="R109" s="214">
        <f>Q109*H109</f>
        <v>10.135774</v>
      </c>
      <c r="S109" s="214">
        <v>0</v>
      </c>
      <c r="T109" s="215">
        <f>S109*H109</f>
        <v>0</v>
      </c>
      <c r="AR109" s="16" t="s">
        <v>131</v>
      </c>
      <c r="AT109" s="16" t="s">
        <v>127</v>
      </c>
      <c r="AU109" s="16" t="s">
        <v>80</v>
      </c>
      <c r="AY109" s="16" t="s">
        <v>125</v>
      </c>
      <c r="BE109" s="216">
        <f>IF(N109="základní",J109,0)</f>
        <v>0</v>
      </c>
      <c r="BF109" s="216">
        <f>IF(N109="snížená",J109,0)</f>
        <v>0</v>
      </c>
      <c r="BG109" s="216">
        <f>IF(N109="zákl. přenesená",J109,0)</f>
        <v>0</v>
      </c>
      <c r="BH109" s="216">
        <f>IF(N109="sníž. přenesená",J109,0)</f>
        <v>0</v>
      </c>
      <c r="BI109" s="216">
        <f>IF(N109="nulová",J109,0)</f>
        <v>0</v>
      </c>
      <c r="BJ109" s="16" t="s">
        <v>78</v>
      </c>
      <c r="BK109" s="216">
        <f>ROUND(I109*H109,2)</f>
        <v>0</v>
      </c>
      <c r="BL109" s="16" t="s">
        <v>131</v>
      </c>
      <c r="BM109" s="16" t="s">
        <v>409</v>
      </c>
    </row>
    <row r="110" s="1" customFormat="1" ht="16.5" customHeight="1">
      <c r="B110" s="37"/>
      <c r="C110" s="205" t="s">
        <v>190</v>
      </c>
      <c r="D110" s="205" t="s">
        <v>127</v>
      </c>
      <c r="E110" s="206" t="s">
        <v>203</v>
      </c>
      <c r="F110" s="207" t="s">
        <v>204</v>
      </c>
      <c r="G110" s="208" t="s">
        <v>130</v>
      </c>
      <c r="H110" s="209">
        <v>9.1199999999999992</v>
      </c>
      <c r="I110" s="210"/>
      <c r="J110" s="211">
        <f>ROUND(I110*H110,2)</f>
        <v>0</v>
      </c>
      <c r="K110" s="207" t="s">
        <v>135</v>
      </c>
      <c r="L110" s="42"/>
      <c r="M110" s="212" t="s">
        <v>1</v>
      </c>
      <c r="N110" s="213" t="s">
        <v>41</v>
      </c>
      <c r="O110" s="78"/>
      <c r="P110" s="214">
        <f>O110*H110</f>
        <v>0</v>
      </c>
      <c r="Q110" s="214">
        <v>1.8999999999999999</v>
      </c>
      <c r="R110" s="214">
        <f>Q110*H110</f>
        <v>17.327999999999999</v>
      </c>
      <c r="S110" s="214">
        <v>0</v>
      </c>
      <c r="T110" s="215">
        <f>S110*H110</f>
        <v>0</v>
      </c>
      <c r="AR110" s="16" t="s">
        <v>131</v>
      </c>
      <c r="AT110" s="16" t="s">
        <v>127</v>
      </c>
      <c r="AU110" s="16" t="s">
        <v>80</v>
      </c>
      <c r="AY110" s="16" t="s">
        <v>125</v>
      </c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16" t="s">
        <v>78</v>
      </c>
      <c r="BK110" s="216">
        <f>ROUND(I110*H110,2)</f>
        <v>0</v>
      </c>
      <c r="BL110" s="16" t="s">
        <v>131</v>
      </c>
      <c r="BM110" s="16" t="s">
        <v>410</v>
      </c>
    </row>
    <row r="111" s="11" customFormat="1">
      <c r="B111" s="217"/>
      <c r="C111" s="218"/>
      <c r="D111" s="219" t="s">
        <v>141</v>
      </c>
      <c r="E111" s="220" t="s">
        <v>1</v>
      </c>
      <c r="F111" s="221" t="s">
        <v>411</v>
      </c>
      <c r="G111" s="218"/>
      <c r="H111" s="222">
        <v>9.1199999999999992</v>
      </c>
      <c r="I111" s="223"/>
      <c r="J111" s="218"/>
      <c r="K111" s="218"/>
      <c r="L111" s="224"/>
      <c r="M111" s="225"/>
      <c r="N111" s="226"/>
      <c r="O111" s="226"/>
      <c r="P111" s="226"/>
      <c r="Q111" s="226"/>
      <c r="R111" s="226"/>
      <c r="S111" s="226"/>
      <c r="T111" s="227"/>
      <c r="AT111" s="228" t="s">
        <v>141</v>
      </c>
      <c r="AU111" s="228" t="s">
        <v>80</v>
      </c>
      <c r="AV111" s="11" t="s">
        <v>80</v>
      </c>
      <c r="AW111" s="11" t="s">
        <v>32</v>
      </c>
      <c r="AX111" s="11" t="s">
        <v>78</v>
      </c>
      <c r="AY111" s="228" t="s">
        <v>125</v>
      </c>
    </row>
    <row r="112" s="10" customFormat="1" ht="22.8" customHeight="1">
      <c r="B112" s="189"/>
      <c r="C112" s="190"/>
      <c r="D112" s="191" t="s">
        <v>69</v>
      </c>
      <c r="E112" s="203" t="s">
        <v>137</v>
      </c>
      <c r="F112" s="203" t="s">
        <v>207</v>
      </c>
      <c r="G112" s="190"/>
      <c r="H112" s="190"/>
      <c r="I112" s="193"/>
      <c r="J112" s="204">
        <f>BK112</f>
        <v>0</v>
      </c>
      <c r="K112" s="190"/>
      <c r="L112" s="195"/>
      <c r="M112" s="196"/>
      <c r="N112" s="197"/>
      <c r="O112" s="197"/>
      <c r="P112" s="198">
        <f>SUM(P113:P114)</f>
        <v>0</v>
      </c>
      <c r="Q112" s="197"/>
      <c r="R112" s="198">
        <f>SUM(R113:R114)</f>
        <v>17.38158</v>
      </c>
      <c r="S112" s="197"/>
      <c r="T112" s="199">
        <f>SUM(T113:T114)</f>
        <v>0</v>
      </c>
      <c r="AR112" s="200" t="s">
        <v>78</v>
      </c>
      <c r="AT112" s="201" t="s">
        <v>69</v>
      </c>
      <c r="AU112" s="201" t="s">
        <v>78</v>
      </c>
      <c r="AY112" s="200" t="s">
        <v>125</v>
      </c>
      <c r="BK112" s="202">
        <f>SUM(BK113:BK114)</f>
        <v>0</v>
      </c>
    </row>
    <row r="113" s="1" customFormat="1" ht="16.5" customHeight="1">
      <c r="B113" s="37"/>
      <c r="C113" s="205" t="s">
        <v>8</v>
      </c>
      <c r="D113" s="205" t="s">
        <v>127</v>
      </c>
      <c r="E113" s="206" t="s">
        <v>209</v>
      </c>
      <c r="F113" s="207" t="s">
        <v>210</v>
      </c>
      <c r="G113" s="208" t="s">
        <v>130</v>
      </c>
      <c r="H113" s="209">
        <v>6</v>
      </c>
      <c r="I113" s="210"/>
      <c r="J113" s="211">
        <f>ROUND(I113*H113,2)</f>
        <v>0</v>
      </c>
      <c r="K113" s="207" t="s">
        <v>1</v>
      </c>
      <c r="L113" s="42"/>
      <c r="M113" s="212" t="s">
        <v>1</v>
      </c>
      <c r="N113" s="213" t="s">
        <v>41</v>
      </c>
      <c r="O113" s="78"/>
      <c r="P113" s="214">
        <f>O113*H113</f>
        <v>0</v>
      </c>
      <c r="Q113" s="214">
        <v>2.8969299999999998</v>
      </c>
      <c r="R113" s="214">
        <f>Q113*H113</f>
        <v>17.38158</v>
      </c>
      <c r="S113" s="214">
        <v>0</v>
      </c>
      <c r="T113" s="215">
        <f>S113*H113</f>
        <v>0</v>
      </c>
      <c r="AR113" s="16" t="s">
        <v>131</v>
      </c>
      <c r="AT113" s="16" t="s">
        <v>127</v>
      </c>
      <c r="AU113" s="16" t="s">
        <v>80</v>
      </c>
      <c r="AY113" s="16" t="s">
        <v>125</v>
      </c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16" t="s">
        <v>78</v>
      </c>
      <c r="BK113" s="216">
        <f>ROUND(I113*H113,2)</f>
        <v>0</v>
      </c>
      <c r="BL113" s="16" t="s">
        <v>131</v>
      </c>
      <c r="BM113" s="16" t="s">
        <v>412</v>
      </c>
    </row>
    <row r="114" s="11" customFormat="1">
      <c r="B114" s="217"/>
      <c r="C114" s="218"/>
      <c r="D114" s="219" t="s">
        <v>141</v>
      </c>
      <c r="E114" s="220" t="s">
        <v>1</v>
      </c>
      <c r="F114" s="221" t="s">
        <v>153</v>
      </c>
      <c r="G114" s="218"/>
      <c r="H114" s="222">
        <v>6</v>
      </c>
      <c r="I114" s="223"/>
      <c r="J114" s="218"/>
      <c r="K114" s="218"/>
      <c r="L114" s="224"/>
      <c r="M114" s="225"/>
      <c r="N114" s="226"/>
      <c r="O114" s="226"/>
      <c r="P114" s="226"/>
      <c r="Q114" s="226"/>
      <c r="R114" s="226"/>
      <c r="S114" s="226"/>
      <c r="T114" s="227"/>
      <c r="AT114" s="228" t="s">
        <v>141</v>
      </c>
      <c r="AU114" s="228" t="s">
        <v>80</v>
      </c>
      <c r="AV114" s="11" t="s">
        <v>80</v>
      </c>
      <c r="AW114" s="11" t="s">
        <v>32</v>
      </c>
      <c r="AX114" s="11" t="s">
        <v>78</v>
      </c>
      <c r="AY114" s="228" t="s">
        <v>125</v>
      </c>
    </row>
    <row r="115" s="10" customFormat="1" ht="22.8" customHeight="1">
      <c r="B115" s="189"/>
      <c r="C115" s="190"/>
      <c r="D115" s="191" t="s">
        <v>69</v>
      </c>
      <c r="E115" s="203" t="s">
        <v>148</v>
      </c>
      <c r="F115" s="203" t="s">
        <v>223</v>
      </c>
      <c r="G115" s="190"/>
      <c r="H115" s="190"/>
      <c r="I115" s="193"/>
      <c r="J115" s="204">
        <f>BK115</f>
        <v>0</v>
      </c>
      <c r="K115" s="190"/>
      <c r="L115" s="195"/>
      <c r="M115" s="196"/>
      <c r="N115" s="197"/>
      <c r="O115" s="197"/>
      <c r="P115" s="198">
        <f>SUM(P116:P117)</f>
        <v>0</v>
      </c>
      <c r="Q115" s="197"/>
      <c r="R115" s="198">
        <f>SUM(R116:R117)</f>
        <v>8.6215919999999997</v>
      </c>
      <c r="S115" s="197"/>
      <c r="T115" s="199">
        <f>SUM(T116:T117)</f>
        <v>0</v>
      </c>
      <c r="AR115" s="200" t="s">
        <v>78</v>
      </c>
      <c r="AT115" s="201" t="s">
        <v>69</v>
      </c>
      <c r="AU115" s="201" t="s">
        <v>78</v>
      </c>
      <c r="AY115" s="200" t="s">
        <v>125</v>
      </c>
      <c r="BK115" s="202">
        <f>SUM(BK116:BK117)</f>
        <v>0</v>
      </c>
    </row>
    <row r="116" s="1" customFormat="1" ht="16.5" customHeight="1">
      <c r="B116" s="37"/>
      <c r="C116" s="205" t="s">
        <v>202</v>
      </c>
      <c r="D116" s="205" t="s">
        <v>127</v>
      </c>
      <c r="E116" s="206" t="s">
        <v>228</v>
      </c>
      <c r="F116" s="207" t="s">
        <v>229</v>
      </c>
      <c r="G116" s="208" t="s">
        <v>187</v>
      </c>
      <c r="H116" s="209">
        <v>45.600000000000001</v>
      </c>
      <c r="I116" s="210"/>
      <c r="J116" s="211">
        <f>ROUND(I116*H116,2)</f>
        <v>0</v>
      </c>
      <c r="K116" s="207" t="s">
        <v>1</v>
      </c>
      <c r="L116" s="42"/>
      <c r="M116" s="212" t="s">
        <v>1</v>
      </c>
      <c r="N116" s="213" t="s">
        <v>41</v>
      </c>
      <c r="O116" s="78"/>
      <c r="P116" s="214">
        <f>O116*H116</f>
        <v>0</v>
      </c>
      <c r="Q116" s="214">
        <v>0.18906999999999999</v>
      </c>
      <c r="R116" s="214">
        <f>Q116*H116</f>
        <v>8.6215919999999997</v>
      </c>
      <c r="S116" s="214">
        <v>0</v>
      </c>
      <c r="T116" s="215">
        <f>S116*H116</f>
        <v>0</v>
      </c>
      <c r="AR116" s="16" t="s">
        <v>131</v>
      </c>
      <c r="AT116" s="16" t="s">
        <v>127</v>
      </c>
      <c r="AU116" s="16" t="s">
        <v>80</v>
      </c>
      <c r="AY116" s="16" t="s">
        <v>125</v>
      </c>
      <c r="BE116" s="216">
        <f>IF(N116="základní",J116,0)</f>
        <v>0</v>
      </c>
      <c r="BF116" s="216">
        <f>IF(N116="snížená",J116,0)</f>
        <v>0</v>
      </c>
      <c r="BG116" s="216">
        <f>IF(N116="zákl. přenesená",J116,0)</f>
        <v>0</v>
      </c>
      <c r="BH116" s="216">
        <f>IF(N116="sníž. přenesená",J116,0)</f>
        <v>0</v>
      </c>
      <c r="BI116" s="216">
        <f>IF(N116="nulová",J116,0)</f>
        <v>0</v>
      </c>
      <c r="BJ116" s="16" t="s">
        <v>78</v>
      </c>
      <c r="BK116" s="216">
        <f>ROUND(I116*H116,2)</f>
        <v>0</v>
      </c>
      <c r="BL116" s="16" t="s">
        <v>131</v>
      </c>
      <c r="BM116" s="16" t="s">
        <v>413</v>
      </c>
    </row>
    <row r="117" s="11" customFormat="1">
      <c r="B117" s="217"/>
      <c r="C117" s="218"/>
      <c r="D117" s="219" t="s">
        <v>141</v>
      </c>
      <c r="E117" s="220" t="s">
        <v>1</v>
      </c>
      <c r="F117" s="221" t="s">
        <v>414</v>
      </c>
      <c r="G117" s="218"/>
      <c r="H117" s="222">
        <v>45.600000000000001</v>
      </c>
      <c r="I117" s="223"/>
      <c r="J117" s="218"/>
      <c r="K117" s="218"/>
      <c r="L117" s="224"/>
      <c r="M117" s="225"/>
      <c r="N117" s="226"/>
      <c r="O117" s="226"/>
      <c r="P117" s="226"/>
      <c r="Q117" s="226"/>
      <c r="R117" s="226"/>
      <c r="S117" s="226"/>
      <c r="T117" s="227"/>
      <c r="AT117" s="228" t="s">
        <v>141</v>
      </c>
      <c r="AU117" s="228" t="s">
        <v>80</v>
      </c>
      <c r="AV117" s="11" t="s">
        <v>80</v>
      </c>
      <c r="AW117" s="11" t="s">
        <v>32</v>
      </c>
      <c r="AX117" s="11" t="s">
        <v>78</v>
      </c>
      <c r="AY117" s="228" t="s">
        <v>125</v>
      </c>
    </row>
    <row r="118" s="10" customFormat="1" ht="22.8" customHeight="1">
      <c r="B118" s="189"/>
      <c r="C118" s="190"/>
      <c r="D118" s="191" t="s">
        <v>69</v>
      </c>
      <c r="E118" s="203" t="s">
        <v>165</v>
      </c>
      <c r="F118" s="203" t="s">
        <v>237</v>
      </c>
      <c r="G118" s="190"/>
      <c r="H118" s="190"/>
      <c r="I118" s="193"/>
      <c r="J118" s="204">
        <f>BK118</f>
        <v>0</v>
      </c>
      <c r="K118" s="190"/>
      <c r="L118" s="195"/>
      <c r="M118" s="196"/>
      <c r="N118" s="197"/>
      <c r="O118" s="197"/>
      <c r="P118" s="198">
        <f>SUM(P119:P124)</f>
        <v>0</v>
      </c>
      <c r="Q118" s="197"/>
      <c r="R118" s="198">
        <f>SUM(R119:R124)</f>
        <v>2.9833119999999997</v>
      </c>
      <c r="S118" s="197"/>
      <c r="T118" s="199">
        <f>SUM(T119:T124)</f>
        <v>0</v>
      </c>
      <c r="AR118" s="200" t="s">
        <v>78</v>
      </c>
      <c r="AT118" s="201" t="s">
        <v>69</v>
      </c>
      <c r="AU118" s="201" t="s">
        <v>78</v>
      </c>
      <c r="AY118" s="200" t="s">
        <v>125</v>
      </c>
      <c r="BK118" s="202">
        <f>SUM(BK119:BK124)</f>
        <v>0</v>
      </c>
    </row>
    <row r="119" s="1" customFormat="1" ht="16.5" customHeight="1">
      <c r="B119" s="37"/>
      <c r="C119" s="205" t="s">
        <v>208</v>
      </c>
      <c r="D119" s="205" t="s">
        <v>127</v>
      </c>
      <c r="E119" s="206" t="s">
        <v>239</v>
      </c>
      <c r="F119" s="207" t="s">
        <v>240</v>
      </c>
      <c r="G119" s="208" t="s">
        <v>193</v>
      </c>
      <c r="H119" s="209">
        <v>4.7999999999999998</v>
      </c>
      <c r="I119" s="210"/>
      <c r="J119" s="211">
        <f>ROUND(I119*H119,2)</f>
        <v>0</v>
      </c>
      <c r="K119" s="207" t="s">
        <v>1</v>
      </c>
      <c r="L119" s="42"/>
      <c r="M119" s="212" t="s">
        <v>1</v>
      </c>
      <c r="N119" s="213" t="s">
        <v>41</v>
      </c>
      <c r="O119" s="78"/>
      <c r="P119" s="214">
        <f>O119*H119</f>
        <v>0</v>
      </c>
      <c r="Q119" s="214">
        <v>0.43819000000000002</v>
      </c>
      <c r="R119" s="214">
        <f>Q119*H119</f>
        <v>2.1033119999999998</v>
      </c>
      <c r="S119" s="214">
        <v>0</v>
      </c>
      <c r="T119" s="215">
        <f>S119*H119</f>
        <v>0</v>
      </c>
      <c r="AR119" s="16" t="s">
        <v>131</v>
      </c>
      <c r="AT119" s="16" t="s">
        <v>127</v>
      </c>
      <c r="AU119" s="16" t="s">
        <v>80</v>
      </c>
      <c r="AY119" s="16" t="s">
        <v>125</v>
      </c>
      <c r="BE119" s="216">
        <f>IF(N119="základní",J119,0)</f>
        <v>0</v>
      </c>
      <c r="BF119" s="216">
        <f>IF(N119="snížená",J119,0)</f>
        <v>0</v>
      </c>
      <c r="BG119" s="216">
        <f>IF(N119="zákl. přenesená",J119,0)</f>
        <v>0</v>
      </c>
      <c r="BH119" s="216">
        <f>IF(N119="sníž. přenesená",J119,0)</f>
        <v>0</v>
      </c>
      <c r="BI119" s="216">
        <f>IF(N119="nulová",J119,0)</f>
        <v>0</v>
      </c>
      <c r="BJ119" s="16" t="s">
        <v>78</v>
      </c>
      <c r="BK119" s="216">
        <f>ROUND(I119*H119,2)</f>
        <v>0</v>
      </c>
      <c r="BL119" s="16" t="s">
        <v>131</v>
      </c>
      <c r="BM119" s="16" t="s">
        <v>415</v>
      </c>
    </row>
    <row r="120" s="11" customFormat="1">
      <c r="B120" s="217"/>
      <c r="C120" s="218"/>
      <c r="D120" s="219" t="s">
        <v>141</v>
      </c>
      <c r="E120" s="220" t="s">
        <v>1</v>
      </c>
      <c r="F120" s="221" t="s">
        <v>416</v>
      </c>
      <c r="G120" s="218"/>
      <c r="H120" s="222">
        <v>4.7999999999999998</v>
      </c>
      <c r="I120" s="223"/>
      <c r="J120" s="218"/>
      <c r="K120" s="218"/>
      <c r="L120" s="224"/>
      <c r="M120" s="225"/>
      <c r="N120" s="226"/>
      <c r="O120" s="226"/>
      <c r="P120" s="226"/>
      <c r="Q120" s="226"/>
      <c r="R120" s="226"/>
      <c r="S120" s="226"/>
      <c r="T120" s="227"/>
      <c r="AT120" s="228" t="s">
        <v>141</v>
      </c>
      <c r="AU120" s="228" t="s">
        <v>80</v>
      </c>
      <c r="AV120" s="11" t="s">
        <v>80</v>
      </c>
      <c r="AW120" s="11" t="s">
        <v>32</v>
      </c>
      <c r="AX120" s="11" t="s">
        <v>78</v>
      </c>
      <c r="AY120" s="228" t="s">
        <v>125</v>
      </c>
    </row>
    <row r="121" s="1" customFormat="1" ht="16.5" customHeight="1">
      <c r="B121" s="37"/>
      <c r="C121" s="205" t="s">
        <v>213</v>
      </c>
      <c r="D121" s="205" t="s">
        <v>127</v>
      </c>
      <c r="E121" s="206" t="s">
        <v>258</v>
      </c>
      <c r="F121" s="207" t="s">
        <v>417</v>
      </c>
      <c r="G121" s="208" t="s">
        <v>187</v>
      </c>
      <c r="H121" s="209">
        <v>54</v>
      </c>
      <c r="I121" s="210"/>
      <c r="J121" s="211">
        <f>ROUND(I121*H121,2)</f>
        <v>0</v>
      </c>
      <c r="K121" s="207" t="s">
        <v>1</v>
      </c>
      <c r="L121" s="42"/>
      <c r="M121" s="212" t="s">
        <v>1</v>
      </c>
      <c r="N121" s="213" t="s">
        <v>41</v>
      </c>
      <c r="O121" s="78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AR121" s="16" t="s">
        <v>131</v>
      </c>
      <c r="AT121" s="16" t="s">
        <v>127</v>
      </c>
      <c r="AU121" s="16" t="s">
        <v>80</v>
      </c>
      <c r="AY121" s="16" t="s">
        <v>125</v>
      </c>
      <c r="BE121" s="216">
        <f>IF(N121="základní",J121,0)</f>
        <v>0</v>
      </c>
      <c r="BF121" s="216">
        <f>IF(N121="snížená",J121,0)</f>
        <v>0</v>
      </c>
      <c r="BG121" s="216">
        <f>IF(N121="zákl. přenesená",J121,0)</f>
        <v>0</v>
      </c>
      <c r="BH121" s="216">
        <f>IF(N121="sníž. přenesená",J121,0)</f>
        <v>0</v>
      </c>
      <c r="BI121" s="216">
        <f>IF(N121="nulová",J121,0)</f>
        <v>0</v>
      </c>
      <c r="BJ121" s="16" t="s">
        <v>78</v>
      </c>
      <c r="BK121" s="216">
        <f>ROUND(I121*H121,2)</f>
        <v>0</v>
      </c>
      <c r="BL121" s="16" t="s">
        <v>131</v>
      </c>
      <c r="BM121" s="16" t="s">
        <v>418</v>
      </c>
    </row>
    <row r="122" s="1" customFormat="1" ht="16.5" customHeight="1">
      <c r="B122" s="37"/>
      <c r="C122" s="205" t="s">
        <v>218</v>
      </c>
      <c r="D122" s="205" t="s">
        <v>127</v>
      </c>
      <c r="E122" s="206" t="s">
        <v>262</v>
      </c>
      <c r="F122" s="207" t="s">
        <v>263</v>
      </c>
      <c r="G122" s="208" t="s">
        <v>187</v>
      </c>
      <c r="H122" s="209">
        <v>28</v>
      </c>
      <c r="I122" s="210"/>
      <c r="J122" s="211">
        <f>ROUND(I122*H122,2)</f>
        <v>0</v>
      </c>
      <c r="K122" s="207" t="s">
        <v>1</v>
      </c>
      <c r="L122" s="42"/>
      <c r="M122" s="212" t="s">
        <v>1</v>
      </c>
      <c r="N122" s="213" t="s">
        <v>41</v>
      </c>
      <c r="O122" s="78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AR122" s="16" t="s">
        <v>131</v>
      </c>
      <c r="AT122" s="16" t="s">
        <v>127</v>
      </c>
      <c r="AU122" s="16" t="s">
        <v>80</v>
      </c>
      <c r="AY122" s="16" t="s">
        <v>125</v>
      </c>
      <c r="BE122" s="216">
        <f>IF(N122="základní",J122,0)</f>
        <v>0</v>
      </c>
      <c r="BF122" s="216">
        <f>IF(N122="snížená",J122,0)</f>
        <v>0</v>
      </c>
      <c r="BG122" s="216">
        <f>IF(N122="zákl. přenesená",J122,0)</f>
        <v>0</v>
      </c>
      <c r="BH122" s="216">
        <f>IF(N122="sníž. přenesená",J122,0)</f>
        <v>0</v>
      </c>
      <c r="BI122" s="216">
        <f>IF(N122="nulová",J122,0)</f>
        <v>0</v>
      </c>
      <c r="BJ122" s="16" t="s">
        <v>78</v>
      </c>
      <c r="BK122" s="216">
        <f>ROUND(I122*H122,2)</f>
        <v>0</v>
      </c>
      <c r="BL122" s="16" t="s">
        <v>131</v>
      </c>
      <c r="BM122" s="16" t="s">
        <v>419</v>
      </c>
    </row>
    <row r="123" s="1" customFormat="1" ht="16.5" customHeight="1">
      <c r="B123" s="37"/>
      <c r="C123" s="250" t="s">
        <v>224</v>
      </c>
      <c r="D123" s="250" t="s">
        <v>219</v>
      </c>
      <c r="E123" s="251" t="s">
        <v>266</v>
      </c>
      <c r="F123" s="252" t="s">
        <v>267</v>
      </c>
      <c r="G123" s="253" t="s">
        <v>130</v>
      </c>
      <c r="H123" s="254">
        <v>0.90000000000000002</v>
      </c>
      <c r="I123" s="255"/>
      <c r="J123" s="256">
        <f>ROUND(I123*H123,2)</f>
        <v>0</v>
      </c>
      <c r="K123" s="252" t="s">
        <v>1</v>
      </c>
      <c r="L123" s="257"/>
      <c r="M123" s="258" t="s">
        <v>1</v>
      </c>
      <c r="N123" s="259" t="s">
        <v>41</v>
      </c>
      <c r="O123" s="78"/>
      <c r="P123" s="214">
        <f>O123*H123</f>
        <v>0</v>
      </c>
      <c r="Q123" s="214">
        <v>0.55000000000000004</v>
      </c>
      <c r="R123" s="214">
        <f>Q123*H123</f>
        <v>0.49500000000000005</v>
      </c>
      <c r="S123" s="214">
        <v>0</v>
      </c>
      <c r="T123" s="215">
        <f>S123*H123</f>
        <v>0</v>
      </c>
      <c r="AR123" s="16" t="s">
        <v>161</v>
      </c>
      <c r="AT123" s="16" t="s">
        <v>219</v>
      </c>
      <c r="AU123" s="16" t="s">
        <v>80</v>
      </c>
      <c r="AY123" s="16" t="s">
        <v>125</v>
      </c>
      <c r="BE123" s="216">
        <f>IF(N123="základní",J123,0)</f>
        <v>0</v>
      </c>
      <c r="BF123" s="216">
        <f>IF(N123="snížená",J123,0)</f>
        <v>0</v>
      </c>
      <c r="BG123" s="216">
        <f>IF(N123="zákl. přenesená",J123,0)</f>
        <v>0</v>
      </c>
      <c r="BH123" s="216">
        <f>IF(N123="sníž. přenesená",J123,0)</f>
        <v>0</v>
      </c>
      <c r="BI123" s="216">
        <f>IF(N123="nulová",J123,0)</f>
        <v>0</v>
      </c>
      <c r="BJ123" s="16" t="s">
        <v>78</v>
      </c>
      <c r="BK123" s="216">
        <f>ROUND(I123*H123,2)</f>
        <v>0</v>
      </c>
      <c r="BL123" s="16" t="s">
        <v>131</v>
      </c>
      <c r="BM123" s="16" t="s">
        <v>420</v>
      </c>
    </row>
    <row r="124" s="1" customFormat="1" ht="16.5" customHeight="1">
      <c r="B124" s="37"/>
      <c r="C124" s="250" t="s">
        <v>7</v>
      </c>
      <c r="D124" s="250" t="s">
        <v>219</v>
      </c>
      <c r="E124" s="251" t="s">
        <v>270</v>
      </c>
      <c r="F124" s="252" t="s">
        <v>271</v>
      </c>
      <c r="G124" s="253" t="s">
        <v>130</v>
      </c>
      <c r="H124" s="254">
        <v>0.69999999999999996</v>
      </c>
      <c r="I124" s="255"/>
      <c r="J124" s="256">
        <f>ROUND(I124*H124,2)</f>
        <v>0</v>
      </c>
      <c r="K124" s="252" t="s">
        <v>1</v>
      </c>
      <c r="L124" s="257"/>
      <c r="M124" s="258" t="s">
        <v>1</v>
      </c>
      <c r="N124" s="259" t="s">
        <v>41</v>
      </c>
      <c r="O124" s="78"/>
      <c r="P124" s="214">
        <f>O124*H124</f>
        <v>0</v>
      </c>
      <c r="Q124" s="214">
        <v>0.55000000000000004</v>
      </c>
      <c r="R124" s="214">
        <f>Q124*H124</f>
        <v>0.38500000000000001</v>
      </c>
      <c r="S124" s="214">
        <v>0</v>
      </c>
      <c r="T124" s="215">
        <f>S124*H124</f>
        <v>0</v>
      </c>
      <c r="AR124" s="16" t="s">
        <v>161</v>
      </c>
      <c r="AT124" s="16" t="s">
        <v>219</v>
      </c>
      <c r="AU124" s="16" t="s">
        <v>80</v>
      </c>
      <c r="AY124" s="16" t="s">
        <v>125</v>
      </c>
      <c r="BE124" s="216">
        <f>IF(N124="základní",J124,0)</f>
        <v>0</v>
      </c>
      <c r="BF124" s="216">
        <f>IF(N124="snížená",J124,0)</f>
        <v>0</v>
      </c>
      <c r="BG124" s="216">
        <f>IF(N124="zákl. přenesená",J124,0)</f>
        <v>0</v>
      </c>
      <c r="BH124" s="216">
        <f>IF(N124="sníž. přenesená",J124,0)</f>
        <v>0</v>
      </c>
      <c r="BI124" s="216">
        <f>IF(N124="nulová",J124,0)</f>
        <v>0</v>
      </c>
      <c r="BJ124" s="16" t="s">
        <v>78</v>
      </c>
      <c r="BK124" s="216">
        <f>ROUND(I124*H124,2)</f>
        <v>0</v>
      </c>
      <c r="BL124" s="16" t="s">
        <v>131</v>
      </c>
      <c r="BM124" s="16" t="s">
        <v>421</v>
      </c>
    </row>
    <row r="125" s="10" customFormat="1" ht="22.8" customHeight="1">
      <c r="B125" s="189"/>
      <c r="C125" s="190"/>
      <c r="D125" s="191" t="s">
        <v>69</v>
      </c>
      <c r="E125" s="203" t="s">
        <v>277</v>
      </c>
      <c r="F125" s="203" t="s">
        <v>278</v>
      </c>
      <c r="G125" s="190"/>
      <c r="H125" s="190"/>
      <c r="I125" s="193"/>
      <c r="J125" s="204">
        <f>BK125</f>
        <v>0</v>
      </c>
      <c r="K125" s="190"/>
      <c r="L125" s="195"/>
      <c r="M125" s="196"/>
      <c r="N125" s="197"/>
      <c r="O125" s="197"/>
      <c r="P125" s="198">
        <f>P126</f>
        <v>0</v>
      </c>
      <c r="Q125" s="197"/>
      <c r="R125" s="198">
        <f>R126</f>
        <v>0</v>
      </c>
      <c r="S125" s="197"/>
      <c r="T125" s="199">
        <f>T126</f>
        <v>0</v>
      </c>
      <c r="AR125" s="200" t="s">
        <v>78</v>
      </c>
      <c r="AT125" s="201" t="s">
        <v>69</v>
      </c>
      <c r="AU125" s="201" t="s">
        <v>78</v>
      </c>
      <c r="AY125" s="200" t="s">
        <v>125</v>
      </c>
      <c r="BK125" s="202">
        <f>BK126</f>
        <v>0</v>
      </c>
    </row>
    <row r="126" s="1" customFormat="1" ht="16.5" customHeight="1">
      <c r="B126" s="37"/>
      <c r="C126" s="205" t="s">
        <v>232</v>
      </c>
      <c r="D126" s="205" t="s">
        <v>127</v>
      </c>
      <c r="E126" s="206" t="s">
        <v>280</v>
      </c>
      <c r="F126" s="207" t="s">
        <v>281</v>
      </c>
      <c r="G126" s="208" t="s">
        <v>177</v>
      </c>
      <c r="H126" s="209">
        <v>56.451999999999998</v>
      </c>
      <c r="I126" s="210"/>
      <c r="J126" s="211">
        <f>ROUND(I126*H126,2)</f>
        <v>0</v>
      </c>
      <c r="K126" s="207" t="s">
        <v>135</v>
      </c>
      <c r="L126" s="42"/>
      <c r="M126" s="212" t="s">
        <v>1</v>
      </c>
      <c r="N126" s="213" t="s">
        <v>41</v>
      </c>
      <c r="O126" s="78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AR126" s="16" t="s">
        <v>131</v>
      </c>
      <c r="AT126" s="16" t="s">
        <v>127</v>
      </c>
      <c r="AU126" s="16" t="s">
        <v>80</v>
      </c>
      <c r="AY126" s="16" t="s">
        <v>125</v>
      </c>
      <c r="BE126" s="216">
        <f>IF(N126="základní",J126,0)</f>
        <v>0</v>
      </c>
      <c r="BF126" s="216">
        <f>IF(N126="snížená",J126,0)</f>
        <v>0</v>
      </c>
      <c r="BG126" s="216">
        <f>IF(N126="zákl. přenesená",J126,0)</f>
        <v>0</v>
      </c>
      <c r="BH126" s="216">
        <f>IF(N126="sníž. přenesená",J126,0)</f>
        <v>0</v>
      </c>
      <c r="BI126" s="216">
        <f>IF(N126="nulová",J126,0)</f>
        <v>0</v>
      </c>
      <c r="BJ126" s="16" t="s">
        <v>78</v>
      </c>
      <c r="BK126" s="216">
        <f>ROUND(I126*H126,2)</f>
        <v>0</v>
      </c>
      <c r="BL126" s="16" t="s">
        <v>131</v>
      </c>
      <c r="BM126" s="16" t="s">
        <v>422</v>
      </c>
    </row>
    <row r="127" s="10" customFormat="1" ht="25.92" customHeight="1">
      <c r="B127" s="189"/>
      <c r="C127" s="190"/>
      <c r="D127" s="191" t="s">
        <v>69</v>
      </c>
      <c r="E127" s="192" t="s">
        <v>283</v>
      </c>
      <c r="F127" s="192" t="s">
        <v>284</v>
      </c>
      <c r="G127" s="190"/>
      <c r="H127" s="190"/>
      <c r="I127" s="193"/>
      <c r="J127" s="194">
        <f>BK127</f>
        <v>0</v>
      </c>
      <c r="K127" s="190"/>
      <c r="L127" s="195"/>
      <c r="M127" s="196"/>
      <c r="N127" s="197"/>
      <c r="O127" s="197"/>
      <c r="P127" s="198">
        <f>P128</f>
        <v>0</v>
      </c>
      <c r="Q127" s="197"/>
      <c r="R127" s="198">
        <f>R128</f>
        <v>0.00132</v>
      </c>
      <c r="S127" s="197"/>
      <c r="T127" s="199">
        <f>T128</f>
        <v>0</v>
      </c>
      <c r="AR127" s="200" t="s">
        <v>80</v>
      </c>
      <c r="AT127" s="201" t="s">
        <v>69</v>
      </c>
      <c r="AU127" s="201" t="s">
        <v>70</v>
      </c>
      <c r="AY127" s="200" t="s">
        <v>125</v>
      </c>
      <c r="BK127" s="202">
        <f>BK128</f>
        <v>0</v>
      </c>
    </row>
    <row r="128" s="10" customFormat="1" ht="22.8" customHeight="1">
      <c r="B128" s="189"/>
      <c r="C128" s="190"/>
      <c r="D128" s="191" t="s">
        <v>69</v>
      </c>
      <c r="E128" s="203" t="s">
        <v>285</v>
      </c>
      <c r="F128" s="203" t="s">
        <v>372</v>
      </c>
      <c r="G128" s="190"/>
      <c r="H128" s="190"/>
      <c r="I128" s="193"/>
      <c r="J128" s="204">
        <f>BK128</f>
        <v>0</v>
      </c>
      <c r="K128" s="190"/>
      <c r="L128" s="195"/>
      <c r="M128" s="196"/>
      <c r="N128" s="197"/>
      <c r="O128" s="197"/>
      <c r="P128" s="198">
        <f>SUM(P129:P130)</f>
        <v>0</v>
      </c>
      <c r="Q128" s="197"/>
      <c r="R128" s="198">
        <f>SUM(R129:R130)</f>
        <v>0.00132</v>
      </c>
      <c r="S128" s="197"/>
      <c r="T128" s="199">
        <f>SUM(T129:T130)</f>
        <v>0</v>
      </c>
      <c r="AR128" s="200" t="s">
        <v>80</v>
      </c>
      <c r="AT128" s="201" t="s">
        <v>69</v>
      </c>
      <c r="AU128" s="201" t="s">
        <v>78</v>
      </c>
      <c r="AY128" s="200" t="s">
        <v>125</v>
      </c>
      <c r="BK128" s="202">
        <f>SUM(BK129:BK130)</f>
        <v>0</v>
      </c>
    </row>
    <row r="129" s="1" customFormat="1" ht="16.5" customHeight="1">
      <c r="B129" s="37"/>
      <c r="C129" s="205" t="s">
        <v>238</v>
      </c>
      <c r="D129" s="205" t="s">
        <v>127</v>
      </c>
      <c r="E129" s="206" t="s">
        <v>288</v>
      </c>
      <c r="F129" s="207" t="s">
        <v>423</v>
      </c>
      <c r="G129" s="208" t="s">
        <v>246</v>
      </c>
      <c r="H129" s="209">
        <v>4</v>
      </c>
      <c r="I129" s="210"/>
      <c r="J129" s="211">
        <f>ROUND(I129*H129,2)</f>
        <v>0</v>
      </c>
      <c r="K129" s="207" t="s">
        <v>1</v>
      </c>
      <c r="L129" s="42"/>
      <c r="M129" s="212" t="s">
        <v>1</v>
      </c>
      <c r="N129" s="213" t="s">
        <v>41</v>
      </c>
      <c r="O129" s="78"/>
      <c r="P129" s="214">
        <f>O129*H129</f>
        <v>0</v>
      </c>
      <c r="Q129" s="214">
        <v>6.0000000000000002E-05</v>
      </c>
      <c r="R129" s="214">
        <f>Q129*H129</f>
        <v>0.00024000000000000001</v>
      </c>
      <c r="S129" s="214">
        <v>0</v>
      </c>
      <c r="T129" s="215">
        <f>S129*H129</f>
        <v>0</v>
      </c>
      <c r="AR129" s="16" t="s">
        <v>202</v>
      </c>
      <c r="AT129" s="16" t="s">
        <v>127</v>
      </c>
      <c r="AU129" s="16" t="s">
        <v>80</v>
      </c>
      <c r="AY129" s="16" t="s">
        <v>125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6" t="s">
        <v>78</v>
      </c>
      <c r="BK129" s="216">
        <f>ROUND(I129*H129,2)</f>
        <v>0</v>
      </c>
      <c r="BL129" s="16" t="s">
        <v>202</v>
      </c>
      <c r="BM129" s="16" t="s">
        <v>424</v>
      </c>
    </row>
    <row r="130" s="1" customFormat="1" ht="16.5" customHeight="1">
      <c r="B130" s="37"/>
      <c r="C130" s="205" t="s">
        <v>243</v>
      </c>
      <c r="D130" s="205" t="s">
        <v>127</v>
      </c>
      <c r="E130" s="206" t="s">
        <v>292</v>
      </c>
      <c r="F130" s="207" t="s">
        <v>425</v>
      </c>
      <c r="G130" s="208" t="s">
        <v>193</v>
      </c>
      <c r="H130" s="209">
        <v>18</v>
      </c>
      <c r="I130" s="210"/>
      <c r="J130" s="211">
        <f>ROUND(I130*H130,2)</f>
        <v>0</v>
      </c>
      <c r="K130" s="207" t="s">
        <v>1</v>
      </c>
      <c r="L130" s="42"/>
      <c r="M130" s="260" t="s">
        <v>1</v>
      </c>
      <c r="N130" s="261" t="s">
        <v>41</v>
      </c>
      <c r="O130" s="262"/>
      <c r="P130" s="263">
        <f>O130*H130</f>
        <v>0</v>
      </c>
      <c r="Q130" s="263">
        <v>6.0000000000000002E-05</v>
      </c>
      <c r="R130" s="263">
        <f>Q130*H130</f>
        <v>0.00108</v>
      </c>
      <c r="S130" s="263">
        <v>0</v>
      </c>
      <c r="T130" s="264">
        <f>S130*H130</f>
        <v>0</v>
      </c>
      <c r="AR130" s="16" t="s">
        <v>202</v>
      </c>
      <c r="AT130" s="16" t="s">
        <v>127</v>
      </c>
      <c r="AU130" s="16" t="s">
        <v>80</v>
      </c>
      <c r="AY130" s="16" t="s">
        <v>125</v>
      </c>
      <c r="BE130" s="216">
        <f>IF(N130="základní",J130,0)</f>
        <v>0</v>
      </c>
      <c r="BF130" s="216">
        <f>IF(N130="snížená",J130,0)</f>
        <v>0</v>
      </c>
      <c r="BG130" s="216">
        <f>IF(N130="zákl. přenesená",J130,0)</f>
        <v>0</v>
      </c>
      <c r="BH130" s="216">
        <f>IF(N130="sníž. přenesená",J130,0)</f>
        <v>0</v>
      </c>
      <c r="BI130" s="216">
        <f>IF(N130="nulová",J130,0)</f>
        <v>0</v>
      </c>
      <c r="BJ130" s="16" t="s">
        <v>78</v>
      </c>
      <c r="BK130" s="216">
        <f>ROUND(I130*H130,2)</f>
        <v>0</v>
      </c>
      <c r="BL130" s="16" t="s">
        <v>202</v>
      </c>
      <c r="BM130" s="16" t="s">
        <v>426</v>
      </c>
    </row>
    <row r="131" s="1" customFormat="1" ht="6.96" customHeight="1">
      <c r="B131" s="56"/>
      <c r="C131" s="57"/>
      <c r="D131" s="57"/>
      <c r="E131" s="57"/>
      <c r="F131" s="57"/>
      <c r="G131" s="57"/>
      <c r="H131" s="57"/>
      <c r="I131" s="154"/>
      <c r="J131" s="57"/>
      <c r="K131" s="57"/>
      <c r="L131" s="42"/>
    </row>
  </sheetData>
  <sheetProtection sheet="1" autoFilter="0" formatColumns="0" formatRows="0" objects="1" scenarios="1" spinCount="100000" saltValue="YA2yIkp8EDxvGgutSI/Ng+quqnNsSsm2oaPweuaGlvwn6gJFg0k+hVA5JYAgbKc0giIZHNT1qVzudJU3rQkMQQ==" hashValue="pPt/LGzaFIfxeD7CV2dm+pH2JeiARjlZ7AlXG+5N+3HrR7v8GS/bqMDwf3Avi6ksXrj5KP2m9iTw1tS7ftXjZA==" algorithmName="SHA-512" password="CC35"/>
  <autoFilter ref="C87:K130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00.83" customWidth="1"/>
    <col min="7" max="7" width="8.67" customWidth="1"/>
    <col min="8" max="8" width="11.17" customWidth="1"/>
    <col min="9" max="9" width="14.17" style="123" customWidth="1"/>
    <col min="10" max="10" width="23.5" customWidth="1"/>
    <col min="11" max="11" width="15.5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88</v>
      </c>
    </row>
    <row r="3" ht="6.96" customHeight="1">
      <c r="B3" s="124"/>
      <c r="C3" s="125"/>
      <c r="D3" s="125"/>
      <c r="E3" s="125"/>
      <c r="F3" s="125"/>
      <c r="G3" s="125"/>
      <c r="H3" s="125"/>
      <c r="I3" s="126"/>
      <c r="J3" s="125"/>
      <c r="K3" s="125"/>
      <c r="L3" s="19"/>
      <c r="AT3" s="16" t="s">
        <v>80</v>
      </c>
    </row>
    <row r="4" ht="24.96" customHeight="1">
      <c r="B4" s="19"/>
      <c r="D4" s="127" t="s">
        <v>92</v>
      </c>
      <c r="L4" s="19"/>
      <c r="M4" s="23" t="s">
        <v>10</v>
      </c>
      <c r="AT4" s="16" t="s">
        <v>4</v>
      </c>
    </row>
    <row r="5" ht="6.96" customHeight="1">
      <c r="B5" s="19"/>
      <c r="L5" s="19"/>
    </row>
    <row r="6" ht="12" customHeight="1">
      <c r="B6" s="19"/>
      <c r="D6" s="128" t="s">
        <v>16</v>
      </c>
      <c r="L6" s="19"/>
    </row>
    <row r="7" ht="16.5" customHeight="1">
      <c r="B7" s="19"/>
      <c r="E7" s="129" t="str">
        <f>'Rekapitulace stavby'!K6</f>
        <v>Mnichovo Hradiště - oprava cest a schodiště nad soutokem Jizery a Nedbalky</v>
      </c>
      <c r="F7" s="128"/>
      <c r="G7" s="128"/>
      <c r="H7" s="128"/>
      <c r="L7" s="19"/>
    </row>
    <row r="8" s="1" customFormat="1" ht="12" customHeight="1">
      <c r="B8" s="42"/>
      <c r="D8" s="128" t="s">
        <v>93</v>
      </c>
      <c r="I8" s="130"/>
      <c r="L8" s="42"/>
    </row>
    <row r="9" s="1" customFormat="1" ht="36.96" customHeight="1">
      <c r="B9" s="42"/>
      <c r="E9" s="131" t="s">
        <v>427</v>
      </c>
      <c r="F9" s="1"/>
      <c r="G9" s="1"/>
      <c r="H9" s="1"/>
      <c r="I9" s="130"/>
      <c r="L9" s="42"/>
    </row>
    <row r="10" s="1" customFormat="1">
      <c r="B10" s="42"/>
      <c r="I10" s="130"/>
      <c r="L10" s="42"/>
    </row>
    <row r="11" s="1" customFormat="1" ht="12" customHeight="1">
      <c r="B11" s="42"/>
      <c r="D11" s="128" t="s">
        <v>18</v>
      </c>
      <c r="F11" s="16" t="s">
        <v>1</v>
      </c>
      <c r="I11" s="132" t="s">
        <v>19</v>
      </c>
      <c r="J11" s="16" t="s">
        <v>1</v>
      </c>
      <c r="L11" s="42"/>
    </row>
    <row r="12" s="1" customFormat="1" ht="12" customHeight="1">
      <c r="B12" s="42"/>
      <c r="D12" s="128" t="s">
        <v>20</v>
      </c>
      <c r="F12" s="16" t="s">
        <v>21</v>
      </c>
      <c r="I12" s="132" t="s">
        <v>22</v>
      </c>
      <c r="J12" s="133" t="str">
        <f>'Rekapitulace stavby'!AN8</f>
        <v>15. 10. 2018</v>
      </c>
      <c r="L12" s="42"/>
    </row>
    <row r="13" s="1" customFormat="1" ht="10.8" customHeight="1">
      <c r="B13" s="42"/>
      <c r="I13" s="130"/>
      <c r="L13" s="42"/>
    </row>
    <row r="14" s="1" customFormat="1" ht="12" customHeight="1">
      <c r="B14" s="42"/>
      <c r="D14" s="128" t="s">
        <v>24</v>
      </c>
      <c r="I14" s="132" t="s">
        <v>25</v>
      </c>
      <c r="J14" s="16" t="s">
        <v>1</v>
      </c>
      <c r="L14" s="42"/>
    </row>
    <row r="15" s="1" customFormat="1" ht="18" customHeight="1">
      <c r="B15" s="42"/>
      <c r="E15" s="16" t="s">
        <v>26</v>
      </c>
      <c r="I15" s="132" t="s">
        <v>27</v>
      </c>
      <c r="J15" s="16" t="s">
        <v>1</v>
      </c>
      <c r="L15" s="42"/>
    </row>
    <row r="16" s="1" customFormat="1" ht="6.96" customHeight="1">
      <c r="B16" s="42"/>
      <c r="I16" s="130"/>
      <c r="L16" s="42"/>
    </row>
    <row r="17" s="1" customFormat="1" ht="12" customHeight="1">
      <c r="B17" s="42"/>
      <c r="D17" s="128" t="s">
        <v>28</v>
      </c>
      <c r="I17" s="132" t="s">
        <v>25</v>
      </c>
      <c r="J17" s="32" t="str">
        <f>'Rekapitulace stavby'!AN13</f>
        <v>Vyplň údaj</v>
      </c>
      <c r="L17" s="42"/>
    </row>
    <row r="18" s="1" customFormat="1" ht="18" customHeight="1">
      <c r="B18" s="42"/>
      <c r="E18" s="32" t="str">
        <f>'Rekapitulace stavby'!E14</f>
        <v>Vyplň údaj</v>
      </c>
      <c r="F18" s="16"/>
      <c r="G18" s="16"/>
      <c r="H18" s="16"/>
      <c r="I18" s="132" t="s">
        <v>27</v>
      </c>
      <c r="J18" s="32" t="str">
        <f>'Rekapitulace stavby'!AN14</f>
        <v>Vyplň údaj</v>
      </c>
      <c r="L18" s="42"/>
    </row>
    <row r="19" s="1" customFormat="1" ht="6.96" customHeight="1">
      <c r="B19" s="42"/>
      <c r="I19" s="130"/>
      <c r="L19" s="42"/>
    </row>
    <row r="20" s="1" customFormat="1" ht="12" customHeight="1">
      <c r="B20" s="42"/>
      <c r="D20" s="128" t="s">
        <v>30</v>
      </c>
      <c r="I20" s="132" t="s">
        <v>25</v>
      </c>
      <c r="J20" s="16" t="s">
        <v>1</v>
      </c>
      <c r="L20" s="42"/>
    </row>
    <row r="21" s="1" customFormat="1" ht="18" customHeight="1">
      <c r="B21" s="42"/>
      <c r="E21" s="16" t="s">
        <v>31</v>
      </c>
      <c r="I21" s="132" t="s">
        <v>27</v>
      </c>
      <c r="J21" s="16" t="s">
        <v>1</v>
      </c>
      <c r="L21" s="42"/>
    </row>
    <row r="22" s="1" customFormat="1" ht="6.96" customHeight="1">
      <c r="B22" s="42"/>
      <c r="I22" s="130"/>
      <c r="L22" s="42"/>
    </row>
    <row r="23" s="1" customFormat="1" ht="12" customHeight="1">
      <c r="B23" s="42"/>
      <c r="D23" s="128" t="s">
        <v>33</v>
      </c>
      <c r="I23" s="132" t="s">
        <v>25</v>
      </c>
      <c r="J23" s="16" t="s">
        <v>1</v>
      </c>
      <c r="L23" s="42"/>
    </row>
    <row r="24" s="1" customFormat="1" ht="18" customHeight="1">
      <c r="B24" s="42"/>
      <c r="E24" s="16" t="s">
        <v>34</v>
      </c>
      <c r="I24" s="132" t="s">
        <v>27</v>
      </c>
      <c r="J24" s="16" t="s">
        <v>1</v>
      </c>
      <c r="L24" s="42"/>
    </row>
    <row r="25" s="1" customFormat="1" ht="6.96" customHeight="1">
      <c r="B25" s="42"/>
      <c r="I25" s="130"/>
      <c r="L25" s="42"/>
    </row>
    <row r="26" s="1" customFormat="1" ht="12" customHeight="1">
      <c r="B26" s="42"/>
      <c r="D26" s="128" t="s">
        <v>35</v>
      </c>
      <c r="I26" s="130"/>
      <c r="L26" s="42"/>
    </row>
    <row r="27" s="6" customFormat="1" ht="16.5" customHeight="1">
      <c r="B27" s="134"/>
      <c r="E27" s="135" t="s">
        <v>1</v>
      </c>
      <c r="F27" s="135"/>
      <c r="G27" s="135"/>
      <c r="H27" s="135"/>
      <c r="I27" s="136"/>
      <c r="L27" s="134"/>
    </row>
    <row r="28" s="1" customFormat="1" ht="6.96" customHeight="1">
      <c r="B28" s="42"/>
      <c r="I28" s="130"/>
      <c r="L28" s="42"/>
    </row>
    <row r="29" s="1" customFormat="1" ht="6.96" customHeight="1">
      <c r="B29" s="42"/>
      <c r="D29" s="70"/>
      <c r="E29" s="70"/>
      <c r="F29" s="70"/>
      <c r="G29" s="70"/>
      <c r="H29" s="70"/>
      <c r="I29" s="137"/>
      <c r="J29" s="70"/>
      <c r="K29" s="70"/>
      <c r="L29" s="42"/>
    </row>
    <row r="30" s="1" customFormat="1" ht="25.44" customHeight="1">
      <c r="B30" s="42"/>
      <c r="D30" s="138" t="s">
        <v>36</v>
      </c>
      <c r="I30" s="130"/>
      <c r="J30" s="139">
        <f>ROUND(J88, 2)</f>
        <v>0</v>
      </c>
      <c r="L30" s="42"/>
    </row>
    <row r="31" s="1" customFormat="1" ht="6.96" customHeight="1">
      <c r="B31" s="42"/>
      <c r="D31" s="70"/>
      <c r="E31" s="70"/>
      <c r="F31" s="70"/>
      <c r="G31" s="70"/>
      <c r="H31" s="70"/>
      <c r="I31" s="137"/>
      <c r="J31" s="70"/>
      <c r="K31" s="70"/>
      <c r="L31" s="42"/>
    </row>
    <row r="32" s="1" customFormat="1" ht="14.4" customHeight="1">
      <c r="B32" s="42"/>
      <c r="F32" s="140" t="s">
        <v>38</v>
      </c>
      <c r="I32" s="141" t="s">
        <v>37</v>
      </c>
      <c r="J32" s="140" t="s">
        <v>39</v>
      </c>
      <c r="L32" s="42"/>
    </row>
    <row r="33" s="1" customFormat="1" ht="14.4" customHeight="1">
      <c r="B33" s="42"/>
      <c r="D33" s="128" t="s">
        <v>40</v>
      </c>
      <c r="E33" s="128" t="s">
        <v>41</v>
      </c>
      <c r="F33" s="142">
        <f>ROUND((SUM(BE88:BE130)),  2)</f>
        <v>0</v>
      </c>
      <c r="I33" s="143">
        <v>0.20999999999999999</v>
      </c>
      <c r="J33" s="142">
        <f>ROUND(((SUM(BE88:BE130))*I33),  2)</f>
        <v>0</v>
      </c>
      <c r="L33" s="42"/>
    </row>
    <row r="34" s="1" customFormat="1" ht="14.4" customHeight="1">
      <c r="B34" s="42"/>
      <c r="E34" s="128" t="s">
        <v>42</v>
      </c>
      <c r="F34" s="142">
        <f>ROUND((SUM(BF88:BF130)),  2)</f>
        <v>0</v>
      </c>
      <c r="I34" s="143">
        <v>0.14999999999999999</v>
      </c>
      <c r="J34" s="142">
        <f>ROUND(((SUM(BF88:BF130))*I34),  2)</f>
        <v>0</v>
      </c>
      <c r="L34" s="42"/>
    </row>
    <row r="35" hidden="1" s="1" customFormat="1" ht="14.4" customHeight="1">
      <c r="B35" s="42"/>
      <c r="E35" s="128" t="s">
        <v>43</v>
      </c>
      <c r="F35" s="142">
        <f>ROUND((SUM(BG88:BG130)),  2)</f>
        <v>0</v>
      </c>
      <c r="I35" s="143">
        <v>0.20999999999999999</v>
      </c>
      <c r="J35" s="142">
        <f>0</f>
        <v>0</v>
      </c>
      <c r="L35" s="42"/>
    </row>
    <row r="36" hidden="1" s="1" customFormat="1" ht="14.4" customHeight="1">
      <c r="B36" s="42"/>
      <c r="E36" s="128" t="s">
        <v>44</v>
      </c>
      <c r="F36" s="142">
        <f>ROUND((SUM(BH88:BH130)),  2)</f>
        <v>0</v>
      </c>
      <c r="I36" s="143">
        <v>0.14999999999999999</v>
      </c>
      <c r="J36" s="142">
        <f>0</f>
        <v>0</v>
      </c>
      <c r="L36" s="42"/>
    </row>
    <row r="37" hidden="1" s="1" customFormat="1" ht="14.4" customHeight="1">
      <c r="B37" s="42"/>
      <c r="E37" s="128" t="s">
        <v>45</v>
      </c>
      <c r="F37" s="142">
        <f>ROUND((SUM(BI88:BI130)),  2)</f>
        <v>0</v>
      </c>
      <c r="I37" s="143">
        <v>0</v>
      </c>
      <c r="J37" s="142">
        <f>0</f>
        <v>0</v>
      </c>
      <c r="L37" s="42"/>
    </row>
    <row r="38" s="1" customFormat="1" ht="6.96" customHeight="1">
      <c r="B38" s="42"/>
      <c r="I38" s="130"/>
      <c r="L38" s="42"/>
    </row>
    <row r="39" s="1" customFormat="1" ht="25.44" customHeight="1">
      <c r="B39" s="42"/>
      <c r="C39" s="144"/>
      <c r="D39" s="145" t="s">
        <v>46</v>
      </c>
      <c r="E39" s="146"/>
      <c r="F39" s="146"/>
      <c r="G39" s="147" t="s">
        <v>47</v>
      </c>
      <c r="H39" s="148" t="s">
        <v>48</v>
      </c>
      <c r="I39" s="149"/>
      <c r="J39" s="150">
        <f>SUM(J30:J37)</f>
        <v>0</v>
      </c>
      <c r="K39" s="151"/>
      <c r="L39" s="42"/>
    </row>
    <row r="40" s="1" customFormat="1" ht="14.4" customHeight="1">
      <c r="B40" s="152"/>
      <c r="C40" s="153"/>
      <c r="D40" s="153"/>
      <c r="E40" s="153"/>
      <c r="F40" s="153"/>
      <c r="G40" s="153"/>
      <c r="H40" s="153"/>
      <c r="I40" s="154"/>
      <c r="J40" s="153"/>
      <c r="K40" s="153"/>
      <c r="L40" s="42"/>
    </row>
    <row r="44" s="1" customFormat="1" ht="6.96" customHeight="1">
      <c r="B44" s="155"/>
      <c r="C44" s="156"/>
      <c r="D44" s="156"/>
      <c r="E44" s="156"/>
      <c r="F44" s="156"/>
      <c r="G44" s="156"/>
      <c r="H44" s="156"/>
      <c r="I44" s="157"/>
      <c r="J44" s="156"/>
      <c r="K44" s="156"/>
      <c r="L44" s="42"/>
    </row>
    <row r="45" s="1" customFormat="1" ht="24.96" customHeight="1">
      <c r="B45" s="37"/>
      <c r="C45" s="22" t="s">
        <v>95</v>
      </c>
      <c r="D45" s="38"/>
      <c r="E45" s="38"/>
      <c r="F45" s="38"/>
      <c r="G45" s="38"/>
      <c r="H45" s="38"/>
      <c r="I45" s="130"/>
      <c r="J45" s="38"/>
      <c r="K45" s="38"/>
      <c r="L45" s="42"/>
    </row>
    <row r="46" s="1" customFormat="1" ht="6.96" customHeight="1">
      <c r="B46" s="37"/>
      <c r="C46" s="38"/>
      <c r="D46" s="38"/>
      <c r="E46" s="38"/>
      <c r="F46" s="38"/>
      <c r="G46" s="38"/>
      <c r="H46" s="38"/>
      <c r="I46" s="130"/>
      <c r="J46" s="38"/>
      <c r="K46" s="38"/>
      <c r="L46" s="42"/>
    </row>
    <row r="47" s="1" customFormat="1" ht="12" customHeight="1">
      <c r="B47" s="37"/>
      <c r="C47" s="31" t="s">
        <v>16</v>
      </c>
      <c r="D47" s="38"/>
      <c r="E47" s="38"/>
      <c r="F47" s="38"/>
      <c r="G47" s="38"/>
      <c r="H47" s="38"/>
      <c r="I47" s="130"/>
      <c r="J47" s="38"/>
      <c r="K47" s="38"/>
      <c r="L47" s="42"/>
    </row>
    <row r="48" s="1" customFormat="1" ht="16.5" customHeight="1">
      <c r="B48" s="37"/>
      <c r="C48" s="38"/>
      <c r="D48" s="38"/>
      <c r="E48" s="158" t="str">
        <f>E7</f>
        <v>Mnichovo Hradiště - oprava cest a schodiště nad soutokem Jizery a Nedbalky</v>
      </c>
      <c r="F48" s="31"/>
      <c r="G48" s="31"/>
      <c r="H48" s="31"/>
      <c r="I48" s="130"/>
      <c r="J48" s="38"/>
      <c r="K48" s="38"/>
      <c r="L48" s="42"/>
    </row>
    <row r="49" s="1" customFormat="1" ht="12" customHeight="1">
      <c r="B49" s="37"/>
      <c r="C49" s="31" t="s">
        <v>93</v>
      </c>
      <c r="D49" s="38"/>
      <c r="E49" s="38"/>
      <c r="F49" s="38"/>
      <c r="G49" s="38"/>
      <c r="H49" s="38"/>
      <c r="I49" s="130"/>
      <c r="J49" s="38"/>
      <c r="K49" s="38"/>
      <c r="L49" s="42"/>
    </row>
    <row r="50" s="1" customFormat="1" ht="16.5" customHeight="1">
      <c r="B50" s="37"/>
      <c r="C50" s="38"/>
      <c r="D50" s="38"/>
      <c r="E50" s="63" t="str">
        <f>E9</f>
        <v>D - Rampa 3</v>
      </c>
      <c r="F50" s="38"/>
      <c r="G50" s="38"/>
      <c r="H50" s="38"/>
      <c r="I50" s="130"/>
      <c r="J50" s="38"/>
      <c r="K50" s="38"/>
      <c r="L50" s="42"/>
    </row>
    <row r="51" s="1" customFormat="1" ht="6.96" customHeight="1">
      <c r="B51" s="37"/>
      <c r="C51" s="38"/>
      <c r="D51" s="38"/>
      <c r="E51" s="38"/>
      <c r="F51" s="38"/>
      <c r="G51" s="38"/>
      <c r="H51" s="38"/>
      <c r="I51" s="130"/>
      <c r="J51" s="38"/>
      <c r="K51" s="38"/>
      <c r="L51" s="42"/>
    </row>
    <row r="52" s="1" customFormat="1" ht="12" customHeight="1">
      <c r="B52" s="37"/>
      <c r="C52" s="31" t="s">
        <v>20</v>
      </c>
      <c r="D52" s="38"/>
      <c r="E52" s="38"/>
      <c r="F52" s="26" t="str">
        <f>F12</f>
        <v>Mnichovo Hradiště</v>
      </c>
      <c r="G52" s="38"/>
      <c r="H52" s="38"/>
      <c r="I52" s="132" t="s">
        <v>22</v>
      </c>
      <c r="J52" s="66" t="str">
        <f>IF(J12="","",J12)</f>
        <v>15. 10. 2018</v>
      </c>
      <c r="K52" s="38"/>
      <c r="L52" s="42"/>
    </row>
    <row r="53" s="1" customFormat="1" ht="6.96" customHeight="1">
      <c r="B53" s="37"/>
      <c r="C53" s="38"/>
      <c r="D53" s="38"/>
      <c r="E53" s="38"/>
      <c r="F53" s="38"/>
      <c r="G53" s="38"/>
      <c r="H53" s="38"/>
      <c r="I53" s="130"/>
      <c r="J53" s="38"/>
      <c r="K53" s="38"/>
      <c r="L53" s="42"/>
    </row>
    <row r="54" s="1" customFormat="1" ht="13.65" customHeight="1">
      <c r="B54" s="37"/>
      <c r="C54" s="31" t="s">
        <v>24</v>
      </c>
      <c r="D54" s="38"/>
      <c r="E54" s="38"/>
      <c r="F54" s="26" t="str">
        <f>E15</f>
        <v>Město Mnichovo Hradiště</v>
      </c>
      <c r="G54" s="38"/>
      <c r="H54" s="38"/>
      <c r="I54" s="132" t="s">
        <v>30</v>
      </c>
      <c r="J54" s="35" t="str">
        <f>E21</f>
        <v>Ing. Václav Jandáček</v>
      </c>
      <c r="K54" s="38"/>
      <c r="L54" s="42"/>
    </row>
    <row r="55" s="1" customFormat="1" ht="13.65" customHeight="1">
      <c r="B55" s="37"/>
      <c r="C55" s="31" t="s">
        <v>28</v>
      </c>
      <c r="D55" s="38"/>
      <c r="E55" s="38"/>
      <c r="F55" s="26" t="str">
        <f>IF(E18="","",E18)</f>
        <v>Vyplň údaj</v>
      </c>
      <c r="G55" s="38"/>
      <c r="H55" s="38"/>
      <c r="I55" s="132" t="s">
        <v>33</v>
      </c>
      <c r="J55" s="35" t="str">
        <f>E24</f>
        <v>Lenka Jandová</v>
      </c>
      <c r="K55" s="38"/>
      <c r="L55" s="42"/>
    </row>
    <row r="56" s="1" customFormat="1" ht="10.32" customHeight="1">
      <c r="B56" s="37"/>
      <c r="C56" s="38"/>
      <c r="D56" s="38"/>
      <c r="E56" s="38"/>
      <c r="F56" s="38"/>
      <c r="G56" s="38"/>
      <c r="H56" s="38"/>
      <c r="I56" s="130"/>
      <c r="J56" s="38"/>
      <c r="K56" s="38"/>
      <c r="L56" s="42"/>
    </row>
    <row r="57" s="1" customFormat="1" ht="29.28" customHeight="1">
      <c r="B57" s="37"/>
      <c r="C57" s="159" t="s">
        <v>96</v>
      </c>
      <c r="D57" s="160"/>
      <c r="E57" s="160"/>
      <c r="F57" s="160"/>
      <c r="G57" s="160"/>
      <c r="H57" s="160"/>
      <c r="I57" s="161"/>
      <c r="J57" s="162" t="s">
        <v>97</v>
      </c>
      <c r="K57" s="160"/>
      <c r="L57" s="42"/>
    </row>
    <row r="58" s="1" customFormat="1" ht="10.32" customHeight="1">
      <c r="B58" s="37"/>
      <c r="C58" s="38"/>
      <c r="D58" s="38"/>
      <c r="E58" s="38"/>
      <c r="F58" s="38"/>
      <c r="G58" s="38"/>
      <c r="H58" s="38"/>
      <c r="I58" s="130"/>
      <c r="J58" s="38"/>
      <c r="K58" s="38"/>
      <c r="L58" s="42"/>
    </row>
    <row r="59" s="1" customFormat="1" ht="22.8" customHeight="1">
      <c r="B59" s="37"/>
      <c r="C59" s="163" t="s">
        <v>98</v>
      </c>
      <c r="D59" s="38"/>
      <c r="E59" s="38"/>
      <c r="F59" s="38"/>
      <c r="G59" s="38"/>
      <c r="H59" s="38"/>
      <c r="I59" s="130"/>
      <c r="J59" s="97">
        <f>J88</f>
        <v>0</v>
      </c>
      <c r="K59" s="38"/>
      <c r="L59" s="42"/>
      <c r="AU59" s="16" t="s">
        <v>99</v>
      </c>
    </row>
    <row r="60" s="7" customFormat="1" ht="24.96" customHeight="1">
      <c r="B60" s="164"/>
      <c r="C60" s="165"/>
      <c r="D60" s="166" t="s">
        <v>100</v>
      </c>
      <c r="E60" s="167"/>
      <c r="F60" s="167"/>
      <c r="G60" s="167"/>
      <c r="H60" s="167"/>
      <c r="I60" s="168"/>
      <c r="J60" s="169">
        <f>J89</f>
        <v>0</v>
      </c>
      <c r="K60" s="165"/>
      <c r="L60" s="170"/>
    </row>
    <row r="61" s="8" customFormat="1" ht="19.92" customHeight="1">
      <c r="B61" s="171"/>
      <c r="C61" s="172"/>
      <c r="D61" s="173" t="s">
        <v>101</v>
      </c>
      <c r="E61" s="174"/>
      <c r="F61" s="174"/>
      <c r="G61" s="174"/>
      <c r="H61" s="174"/>
      <c r="I61" s="175"/>
      <c r="J61" s="176">
        <f>J90</f>
        <v>0</v>
      </c>
      <c r="K61" s="172"/>
      <c r="L61" s="177"/>
    </row>
    <row r="62" s="8" customFormat="1" ht="19.92" customHeight="1">
      <c r="B62" s="171"/>
      <c r="C62" s="172"/>
      <c r="D62" s="173" t="s">
        <v>102</v>
      </c>
      <c r="E62" s="174"/>
      <c r="F62" s="174"/>
      <c r="G62" s="174"/>
      <c r="H62" s="174"/>
      <c r="I62" s="175"/>
      <c r="J62" s="176">
        <f>J105</f>
        <v>0</v>
      </c>
      <c r="K62" s="172"/>
      <c r="L62" s="177"/>
    </row>
    <row r="63" s="8" customFormat="1" ht="19.92" customHeight="1">
      <c r="B63" s="171"/>
      <c r="C63" s="172"/>
      <c r="D63" s="173" t="s">
        <v>103</v>
      </c>
      <c r="E63" s="174"/>
      <c r="F63" s="174"/>
      <c r="G63" s="174"/>
      <c r="H63" s="174"/>
      <c r="I63" s="175"/>
      <c r="J63" s="176">
        <f>J112</f>
        <v>0</v>
      </c>
      <c r="K63" s="172"/>
      <c r="L63" s="177"/>
    </row>
    <row r="64" s="8" customFormat="1" ht="19.92" customHeight="1">
      <c r="B64" s="171"/>
      <c r="C64" s="172"/>
      <c r="D64" s="173" t="s">
        <v>105</v>
      </c>
      <c r="E64" s="174"/>
      <c r="F64" s="174"/>
      <c r="G64" s="174"/>
      <c r="H64" s="174"/>
      <c r="I64" s="175"/>
      <c r="J64" s="176">
        <f>J115</f>
        <v>0</v>
      </c>
      <c r="K64" s="172"/>
      <c r="L64" s="177"/>
    </row>
    <row r="65" s="8" customFormat="1" ht="19.92" customHeight="1">
      <c r="B65" s="171"/>
      <c r="C65" s="172"/>
      <c r="D65" s="173" t="s">
        <v>106</v>
      </c>
      <c r="E65" s="174"/>
      <c r="F65" s="174"/>
      <c r="G65" s="174"/>
      <c r="H65" s="174"/>
      <c r="I65" s="175"/>
      <c r="J65" s="176">
        <f>J118</f>
        <v>0</v>
      </c>
      <c r="K65" s="172"/>
      <c r="L65" s="177"/>
    </row>
    <row r="66" s="8" customFormat="1" ht="19.92" customHeight="1">
      <c r="B66" s="171"/>
      <c r="C66" s="172"/>
      <c r="D66" s="173" t="s">
        <v>107</v>
      </c>
      <c r="E66" s="174"/>
      <c r="F66" s="174"/>
      <c r="G66" s="174"/>
      <c r="H66" s="174"/>
      <c r="I66" s="175"/>
      <c r="J66" s="176">
        <f>J125</f>
        <v>0</v>
      </c>
      <c r="K66" s="172"/>
      <c r="L66" s="177"/>
    </row>
    <row r="67" s="7" customFormat="1" ht="24.96" customHeight="1">
      <c r="B67" s="164"/>
      <c r="C67" s="165"/>
      <c r="D67" s="166" t="s">
        <v>108</v>
      </c>
      <c r="E67" s="167"/>
      <c r="F67" s="167"/>
      <c r="G67" s="167"/>
      <c r="H67" s="167"/>
      <c r="I67" s="168"/>
      <c r="J67" s="169">
        <f>J127</f>
        <v>0</v>
      </c>
      <c r="K67" s="165"/>
      <c r="L67" s="170"/>
    </row>
    <row r="68" s="8" customFormat="1" ht="19.92" customHeight="1">
      <c r="B68" s="171"/>
      <c r="C68" s="172"/>
      <c r="D68" s="173" t="s">
        <v>297</v>
      </c>
      <c r="E68" s="174"/>
      <c r="F68" s="174"/>
      <c r="G68" s="174"/>
      <c r="H68" s="174"/>
      <c r="I68" s="175"/>
      <c r="J68" s="176">
        <f>J128</f>
        <v>0</v>
      </c>
      <c r="K68" s="172"/>
      <c r="L68" s="177"/>
    </row>
    <row r="69" s="1" customFormat="1" ht="21.84" customHeight="1">
      <c r="B69" s="37"/>
      <c r="C69" s="38"/>
      <c r="D69" s="38"/>
      <c r="E69" s="38"/>
      <c r="F69" s="38"/>
      <c r="G69" s="38"/>
      <c r="H69" s="38"/>
      <c r="I69" s="130"/>
      <c r="J69" s="38"/>
      <c r="K69" s="38"/>
      <c r="L69" s="42"/>
    </row>
    <row r="70" s="1" customFormat="1" ht="6.96" customHeight="1">
      <c r="B70" s="56"/>
      <c r="C70" s="57"/>
      <c r="D70" s="57"/>
      <c r="E70" s="57"/>
      <c r="F70" s="57"/>
      <c r="G70" s="57"/>
      <c r="H70" s="57"/>
      <c r="I70" s="154"/>
      <c r="J70" s="57"/>
      <c r="K70" s="57"/>
      <c r="L70" s="42"/>
    </row>
    <row r="74" s="1" customFormat="1" ht="6.96" customHeight="1">
      <c r="B74" s="58"/>
      <c r="C74" s="59"/>
      <c r="D74" s="59"/>
      <c r="E74" s="59"/>
      <c r="F74" s="59"/>
      <c r="G74" s="59"/>
      <c r="H74" s="59"/>
      <c r="I74" s="157"/>
      <c r="J74" s="59"/>
      <c r="K74" s="59"/>
      <c r="L74" s="42"/>
    </row>
    <row r="75" s="1" customFormat="1" ht="24.96" customHeight="1">
      <c r="B75" s="37"/>
      <c r="C75" s="22" t="s">
        <v>110</v>
      </c>
      <c r="D75" s="38"/>
      <c r="E75" s="38"/>
      <c r="F75" s="38"/>
      <c r="G75" s="38"/>
      <c r="H75" s="38"/>
      <c r="I75" s="130"/>
      <c r="J75" s="38"/>
      <c r="K75" s="38"/>
      <c r="L75" s="42"/>
    </row>
    <row r="76" s="1" customFormat="1" ht="6.96" customHeight="1">
      <c r="B76" s="37"/>
      <c r="C76" s="38"/>
      <c r="D76" s="38"/>
      <c r="E76" s="38"/>
      <c r="F76" s="38"/>
      <c r="G76" s="38"/>
      <c r="H76" s="38"/>
      <c r="I76" s="130"/>
      <c r="J76" s="38"/>
      <c r="K76" s="38"/>
      <c r="L76" s="42"/>
    </row>
    <row r="77" s="1" customFormat="1" ht="12" customHeight="1">
      <c r="B77" s="37"/>
      <c r="C77" s="31" t="s">
        <v>16</v>
      </c>
      <c r="D77" s="38"/>
      <c r="E77" s="38"/>
      <c r="F77" s="38"/>
      <c r="G77" s="38"/>
      <c r="H77" s="38"/>
      <c r="I77" s="130"/>
      <c r="J77" s="38"/>
      <c r="K77" s="38"/>
      <c r="L77" s="42"/>
    </row>
    <row r="78" s="1" customFormat="1" ht="16.5" customHeight="1">
      <c r="B78" s="37"/>
      <c r="C78" s="38"/>
      <c r="D78" s="38"/>
      <c r="E78" s="158" t="str">
        <f>E7</f>
        <v>Mnichovo Hradiště - oprava cest a schodiště nad soutokem Jizery a Nedbalky</v>
      </c>
      <c r="F78" s="31"/>
      <c r="G78" s="31"/>
      <c r="H78" s="31"/>
      <c r="I78" s="130"/>
      <c r="J78" s="38"/>
      <c r="K78" s="38"/>
      <c r="L78" s="42"/>
    </row>
    <row r="79" s="1" customFormat="1" ht="12" customHeight="1">
      <c r="B79" s="37"/>
      <c r="C79" s="31" t="s">
        <v>93</v>
      </c>
      <c r="D79" s="38"/>
      <c r="E79" s="38"/>
      <c r="F79" s="38"/>
      <c r="G79" s="38"/>
      <c r="H79" s="38"/>
      <c r="I79" s="130"/>
      <c r="J79" s="38"/>
      <c r="K79" s="38"/>
      <c r="L79" s="42"/>
    </row>
    <row r="80" s="1" customFormat="1" ht="16.5" customHeight="1">
      <c r="B80" s="37"/>
      <c r="C80" s="38"/>
      <c r="D80" s="38"/>
      <c r="E80" s="63" t="str">
        <f>E9</f>
        <v>D - Rampa 3</v>
      </c>
      <c r="F80" s="38"/>
      <c r="G80" s="38"/>
      <c r="H80" s="38"/>
      <c r="I80" s="130"/>
      <c r="J80" s="38"/>
      <c r="K80" s="38"/>
      <c r="L80" s="42"/>
    </row>
    <row r="81" s="1" customFormat="1" ht="6.96" customHeight="1">
      <c r="B81" s="37"/>
      <c r="C81" s="38"/>
      <c r="D81" s="38"/>
      <c r="E81" s="38"/>
      <c r="F81" s="38"/>
      <c r="G81" s="38"/>
      <c r="H81" s="38"/>
      <c r="I81" s="130"/>
      <c r="J81" s="38"/>
      <c r="K81" s="38"/>
      <c r="L81" s="42"/>
    </row>
    <row r="82" s="1" customFormat="1" ht="12" customHeight="1">
      <c r="B82" s="37"/>
      <c r="C82" s="31" t="s">
        <v>20</v>
      </c>
      <c r="D82" s="38"/>
      <c r="E82" s="38"/>
      <c r="F82" s="26" t="str">
        <f>F12</f>
        <v>Mnichovo Hradiště</v>
      </c>
      <c r="G82" s="38"/>
      <c r="H82" s="38"/>
      <c r="I82" s="132" t="s">
        <v>22</v>
      </c>
      <c r="J82" s="66" t="str">
        <f>IF(J12="","",J12)</f>
        <v>15. 10. 2018</v>
      </c>
      <c r="K82" s="38"/>
      <c r="L82" s="42"/>
    </row>
    <row r="83" s="1" customFormat="1" ht="6.96" customHeight="1">
      <c r="B83" s="37"/>
      <c r="C83" s="38"/>
      <c r="D83" s="38"/>
      <c r="E83" s="38"/>
      <c r="F83" s="38"/>
      <c r="G83" s="38"/>
      <c r="H83" s="38"/>
      <c r="I83" s="130"/>
      <c r="J83" s="38"/>
      <c r="K83" s="38"/>
      <c r="L83" s="42"/>
    </row>
    <row r="84" s="1" customFormat="1" ht="13.65" customHeight="1">
      <c r="B84" s="37"/>
      <c r="C84" s="31" t="s">
        <v>24</v>
      </c>
      <c r="D84" s="38"/>
      <c r="E84" s="38"/>
      <c r="F84" s="26" t="str">
        <f>E15</f>
        <v>Město Mnichovo Hradiště</v>
      </c>
      <c r="G84" s="38"/>
      <c r="H84" s="38"/>
      <c r="I84" s="132" t="s">
        <v>30</v>
      </c>
      <c r="J84" s="35" t="str">
        <f>E21</f>
        <v>Ing. Václav Jandáček</v>
      </c>
      <c r="K84" s="38"/>
      <c r="L84" s="42"/>
    </row>
    <row r="85" s="1" customFormat="1" ht="13.65" customHeight="1">
      <c r="B85" s="37"/>
      <c r="C85" s="31" t="s">
        <v>28</v>
      </c>
      <c r="D85" s="38"/>
      <c r="E85" s="38"/>
      <c r="F85" s="26" t="str">
        <f>IF(E18="","",E18)</f>
        <v>Vyplň údaj</v>
      </c>
      <c r="G85" s="38"/>
      <c r="H85" s="38"/>
      <c r="I85" s="132" t="s">
        <v>33</v>
      </c>
      <c r="J85" s="35" t="str">
        <f>E24</f>
        <v>Lenka Jandová</v>
      </c>
      <c r="K85" s="38"/>
      <c r="L85" s="42"/>
    </row>
    <row r="86" s="1" customFormat="1" ht="10.32" customHeight="1">
      <c r="B86" s="37"/>
      <c r="C86" s="38"/>
      <c r="D86" s="38"/>
      <c r="E86" s="38"/>
      <c r="F86" s="38"/>
      <c r="G86" s="38"/>
      <c r="H86" s="38"/>
      <c r="I86" s="130"/>
      <c r="J86" s="38"/>
      <c r="K86" s="38"/>
      <c r="L86" s="42"/>
    </row>
    <row r="87" s="9" customFormat="1" ht="29.28" customHeight="1">
      <c r="B87" s="178"/>
      <c r="C87" s="179" t="s">
        <v>111</v>
      </c>
      <c r="D87" s="180" t="s">
        <v>55</v>
      </c>
      <c r="E87" s="180" t="s">
        <v>51</v>
      </c>
      <c r="F87" s="180" t="s">
        <v>52</v>
      </c>
      <c r="G87" s="180" t="s">
        <v>112</v>
      </c>
      <c r="H87" s="180" t="s">
        <v>113</v>
      </c>
      <c r="I87" s="181" t="s">
        <v>114</v>
      </c>
      <c r="J87" s="182" t="s">
        <v>97</v>
      </c>
      <c r="K87" s="183" t="s">
        <v>115</v>
      </c>
      <c r="L87" s="184"/>
      <c r="M87" s="87" t="s">
        <v>1</v>
      </c>
      <c r="N87" s="88" t="s">
        <v>40</v>
      </c>
      <c r="O87" s="88" t="s">
        <v>116</v>
      </c>
      <c r="P87" s="88" t="s">
        <v>117</v>
      </c>
      <c r="Q87" s="88" t="s">
        <v>118</v>
      </c>
      <c r="R87" s="88" t="s">
        <v>119</v>
      </c>
      <c r="S87" s="88" t="s">
        <v>120</v>
      </c>
      <c r="T87" s="89" t="s">
        <v>121</v>
      </c>
    </row>
    <row r="88" s="1" customFormat="1" ht="22.8" customHeight="1">
      <c r="B88" s="37"/>
      <c r="C88" s="94" t="s">
        <v>122</v>
      </c>
      <c r="D88" s="38"/>
      <c r="E88" s="38"/>
      <c r="F88" s="38"/>
      <c r="G88" s="38"/>
      <c r="H88" s="38"/>
      <c r="I88" s="130"/>
      <c r="J88" s="185">
        <f>BK88</f>
        <v>0</v>
      </c>
      <c r="K88" s="38"/>
      <c r="L88" s="42"/>
      <c r="M88" s="90"/>
      <c r="N88" s="91"/>
      <c r="O88" s="91"/>
      <c r="P88" s="186">
        <f>P89+P127</f>
        <v>0</v>
      </c>
      <c r="Q88" s="91"/>
      <c r="R88" s="186">
        <f>R89+R127</f>
        <v>42.433848999999995</v>
      </c>
      <c r="S88" s="91"/>
      <c r="T88" s="187">
        <f>T89+T127</f>
        <v>0</v>
      </c>
      <c r="AT88" s="16" t="s">
        <v>69</v>
      </c>
      <c r="AU88" s="16" t="s">
        <v>99</v>
      </c>
      <c r="BK88" s="188">
        <f>BK89+BK127</f>
        <v>0</v>
      </c>
    </row>
    <row r="89" s="10" customFormat="1" ht="25.92" customHeight="1">
      <c r="B89" s="189"/>
      <c r="C89" s="190"/>
      <c r="D89" s="191" t="s">
        <v>69</v>
      </c>
      <c r="E89" s="192" t="s">
        <v>123</v>
      </c>
      <c r="F89" s="192" t="s">
        <v>124</v>
      </c>
      <c r="G89" s="190"/>
      <c r="H89" s="190"/>
      <c r="I89" s="193"/>
      <c r="J89" s="194">
        <f>BK89</f>
        <v>0</v>
      </c>
      <c r="K89" s="190"/>
      <c r="L89" s="195"/>
      <c r="M89" s="196"/>
      <c r="N89" s="197"/>
      <c r="O89" s="197"/>
      <c r="P89" s="198">
        <f>P90+P105+P112+P115+P118+P125</f>
        <v>0</v>
      </c>
      <c r="Q89" s="197"/>
      <c r="R89" s="198">
        <f>R90+R105+R112+R115+R118+R125</f>
        <v>42.432528999999995</v>
      </c>
      <c r="S89" s="197"/>
      <c r="T89" s="199">
        <f>T90+T105+T112+T115+T118+T125</f>
        <v>0</v>
      </c>
      <c r="AR89" s="200" t="s">
        <v>78</v>
      </c>
      <c r="AT89" s="201" t="s">
        <v>69</v>
      </c>
      <c r="AU89" s="201" t="s">
        <v>70</v>
      </c>
      <c r="AY89" s="200" t="s">
        <v>125</v>
      </c>
      <c r="BK89" s="202">
        <f>BK90+BK105+BK112+BK115+BK118+BK125</f>
        <v>0</v>
      </c>
    </row>
    <row r="90" s="10" customFormat="1" ht="22.8" customHeight="1">
      <c r="B90" s="189"/>
      <c r="C90" s="190"/>
      <c r="D90" s="191" t="s">
        <v>69</v>
      </c>
      <c r="E90" s="203" t="s">
        <v>78</v>
      </c>
      <c r="F90" s="203" t="s">
        <v>126</v>
      </c>
      <c r="G90" s="190"/>
      <c r="H90" s="190"/>
      <c r="I90" s="193"/>
      <c r="J90" s="204">
        <f>BK90</f>
        <v>0</v>
      </c>
      <c r="K90" s="190"/>
      <c r="L90" s="195"/>
      <c r="M90" s="196"/>
      <c r="N90" s="197"/>
      <c r="O90" s="197"/>
      <c r="P90" s="198">
        <f>SUM(P91:P104)</f>
        <v>0</v>
      </c>
      <c r="Q90" s="197"/>
      <c r="R90" s="198">
        <f>SUM(R91:R104)</f>
        <v>0</v>
      </c>
      <c r="S90" s="197"/>
      <c r="T90" s="199">
        <f>SUM(T91:T104)</f>
        <v>0</v>
      </c>
      <c r="AR90" s="200" t="s">
        <v>78</v>
      </c>
      <c r="AT90" s="201" t="s">
        <v>69</v>
      </c>
      <c r="AU90" s="201" t="s">
        <v>78</v>
      </c>
      <c r="AY90" s="200" t="s">
        <v>125</v>
      </c>
      <c r="BK90" s="202">
        <f>SUM(BK91:BK104)</f>
        <v>0</v>
      </c>
    </row>
    <row r="91" s="1" customFormat="1" ht="16.5" customHeight="1">
      <c r="B91" s="37"/>
      <c r="C91" s="205" t="s">
        <v>78</v>
      </c>
      <c r="D91" s="205" t="s">
        <v>127</v>
      </c>
      <c r="E91" s="206" t="s">
        <v>128</v>
      </c>
      <c r="F91" s="207" t="s">
        <v>129</v>
      </c>
      <c r="G91" s="208" t="s">
        <v>130</v>
      </c>
      <c r="H91" s="209">
        <v>5.7999999999999998</v>
      </c>
      <c r="I91" s="210"/>
      <c r="J91" s="211">
        <f>ROUND(I91*H91,2)</f>
        <v>0</v>
      </c>
      <c r="K91" s="207" t="s">
        <v>1</v>
      </c>
      <c r="L91" s="42"/>
      <c r="M91" s="212" t="s">
        <v>1</v>
      </c>
      <c r="N91" s="213" t="s">
        <v>41</v>
      </c>
      <c r="O91" s="78"/>
      <c r="P91" s="214">
        <f>O91*H91</f>
        <v>0</v>
      </c>
      <c r="Q91" s="214">
        <v>0</v>
      </c>
      <c r="R91" s="214">
        <f>Q91*H91</f>
        <v>0</v>
      </c>
      <c r="S91" s="214">
        <v>0</v>
      </c>
      <c r="T91" s="215">
        <f>S91*H91</f>
        <v>0</v>
      </c>
      <c r="AR91" s="16" t="s">
        <v>131</v>
      </c>
      <c r="AT91" s="16" t="s">
        <v>127</v>
      </c>
      <c r="AU91" s="16" t="s">
        <v>80</v>
      </c>
      <c r="AY91" s="16" t="s">
        <v>125</v>
      </c>
      <c r="BE91" s="216">
        <f>IF(N91="základní",J91,0)</f>
        <v>0</v>
      </c>
      <c r="BF91" s="216">
        <f>IF(N91="snížená",J91,0)</f>
        <v>0</v>
      </c>
      <c r="BG91" s="216">
        <f>IF(N91="zákl. přenesená",J91,0)</f>
        <v>0</v>
      </c>
      <c r="BH91" s="216">
        <f>IF(N91="sníž. přenesená",J91,0)</f>
        <v>0</v>
      </c>
      <c r="BI91" s="216">
        <f>IF(N91="nulová",J91,0)</f>
        <v>0</v>
      </c>
      <c r="BJ91" s="16" t="s">
        <v>78</v>
      </c>
      <c r="BK91" s="216">
        <f>ROUND(I91*H91,2)</f>
        <v>0</v>
      </c>
      <c r="BL91" s="16" t="s">
        <v>131</v>
      </c>
      <c r="BM91" s="16" t="s">
        <v>428</v>
      </c>
    </row>
    <row r="92" s="1" customFormat="1" ht="16.5" customHeight="1">
      <c r="B92" s="37"/>
      <c r="C92" s="205" t="s">
        <v>80</v>
      </c>
      <c r="D92" s="205" t="s">
        <v>127</v>
      </c>
      <c r="E92" s="206" t="s">
        <v>133</v>
      </c>
      <c r="F92" s="207" t="s">
        <v>134</v>
      </c>
      <c r="G92" s="208" t="s">
        <v>130</v>
      </c>
      <c r="H92" s="209">
        <v>5.7999999999999998</v>
      </c>
      <c r="I92" s="210"/>
      <c r="J92" s="211">
        <f>ROUND(I92*H92,2)</f>
        <v>0</v>
      </c>
      <c r="K92" s="207" t="s">
        <v>135</v>
      </c>
      <c r="L92" s="42"/>
      <c r="M92" s="212" t="s">
        <v>1</v>
      </c>
      <c r="N92" s="213" t="s">
        <v>41</v>
      </c>
      <c r="O92" s="78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AR92" s="16" t="s">
        <v>131</v>
      </c>
      <c r="AT92" s="16" t="s">
        <v>127</v>
      </c>
      <c r="AU92" s="16" t="s">
        <v>80</v>
      </c>
      <c r="AY92" s="16" t="s">
        <v>125</v>
      </c>
      <c r="BE92" s="216">
        <f>IF(N92="základní",J92,0)</f>
        <v>0</v>
      </c>
      <c r="BF92" s="216">
        <f>IF(N92="snížená",J92,0)</f>
        <v>0</v>
      </c>
      <c r="BG92" s="216">
        <f>IF(N92="zákl. přenesená",J92,0)</f>
        <v>0</v>
      </c>
      <c r="BH92" s="216">
        <f>IF(N92="sníž. přenesená",J92,0)</f>
        <v>0</v>
      </c>
      <c r="BI92" s="216">
        <f>IF(N92="nulová",J92,0)</f>
        <v>0</v>
      </c>
      <c r="BJ92" s="16" t="s">
        <v>78</v>
      </c>
      <c r="BK92" s="216">
        <f>ROUND(I92*H92,2)</f>
        <v>0</v>
      </c>
      <c r="BL92" s="16" t="s">
        <v>131</v>
      </c>
      <c r="BM92" s="16" t="s">
        <v>429</v>
      </c>
    </row>
    <row r="93" s="1" customFormat="1" ht="16.5" customHeight="1">
      <c r="B93" s="37"/>
      <c r="C93" s="205" t="s">
        <v>137</v>
      </c>
      <c r="D93" s="205" t="s">
        <v>127</v>
      </c>
      <c r="E93" s="206" t="s">
        <v>149</v>
      </c>
      <c r="F93" s="207" t="s">
        <v>150</v>
      </c>
      <c r="G93" s="208" t="s">
        <v>130</v>
      </c>
      <c r="H93" s="209">
        <v>2.7999999999999998</v>
      </c>
      <c r="I93" s="210"/>
      <c r="J93" s="211">
        <f>ROUND(I93*H93,2)</f>
        <v>0</v>
      </c>
      <c r="K93" s="207" t="s">
        <v>135</v>
      </c>
      <c r="L93" s="42"/>
      <c r="M93" s="212" t="s">
        <v>1</v>
      </c>
      <c r="N93" s="213" t="s">
        <v>41</v>
      </c>
      <c r="O93" s="78"/>
      <c r="P93" s="214">
        <f>O93*H93</f>
        <v>0</v>
      </c>
      <c r="Q93" s="214">
        <v>0</v>
      </c>
      <c r="R93" s="214">
        <f>Q93*H93</f>
        <v>0</v>
      </c>
      <c r="S93" s="214">
        <v>0</v>
      </c>
      <c r="T93" s="215">
        <f>S93*H93</f>
        <v>0</v>
      </c>
      <c r="AR93" s="16" t="s">
        <v>131</v>
      </c>
      <c r="AT93" s="16" t="s">
        <v>127</v>
      </c>
      <c r="AU93" s="16" t="s">
        <v>80</v>
      </c>
      <c r="AY93" s="16" t="s">
        <v>125</v>
      </c>
      <c r="BE93" s="216">
        <f>IF(N93="základní",J93,0)</f>
        <v>0</v>
      </c>
      <c r="BF93" s="216">
        <f>IF(N93="snížená",J93,0)</f>
        <v>0</v>
      </c>
      <c r="BG93" s="216">
        <f>IF(N93="zákl. přenesená",J93,0)</f>
        <v>0</v>
      </c>
      <c r="BH93" s="216">
        <f>IF(N93="sníž. přenesená",J93,0)</f>
        <v>0</v>
      </c>
      <c r="BI93" s="216">
        <f>IF(N93="nulová",J93,0)</f>
        <v>0</v>
      </c>
      <c r="BJ93" s="16" t="s">
        <v>78</v>
      </c>
      <c r="BK93" s="216">
        <f>ROUND(I93*H93,2)</f>
        <v>0</v>
      </c>
      <c r="BL93" s="16" t="s">
        <v>131</v>
      </c>
      <c r="BM93" s="16" t="s">
        <v>430</v>
      </c>
    </row>
    <row r="94" s="11" customFormat="1">
      <c r="B94" s="217"/>
      <c r="C94" s="218"/>
      <c r="D94" s="219" t="s">
        <v>141</v>
      </c>
      <c r="E94" s="220" t="s">
        <v>1</v>
      </c>
      <c r="F94" s="221" t="s">
        <v>431</v>
      </c>
      <c r="G94" s="218"/>
      <c r="H94" s="222">
        <v>2.7999999999999998</v>
      </c>
      <c r="I94" s="223"/>
      <c r="J94" s="218"/>
      <c r="K94" s="218"/>
      <c r="L94" s="224"/>
      <c r="M94" s="225"/>
      <c r="N94" s="226"/>
      <c r="O94" s="226"/>
      <c r="P94" s="226"/>
      <c r="Q94" s="226"/>
      <c r="R94" s="226"/>
      <c r="S94" s="226"/>
      <c r="T94" s="227"/>
      <c r="AT94" s="228" t="s">
        <v>141</v>
      </c>
      <c r="AU94" s="228" t="s">
        <v>80</v>
      </c>
      <c r="AV94" s="11" t="s">
        <v>80</v>
      </c>
      <c r="AW94" s="11" t="s">
        <v>32</v>
      </c>
      <c r="AX94" s="11" t="s">
        <v>78</v>
      </c>
      <c r="AY94" s="228" t="s">
        <v>125</v>
      </c>
    </row>
    <row r="95" s="1" customFormat="1" ht="16.5" customHeight="1">
      <c r="B95" s="37"/>
      <c r="C95" s="205" t="s">
        <v>131</v>
      </c>
      <c r="D95" s="205" t="s">
        <v>127</v>
      </c>
      <c r="E95" s="206" t="s">
        <v>154</v>
      </c>
      <c r="F95" s="207" t="s">
        <v>155</v>
      </c>
      <c r="G95" s="208" t="s">
        <v>130</v>
      </c>
      <c r="H95" s="209">
        <v>2.7999999999999998</v>
      </c>
      <c r="I95" s="210"/>
      <c r="J95" s="211">
        <f>ROUND(I95*H95,2)</f>
        <v>0</v>
      </c>
      <c r="K95" s="207" t="s">
        <v>135</v>
      </c>
      <c r="L95" s="42"/>
      <c r="M95" s="212" t="s">
        <v>1</v>
      </c>
      <c r="N95" s="213" t="s">
        <v>41</v>
      </c>
      <c r="O95" s="78"/>
      <c r="P95" s="214">
        <f>O95*H95</f>
        <v>0</v>
      </c>
      <c r="Q95" s="214">
        <v>0</v>
      </c>
      <c r="R95" s="214">
        <f>Q95*H95</f>
        <v>0</v>
      </c>
      <c r="S95" s="214">
        <v>0</v>
      </c>
      <c r="T95" s="215">
        <f>S95*H95</f>
        <v>0</v>
      </c>
      <c r="AR95" s="16" t="s">
        <v>131</v>
      </c>
      <c r="AT95" s="16" t="s">
        <v>127</v>
      </c>
      <c r="AU95" s="16" t="s">
        <v>80</v>
      </c>
      <c r="AY95" s="16" t="s">
        <v>125</v>
      </c>
      <c r="BE95" s="216">
        <f>IF(N95="základní",J95,0)</f>
        <v>0</v>
      </c>
      <c r="BF95" s="216">
        <f>IF(N95="snížená",J95,0)</f>
        <v>0</v>
      </c>
      <c r="BG95" s="216">
        <f>IF(N95="zákl. přenesená",J95,0)</f>
        <v>0</v>
      </c>
      <c r="BH95" s="216">
        <f>IF(N95="sníž. přenesená",J95,0)</f>
        <v>0</v>
      </c>
      <c r="BI95" s="216">
        <f>IF(N95="nulová",J95,0)</f>
        <v>0</v>
      </c>
      <c r="BJ95" s="16" t="s">
        <v>78</v>
      </c>
      <c r="BK95" s="216">
        <f>ROUND(I95*H95,2)</f>
        <v>0</v>
      </c>
      <c r="BL95" s="16" t="s">
        <v>131</v>
      </c>
      <c r="BM95" s="16" t="s">
        <v>432</v>
      </c>
    </row>
    <row r="96" s="1" customFormat="1" ht="16.5" customHeight="1">
      <c r="B96" s="37"/>
      <c r="C96" s="205" t="s">
        <v>148</v>
      </c>
      <c r="D96" s="205" t="s">
        <v>127</v>
      </c>
      <c r="E96" s="206" t="s">
        <v>158</v>
      </c>
      <c r="F96" s="207" t="s">
        <v>159</v>
      </c>
      <c r="G96" s="208" t="s">
        <v>130</v>
      </c>
      <c r="H96" s="209">
        <v>2.7999999999999998</v>
      </c>
      <c r="I96" s="210"/>
      <c r="J96" s="211">
        <f>ROUND(I96*H96,2)</f>
        <v>0</v>
      </c>
      <c r="K96" s="207" t="s">
        <v>135</v>
      </c>
      <c r="L96" s="42"/>
      <c r="M96" s="212" t="s">
        <v>1</v>
      </c>
      <c r="N96" s="213" t="s">
        <v>41</v>
      </c>
      <c r="O96" s="78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AR96" s="16" t="s">
        <v>131</v>
      </c>
      <c r="AT96" s="16" t="s">
        <v>127</v>
      </c>
      <c r="AU96" s="16" t="s">
        <v>80</v>
      </c>
      <c r="AY96" s="16" t="s">
        <v>125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6" t="s">
        <v>78</v>
      </c>
      <c r="BK96" s="216">
        <f>ROUND(I96*H96,2)</f>
        <v>0</v>
      </c>
      <c r="BL96" s="16" t="s">
        <v>131</v>
      </c>
      <c r="BM96" s="16" t="s">
        <v>433</v>
      </c>
    </row>
    <row r="97" s="1" customFormat="1" ht="16.5" customHeight="1">
      <c r="B97" s="37"/>
      <c r="C97" s="205" t="s">
        <v>153</v>
      </c>
      <c r="D97" s="205" t="s">
        <v>127</v>
      </c>
      <c r="E97" s="206" t="s">
        <v>162</v>
      </c>
      <c r="F97" s="207" t="s">
        <v>163</v>
      </c>
      <c r="G97" s="208" t="s">
        <v>130</v>
      </c>
      <c r="H97" s="209">
        <v>2.7999999999999998</v>
      </c>
      <c r="I97" s="210"/>
      <c r="J97" s="211">
        <f>ROUND(I97*H97,2)</f>
        <v>0</v>
      </c>
      <c r="K97" s="207" t="s">
        <v>135</v>
      </c>
      <c r="L97" s="42"/>
      <c r="M97" s="212" t="s">
        <v>1</v>
      </c>
      <c r="N97" s="213" t="s">
        <v>41</v>
      </c>
      <c r="O97" s="78"/>
      <c r="P97" s="214">
        <f>O97*H97</f>
        <v>0</v>
      </c>
      <c r="Q97" s="214">
        <v>0</v>
      </c>
      <c r="R97" s="214">
        <f>Q97*H97</f>
        <v>0</v>
      </c>
      <c r="S97" s="214">
        <v>0</v>
      </c>
      <c r="T97" s="215">
        <f>S97*H97</f>
        <v>0</v>
      </c>
      <c r="AR97" s="16" t="s">
        <v>131</v>
      </c>
      <c r="AT97" s="16" t="s">
        <v>127</v>
      </c>
      <c r="AU97" s="16" t="s">
        <v>80</v>
      </c>
      <c r="AY97" s="16" t="s">
        <v>125</v>
      </c>
      <c r="BE97" s="216">
        <f>IF(N97="základní",J97,0)</f>
        <v>0</v>
      </c>
      <c r="BF97" s="216">
        <f>IF(N97="snížená",J97,0)</f>
        <v>0</v>
      </c>
      <c r="BG97" s="216">
        <f>IF(N97="zákl. přenesená",J97,0)</f>
        <v>0</v>
      </c>
      <c r="BH97" s="216">
        <f>IF(N97="sníž. přenesená",J97,0)</f>
        <v>0</v>
      </c>
      <c r="BI97" s="216">
        <f>IF(N97="nulová",J97,0)</f>
        <v>0</v>
      </c>
      <c r="BJ97" s="16" t="s">
        <v>78</v>
      </c>
      <c r="BK97" s="216">
        <f>ROUND(I97*H97,2)</f>
        <v>0</v>
      </c>
      <c r="BL97" s="16" t="s">
        <v>131</v>
      </c>
      <c r="BM97" s="16" t="s">
        <v>434</v>
      </c>
    </row>
    <row r="98" s="1" customFormat="1" ht="16.5" customHeight="1">
      <c r="B98" s="37"/>
      <c r="C98" s="205" t="s">
        <v>157</v>
      </c>
      <c r="D98" s="205" t="s">
        <v>127</v>
      </c>
      <c r="E98" s="206" t="s">
        <v>166</v>
      </c>
      <c r="F98" s="207" t="s">
        <v>167</v>
      </c>
      <c r="G98" s="208" t="s">
        <v>130</v>
      </c>
      <c r="H98" s="209">
        <v>2.7999999999999998</v>
      </c>
      <c r="I98" s="210"/>
      <c r="J98" s="211">
        <f>ROUND(I98*H98,2)</f>
        <v>0</v>
      </c>
      <c r="K98" s="207" t="s">
        <v>135</v>
      </c>
      <c r="L98" s="42"/>
      <c r="M98" s="212" t="s">
        <v>1</v>
      </c>
      <c r="N98" s="213" t="s">
        <v>41</v>
      </c>
      <c r="O98" s="78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AR98" s="16" t="s">
        <v>131</v>
      </c>
      <c r="AT98" s="16" t="s">
        <v>127</v>
      </c>
      <c r="AU98" s="16" t="s">
        <v>80</v>
      </c>
      <c r="AY98" s="16" t="s">
        <v>125</v>
      </c>
      <c r="BE98" s="216">
        <f>IF(N98="základní",J98,0)</f>
        <v>0</v>
      </c>
      <c r="BF98" s="216">
        <f>IF(N98="snížená",J98,0)</f>
        <v>0</v>
      </c>
      <c r="BG98" s="216">
        <f>IF(N98="zákl. přenesená",J98,0)</f>
        <v>0</v>
      </c>
      <c r="BH98" s="216">
        <f>IF(N98="sníž. přenesená",J98,0)</f>
        <v>0</v>
      </c>
      <c r="BI98" s="216">
        <f>IF(N98="nulová",J98,0)</f>
        <v>0</v>
      </c>
      <c r="BJ98" s="16" t="s">
        <v>78</v>
      </c>
      <c r="BK98" s="216">
        <f>ROUND(I98*H98,2)</f>
        <v>0</v>
      </c>
      <c r="BL98" s="16" t="s">
        <v>131</v>
      </c>
      <c r="BM98" s="16" t="s">
        <v>435</v>
      </c>
    </row>
    <row r="99" s="11" customFormat="1">
      <c r="B99" s="217"/>
      <c r="C99" s="218"/>
      <c r="D99" s="219" t="s">
        <v>141</v>
      </c>
      <c r="E99" s="220" t="s">
        <v>1</v>
      </c>
      <c r="F99" s="221" t="s">
        <v>436</v>
      </c>
      <c r="G99" s="218"/>
      <c r="H99" s="222">
        <v>2.7999999999999998</v>
      </c>
      <c r="I99" s="223"/>
      <c r="J99" s="218"/>
      <c r="K99" s="218"/>
      <c r="L99" s="224"/>
      <c r="M99" s="225"/>
      <c r="N99" s="226"/>
      <c r="O99" s="226"/>
      <c r="P99" s="226"/>
      <c r="Q99" s="226"/>
      <c r="R99" s="226"/>
      <c r="S99" s="226"/>
      <c r="T99" s="227"/>
      <c r="AT99" s="228" t="s">
        <v>141</v>
      </c>
      <c r="AU99" s="228" t="s">
        <v>80</v>
      </c>
      <c r="AV99" s="11" t="s">
        <v>80</v>
      </c>
      <c r="AW99" s="11" t="s">
        <v>32</v>
      </c>
      <c r="AX99" s="11" t="s">
        <v>78</v>
      </c>
      <c r="AY99" s="228" t="s">
        <v>125</v>
      </c>
    </row>
    <row r="100" s="1" customFormat="1" ht="16.5" customHeight="1">
      <c r="B100" s="37"/>
      <c r="C100" s="205" t="s">
        <v>161</v>
      </c>
      <c r="D100" s="205" t="s">
        <v>127</v>
      </c>
      <c r="E100" s="206" t="s">
        <v>171</v>
      </c>
      <c r="F100" s="207" t="s">
        <v>172</v>
      </c>
      <c r="G100" s="208" t="s">
        <v>130</v>
      </c>
      <c r="H100" s="209">
        <v>2.7999999999999998</v>
      </c>
      <c r="I100" s="210"/>
      <c r="J100" s="211">
        <f>ROUND(I100*H100,2)</f>
        <v>0</v>
      </c>
      <c r="K100" s="207" t="s">
        <v>135</v>
      </c>
      <c r="L100" s="42"/>
      <c r="M100" s="212" t="s">
        <v>1</v>
      </c>
      <c r="N100" s="213" t="s">
        <v>41</v>
      </c>
      <c r="O100" s="78"/>
      <c r="P100" s="214">
        <f>O100*H100</f>
        <v>0</v>
      </c>
      <c r="Q100" s="214">
        <v>0</v>
      </c>
      <c r="R100" s="214">
        <f>Q100*H100</f>
        <v>0</v>
      </c>
      <c r="S100" s="214">
        <v>0</v>
      </c>
      <c r="T100" s="215">
        <f>S100*H100</f>
        <v>0</v>
      </c>
      <c r="AR100" s="16" t="s">
        <v>131</v>
      </c>
      <c r="AT100" s="16" t="s">
        <v>127</v>
      </c>
      <c r="AU100" s="16" t="s">
        <v>80</v>
      </c>
      <c r="AY100" s="16" t="s">
        <v>125</v>
      </c>
      <c r="BE100" s="216">
        <f>IF(N100="základní",J100,0)</f>
        <v>0</v>
      </c>
      <c r="BF100" s="216">
        <f>IF(N100="snížená",J100,0)</f>
        <v>0</v>
      </c>
      <c r="BG100" s="216">
        <f>IF(N100="zákl. přenesená",J100,0)</f>
        <v>0</v>
      </c>
      <c r="BH100" s="216">
        <f>IF(N100="sníž. přenesená",J100,0)</f>
        <v>0</v>
      </c>
      <c r="BI100" s="216">
        <f>IF(N100="nulová",J100,0)</f>
        <v>0</v>
      </c>
      <c r="BJ100" s="16" t="s">
        <v>78</v>
      </c>
      <c r="BK100" s="216">
        <f>ROUND(I100*H100,2)</f>
        <v>0</v>
      </c>
      <c r="BL100" s="16" t="s">
        <v>131</v>
      </c>
      <c r="BM100" s="16" t="s">
        <v>437</v>
      </c>
    </row>
    <row r="101" s="1" customFormat="1" ht="16.5" customHeight="1">
      <c r="B101" s="37"/>
      <c r="C101" s="205" t="s">
        <v>165</v>
      </c>
      <c r="D101" s="205" t="s">
        <v>127</v>
      </c>
      <c r="E101" s="206" t="s">
        <v>175</v>
      </c>
      <c r="F101" s="207" t="s">
        <v>176</v>
      </c>
      <c r="G101" s="208" t="s">
        <v>177</v>
      </c>
      <c r="H101" s="209">
        <v>4.4800000000000004</v>
      </c>
      <c r="I101" s="210"/>
      <c r="J101" s="211">
        <f>ROUND(I101*H101,2)</f>
        <v>0</v>
      </c>
      <c r="K101" s="207" t="s">
        <v>135</v>
      </c>
      <c r="L101" s="42"/>
      <c r="M101" s="212" t="s">
        <v>1</v>
      </c>
      <c r="N101" s="213" t="s">
        <v>41</v>
      </c>
      <c r="O101" s="78"/>
      <c r="P101" s="214">
        <f>O101*H101</f>
        <v>0</v>
      </c>
      <c r="Q101" s="214">
        <v>0</v>
      </c>
      <c r="R101" s="214">
        <f>Q101*H101</f>
        <v>0</v>
      </c>
      <c r="S101" s="214">
        <v>0</v>
      </c>
      <c r="T101" s="215">
        <f>S101*H101</f>
        <v>0</v>
      </c>
      <c r="AR101" s="16" t="s">
        <v>131</v>
      </c>
      <c r="AT101" s="16" t="s">
        <v>127</v>
      </c>
      <c r="AU101" s="16" t="s">
        <v>80</v>
      </c>
      <c r="AY101" s="16" t="s">
        <v>125</v>
      </c>
      <c r="BE101" s="216">
        <f>IF(N101="základní",J101,0)</f>
        <v>0</v>
      </c>
      <c r="BF101" s="216">
        <f>IF(N101="snížená",J101,0)</f>
        <v>0</v>
      </c>
      <c r="BG101" s="216">
        <f>IF(N101="zákl. přenesená",J101,0)</f>
        <v>0</v>
      </c>
      <c r="BH101" s="216">
        <f>IF(N101="sníž. přenesená",J101,0)</f>
        <v>0</v>
      </c>
      <c r="BI101" s="216">
        <f>IF(N101="nulová",J101,0)</f>
        <v>0</v>
      </c>
      <c r="BJ101" s="16" t="s">
        <v>78</v>
      </c>
      <c r="BK101" s="216">
        <f>ROUND(I101*H101,2)</f>
        <v>0</v>
      </c>
      <c r="BL101" s="16" t="s">
        <v>131</v>
      </c>
      <c r="BM101" s="16" t="s">
        <v>438</v>
      </c>
    </row>
    <row r="102" s="11" customFormat="1">
      <c r="B102" s="217"/>
      <c r="C102" s="218"/>
      <c r="D102" s="219" t="s">
        <v>141</v>
      </c>
      <c r="E102" s="218"/>
      <c r="F102" s="221" t="s">
        <v>439</v>
      </c>
      <c r="G102" s="218"/>
      <c r="H102" s="222">
        <v>4.4800000000000004</v>
      </c>
      <c r="I102" s="223"/>
      <c r="J102" s="218"/>
      <c r="K102" s="218"/>
      <c r="L102" s="224"/>
      <c r="M102" s="225"/>
      <c r="N102" s="226"/>
      <c r="O102" s="226"/>
      <c r="P102" s="226"/>
      <c r="Q102" s="226"/>
      <c r="R102" s="226"/>
      <c r="S102" s="226"/>
      <c r="T102" s="227"/>
      <c r="AT102" s="228" t="s">
        <v>141</v>
      </c>
      <c r="AU102" s="228" t="s">
        <v>80</v>
      </c>
      <c r="AV102" s="11" t="s">
        <v>80</v>
      </c>
      <c r="AW102" s="11" t="s">
        <v>4</v>
      </c>
      <c r="AX102" s="11" t="s">
        <v>78</v>
      </c>
      <c r="AY102" s="228" t="s">
        <v>125</v>
      </c>
    </row>
    <row r="103" s="1" customFormat="1" ht="16.5" customHeight="1">
      <c r="B103" s="37"/>
      <c r="C103" s="205" t="s">
        <v>170</v>
      </c>
      <c r="D103" s="205" t="s">
        <v>127</v>
      </c>
      <c r="E103" s="206" t="s">
        <v>181</v>
      </c>
      <c r="F103" s="207" t="s">
        <v>182</v>
      </c>
      <c r="G103" s="208" t="s">
        <v>130</v>
      </c>
      <c r="H103" s="209">
        <v>3</v>
      </c>
      <c r="I103" s="210"/>
      <c r="J103" s="211">
        <f>ROUND(I103*H103,2)</f>
        <v>0</v>
      </c>
      <c r="K103" s="207" t="s">
        <v>135</v>
      </c>
      <c r="L103" s="42"/>
      <c r="M103" s="212" t="s">
        <v>1</v>
      </c>
      <c r="N103" s="213" t="s">
        <v>41</v>
      </c>
      <c r="O103" s="78"/>
      <c r="P103" s="214">
        <f>O103*H103</f>
        <v>0</v>
      </c>
      <c r="Q103" s="214">
        <v>0</v>
      </c>
      <c r="R103" s="214">
        <f>Q103*H103</f>
        <v>0</v>
      </c>
      <c r="S103" s="214">
        <v>0</v>
      </c>
      <c r="T103" s="215">
        <f>S103*H103</f>
        <v>0</v>
      </c>
      <c r="AR103" s="16" t="s">
        <v>131</v>
      </c>
      <c r="AT103" s="16" t="s">
        <v>127</v>
      </c>
      <c r="AU103" s="16" t="s">
        <v>80</v>
      </c>
      <c r="AY103" s="16" t="s">
        <v>125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16" t="s">
        <v>78</v>
      </c>
      <c r="BK103" s="216">
        <f>ROUND(I103*H103,2)</f>
        <v>0</v>
      </c>
      <c r="BL103" s="16" t="s">
        <v>131</v>
      </c>
      <c r="BM103" s="16" t="s">
        <v>440</v>
      </c>
    </row>
    <row r="104" s="1" customFormat="1" ht="16.5" customHeight="1">
      <c r="B104" s="37"/>
      <c r="C104" s="205" t="s">
        <v>174</v>
      </c>
      <c r="D104" s="205" t="s">
        <v>127</v>
      </c>
      <c r="E104" s="206" t="s">
        <v>185</v>
      </c>
      <c r="F104" s="207" t="s">
        <v>186</v>
      </c>
      <c r="G104" s="208" t="s">
        <v>187</v>
      </c>
      <c r="H104" s="209">
        <v>40</v>
      </c>
      <c r="I104" s="210"/>
      <c r="J104" s="211">
        <f>ROUND(I104*H104,2)</f>
        <v>0</v>
      </c>
      <c r="K104" s="207" t="s">
        <v>135</v>
      </c>
      <c r="L104" s="42"/>
      <c r="M104" s="212" t="s">
        <v>1</v>
      </c>
      <c r="N104" s="213" t="s">
        <v>41</v>
      </c>
      <c r="O104" s="78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AR104" s="16" t="s">
        <v>131</v>
      </c>
      <c r="AT104" s="16" t="s">
        <v>127</v>
      </c>
      <c r="AU104" s="16" t="s">
        <v>80</v>
      </c>
      <c r="AY104" s="16" t="s">
        <v>125</v>
      </c>
      <c r="BE104" s="216">
        <f>IF(N104="základní",J104,0)</f>
        <v>0</v>
      </c>
      <c r="BF104" s="216">
        <f>IF(N104="snížená",J104,0)</f>
        <v>0</v>
      </c>
      <c r="BG104" s="216">
        <f>IF(N104="zákl. přenesená",J104,0)</f>
        <v>0</v>
      </c>
      <c r="BH104" s="216">
        <f>IF(N104="sníž. přenesená",J104,0)</f>
        <v>0</v>
      </c>
      <c r="BI104" s="216">
        <f>IF(N104="nulová",J104,0)</f>
        <v>0</v>
      </c>
      <c r="BJ104" s="16" t="s">
        <v>78</v>
      </c>
      <c r="BK104" s="216">
        <f>ROUND(I104*H104,2)</f>
        <v>0</v>
      </c>
      <c r="BL104" s="16" t="s">
        <v>131</v>
      </c>
      <c r="BM104" s="16" t="s">
        <v>441</v>
      </c>
    </row>
    <row r="105" s="10" customFormat="1" ht="22.8" customHeight="1">
      <c r="B105" s="189"/>
      <c r="C105" s="190"/>
      <c r="D105" s="191" t="s">
        <v>69</v>
      </c>
      <c r="E105" s="203" t="s">
        <v>80</v>
      </c>
      <c r="F105" s="203" t="s">
        <v>189</v>
      </c>
      <c r="G105" s="190"/>
      <c r="H105" s="190"/>
      <c r="I105" s="193"/>
      <c r="J105" s="204">
        <f>BK105</f>
        <v>0</v>
      </c>
      <c r="K105" s="190"/>
      <c r="L105" s="195"/>
      <c r="M105" s="196"/>
      <c r="N105" s="197"/>
      <c r="O105" s="197"/>
      <c r="P105" s="198">
        <f>SUM(P106:P111)</f>
        <v>0</v>
      </c>
      <c r="Q105" s="197"/>
      <c r="R105" s="198">
        <f>SUM(R106:R111)</f>
        <v>20.795931999999997</v>
      </c>
      <c r="S105" s="197"/>
      <c r="T105" s="199">
        <f>SUM(T106:T111)</f>
        <v>0</v>
      </c>
      <c r="AR105" s="200" t="s">
        <v>78</v>
      </c>
      <c r="AT105" s="201" t="s">
        <v>69</v>
      </c>
      <c r="AU105" s="201" t="s">
        <v>78</v>
      </c>
      <c r="AY105" s="200" t="s">
        <v>125</v>
      </c>
      <c r="BK105" s="202">
        <f>SUM(BK106:BK111)</f>
        <v>0</v>
      </c>
    </row>
    <row r="106" s="1" customFormat="1" ht="16.5" customHeight="1">
      <c r="B106" s="37"/>
      <c r="C106" s="205" t="s">
        <v>180</v>
      </c>
      <c r="D106" s="205" t="s">
        <v>127</v>
      </c>
      <c r="E106" s="206" t="s">
        <v>191</v>
      </c>
      <c r="F106" s="207" t="s">
        <v>192</v>
      </c>
      <c r="G106" s="208" t="s">
        <v>193</v>
      </c>
      <c r="H106" s="209">
        <v>18</v>
      </c>
      <c r="I106" s="210"/>
      <c r="J106" s="211">
        <f>ROUND(I106*H106,2)</f>
        <v>0</v>
      </c>
      <c r="K106" s="207" t="s">
        <v>135</v>
      </c>
      <c r="L106" s="42"/>
      <c r="M106" s="212" t="s">
        <v>1</v>
      </c>
      <c r="N106" s="213" t="s">
        <v>41</v>
      </c>
      <c r="O106" s="78"/>
      <c r="P106" s="214">
        <f>O106*H106</f>
        <v>0</v>
      </c>
      <c r="Q106" s="214">
        <v>0.00010000000000000001</v>
      </c>
      <c r="R106" s="214">
        <f>Q106*H106</f>
        <v>0.0018000000000000002</v>
      </c>
      <c r="S106" s="214">
        <v>0</v>
      </c>
      <c r="T106" s="215">
        <f>S106*H106</f>
        <v>0</v>
      </c>
      <c r="AR106" s="16" t="s">
        <v>131</v>
      </c>
      <c r="AT106" s="16" t="s">
        <v>127</v>
      </c>
      <c r="AU106" s="16" t="s">
        <v>80</v>
      </c>
      <c r="AY106" s="16" t="s">
        <v>125</v>
      </c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16" t="s">
        <v>78</v>
      </c>
      <c r="BK106" s="216">
        <f>ROUND(I106*H106,2)</f>
        <v>0</v>
      </c>
      <c r="BL106" s="16" t="s">
        <v>131</v>
      </c>
      <c r="BM106" s="16" t="s">
        <v>442</v>
      </c>
    </row>
    <row r="107" s="13" customFormat="1">
      <c r="B107" s="240"/>
      <c r="C107" s="241"/>
      <c r="D107" s="219" t="s">
        <v>141</v>
      </c>
      <c r="E107" s="242" t="s">
        <v>1</v>
      </c>
      <c r="F107" s="243" t="s">
        <v>408</v>
      </c>
      <c r="G107" s="241"/>
      <c r="H107" s="242" t="s">
        <v>1</v>
      </c>
      <c r="I107" s="244"/>
      <c r="J107" s="241"/>
      <c r="K107" s="241"/>
      <c r="L107" s="245"/>
      <c r="M107" s="246"/>
      <c r="N107" s="247"/>
      <c r="O107" s="247"/>
      <c r="P107" s="247"/>
      <c r="Q107" s="247"/>
      <c r="R107" s="247"/>
      <c r="S107" s="247"/>
      <c r="T107" s="248"/>
      <c r="AT107" s="249" t="s">
        <v>141</v>
      </c>
      <c r="AU107" s="249" t="s">
        <v>80</v>
      </c>
      <c r="AV107" s="13" t="s">
        <v>78</v>
      </c>
      <c r="AW107" s="13" t="s">
        <v>32</v>
      </c>
      <c r="AX107" s="13" t="s">
        <v>70</v>
      </c>
      <c r="AY107" s="249" t="s">
        <v>125</v>
      </c>
    </row>
    <row r="108" s="11" customFormat="1">
      <c r="B108" s="217"/>
      <c r="C108" s="218"/>
      <c r="D108" s="219" t="s">
        <v>141</v>
      </c>
      <c r="E108" s="220" t="s">
        <v>1</v>
      </c>
      <c r="F108" s="221" t="s">
        <v>213</v>
      </c>
      <c r="G108" s="218"/>
      <c r="H108" s="222">
        <v>18</v>
      </c>
      <c r="I108" s="223"/>
      <c r="J108" s="218"/>
      <c r="K108" s="218"/>
      <c r="L108" s="224"/>
      <c r="M108" s="225"/>
      <c r="N108" s="226"/>
      <c r="O108" s="226"/>
      <c r="P108" s="226"/>
      <c r="Q108" s="226"/>
      <c r="R108" s="226"/>
      <c r="S108" s="226"/>
      <c r="T108" s="227"/>
      <c r="AT108" s="228" t="s">
        <v>141</v>
      </c>
      <c r="AU108" s="228" t="s">
        <v>80</v>
      </c>
      <c r="AV108" s="11" t="s">
        <v>80</v>
      </c>
      <c r="AW108" s="11" t="s">
        <v>32</v>
      </c>
      <c r="AX108" s="11" t="s">
        <v>78</v>
      </c>
      <c r="AY108" s="228" t="s">
        <v>125</v>
      </c>
    </row>
    <row r="109" s="1" customFormat="1" ht="16.5" customHeight="1">
      <c r="B109" s="37"/>
      <c r="C109" s="205" t="s">
        <v>184</v>
      </c>
      <c r="D109" s="205" t="s">
        <v>127</v>
      </c>
      <c r="E109" s="206" t="s">
        <v>199</v>
      </c>
      <c r="F109" s="207" t="s">
        <v>200</v>
      </c>
      <c r="G109" s="208" t="s">
        <v>130</v>
      </c>
      <c r="H109" s="209">
        <v>3.7999999999999998</v>
      </c>
      <c r="I109" s="210"/>
      <c r="J109" s="211">
        <f>ROUND(I109*H109,2)</f>
        <v>0</v>
      </c>
      <c r="K109" s="207" t="s">
        <v>135</v>
      </c>
      <c r="L109" s="42"/>
      <c r="M109" s="212" t="s">
        <v>1</v>
      </c>
      <c r="N109" s="213" t="s">
        <v>41</v>
      </c>
      <c r="O109" s="78"/>
      <c r="P109" s="214">
        <f>O109*H109</f>
        <v>0</v>
      </c>
      <c r="Q109" s="214">
        <v>2.47214</v>
      </c>
      <c r="R109" s="214">
        <f>Q109*H109</f>
        <v>9.394131999999999</v>
      </c>
      <c r="S109" s="214">
        <v>0</v>
      </c>
      <c r="T109" s="215">
        <f>S109*H109</f>
        <v>0</v>
      </c>
      <c r="AR109" s="16" t="s">
        <v>131</v>
      </c>
      <c r="AT109" s="16" t="s">
        <v>127</v>
      </c>
      <c r="AU109" s="16" t="s">
        <v>80</v>
      </c>
      <c r="AY109" s="16" t="s">
        <v>125</v>
      </c>
      <c r="BE109" s="216">
        <f>IF(N109="základní",J109,0)</f>
        <v>0</v>
      </c>
      <c r="BF109" s="216">
        <f>IF(N109="snížená",J109,0)</f>
        <v>0</v>
      </c>
      <c r="BG109" s="216">
        <f>IF(N109="zákl. přenesená",J109,0)</f>
        <v>0</v>
      </c>
      <c r="BH109" s="216">
        <f>IF(N109="sníž. přenesená",J109,0)</f>
        <v>0</v>
      </c>
      <c r="BI109" s="216">
        <f>IF(N109="nulová",J109,0)</f>
        <v>0</v>
      </c>
      <c r="BJ109" s="16" t="s">
        <v>78</v>
      </c>
      <c r="BK109" s="216">
        <f>ROUND(I109*H109,2)</f>
        <v>0</v>
      </c>
      <c r="BL109" s="16" t="s">
        <v>131</v>
      </c>
      <c r="BM109" s="16" t="s">
        <v>443</v>
      </c>
    </row>
    <row r="110" s="1" customFormat="1" ht="16.5" customHeight="1">
      <c r="B110" s="37"/>
      <c r="C110" s="205" t="s">
        <v>190</v>
      </c>
      <c r="D110" s="205" t="s">
        <v>127</v>
      </c>
      <c r="E110" s="206" t="s">
        <v>203</v>
      </c>
      <c r="F110" s="207" t="s">
        <v>204</v>
      </c>
      <c r="G110" s="208" t="s">
        <v>130</v>
      </c>
      <c r="H110" s="209">
        <v>6</v>
      </c>
      <c r="I110" s="210"/>
      <c r="J110" s="211">
        <f>ROUND(I110*H110,2)</f>
        <v>0</v>
      </c>
      <c r="K110" s="207" t="s">
        <v>135</v>
      </c>
      <c r="L110" s="42"/>
      <c r="M110" s="212" t="s">
        <v>1</v>
      </c>
      <c r="N110" s="213" t="s">
        <v>41</v>
      </c>
      <c r="O110" s="78"/>
      <c r="P110" s="214">
        <f>O110*H110</f>
        <v>0</v>
      </c>
      <c r="Q110" s="214">
        <v>1.8999999999999999</v>
      </c>
      <c r="R110" s="214">
        <f>Q110*H110</f>
        <v>11.399999999999999</v>
      </c>
      <c r="S110" s="214">
        <v>0</v>
      </c>
      <c r="T110" s="215">
        <f>S110*H110</f>
        <v>0</v>
      </c>
      <c r="AR110" s="16" t="s">
        <v>131</v>
      </c>
      <c r="AT110" s="16" t="s">
        <v>127</v>
      </c>
      <c r="AU110" s="16" t="s">
        <v>80</v>
      </c>
      <c r="AY110" s="16" t="s">
        <v>125</v>
      </c>
      <c r="BE110" s="216">
        <f>IF(N110="základní",J110,0)</f>
        <v>0</v>
      </c>
      <c r="BF110" s="216">
        <f>IF(N110="snížená",J110,0)</f>
        <v>0</v>
      </c>
      <c r="BG110" s="216">
        <f>IF(N110="zákl. přenesená",J110,0)</f>
        <v>0</v>
      </c>
      <c r="BH110" s="216">
        <f>IF(N110="sníž. přenesená",J110,0)</f>
        <v>0</v>
      </c>
      <c r="BI110" s="216">
        <f>IF(N110="nulová",J110,0)</f>
        <v>0</v>
      </c>
      <c r="BJ110" s="16" t="s">
        <v>78</v>
      </c>
      <c r="BK110" s="216">
        <f>ROUND(I110*H110,2)</f>
        <v>0</v>
      </c>
      <c r="BL110" s="16" t="s">
        <v>131</v>
      </c>
      <c r="BM110" s="16" t="s">
        <v>444</v>
      </c>
    </row>
    <row r="111" s="11" customFormat="1">
      <c r="B111" s="217"/>
      <c r="C111" s="218"/>
      <c r="D111" s="219" t="s">
        <v>141</v>
      </c>
      <c r="E111" s="220" t="s">
        <v>1</v>
      </c>
      <c r="F111" s="221" t="s">
        <v>445</v>
      </c>
      <c r="G111" s="218"/>
      <c r="H111" s="222">
        <v>6</v>
      </c>
      <c r="I111" s="223"/>
      <c r="J111" s="218"/>
      <c r="K111" s="218"/>
      <c r="L111" s="224"/>
      <c r="M111" s="225"/>
      <c r="N111" s="226"/>
      <c r="O111" s="226"/>
      <c r="P111" s="226"/>
      <c r="Q111" s="226"/>
      <c r="R111" s="226"/>
      <c r="S111" s="226"/>
      <c r="T111" s="227"/>
      <c r="AT111" s="228" t="s">
        <v>141</v>
      </c>
      <c r="AU111" s="228" t="s">
        <v>80</v>
      </c>
      <c r="AV111" s="11" t="s">
        <v>80</v>
      </c>
      <c r="AW111" s="11" t="s">
        <v>32</v>
      </c>
      <c r="AX111" s="11" t="s">
        <v>78</v>
      </c>
      <c r="AY111" s="228" t="s">
        <v>125</v>
      </c>
    </row>
    <row r="112" s="10" customFormat="1" ht="22.8" customHeight="1">
      <c r="B112" s="189"/>
      <c r="C112" s="190"/>
      <c r="D112" s="191" t="s">
        <v>69</v>
      </c>
      <c r="E112" s="203" t="s">
        <v>137</v>
      </c>
      <c r="F112" s="203" t="s">
        <v>207</v>
      </c>
      <c r="G112" s="190"/>
      <c r="H112" s="190"/>
      <c r="I112" s="193"/>
      <c r="J112" s="204">
        <f>BK112</f>
        <v>0</v>
      </c>
      <c r="K112" s="190"/>
      <c r="L112" s="195"/>
      <c r="M112" s="196"/>
      <c r="N112" s="197"/>
      <c r="O112" s="197"/>
      <c r="P112" s="198">
        <f>SUM(P113:P114)</f>
        <v>0</v>
      </c>
      <c r="Q112" s="197"/>
      <c r="R112" s="198">
        <f>SUM(R113:R114)</f>
        <v>13.036185</v>
      </c>
      <c r="S112" s="197"/>
      <c r="T112" s="199">
        <f>SUM(T113:T114)</f>
        <v>0</v>
      </c>
      <c r="AR112" s="200" t="s">
        <v>78</v>
      </c>
      <c r="AT112" s="201" t="s">
        <v>69</v>
      </c>
      <c r="AU112" s="201" t="s">
        <v>78</v>
      </c>
      <c r="AY112" s="200" t="s">
        <v>125</v>
      </c>
      <c r="BK112" s="202">
        <f>SUM(BK113:BK114)</f>
        <v>0</v>
      </c>
    </row>
    <row r="113" s="1" customFormat="1" ht="16.5" customHeight="1">
      <c r="B113" s="37"/>
      <c r="C113" s="205" t="s">
        <v>8</v>
      </c>
      <c r="D113" s="205" t="s">
        <v>127</v>
      </c>
      <c r="E113" s="206" t="s">
        <v>209</v>
      </c>
      <c r="F113" s="207" t="s">
        <v>210</v>
      </c>
      <c r="G113" s="208" t="s">
        <v>130</v>
      </c>
      <c r="H113" s="209">
        <v>4.5</v>
      </c>
      <c r="I113" s="210"/>
      <c r="J113" s="211">
        <f>ROUND(I113*H113,2)</f>
        <v>0</v>
      </c>
      <c r="K113" s="207" t="s">
        <v>1</v>
      </c>
      <c r="L113" s="42"/>
      <c r="M113" s="212" t="s">
        <v>1</v>
      </c>
      <c r="N113" s="213" t="s">
        <v>41</v>
      </c>
      <c r="O113" s="78"/>
      <c r="P113" s="214">
        <f>O113*H113</f>
        <v>0</v>
      </c>
      <c r="Q113" s="214">
        <v>2.8969299999999998</v>
      </c>
      <c r="R113" s="214">
        <f>Q113*H113</f>
        <v>13.036185</v>
      </c>
      <c r="S113" s="214">
        <v>0</v>
      </c>
      <c r="T113" s="215">
        <f>S113*H113</f>
        <v>0</v>
      </c>
      <c r="AR113" s="16" t="s">
        <v>131</v>
      </c>
      <c r="AT113" s="16" t="s">
        <v>127</v>
      </c>
      <c r="AU113" s="16" t="s">
        <v>80</v>
      </c>
      <c r="AY113" s="16" t="s">
        <v>125</v>
      </c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16" t="s">
        <v>78</v>
      </c>
      <c r="BK113" s="216">
        <f>ROUND(I113*H113,2)</f>
        <v>0</v>
      </c>
      <c r="BL113" s="16" t="s">
        <v>131</v>
      </c>
      <c r="BM113" s="16" t="s">
        <v>446</v>
      </c>
    </row>
    <row r="114" s="11" customFormat="1">
      <c r="B114" s="217"/>
      <c r="C114" s="218"/>
      <c r="D114" s="219" t="s">
        <v>141</v>
      </c>
      <c r="E114" s="220" t="s">
        <v>1</v>
      </c>
      <c r="F114" s="221" t="s">
        <v>335</v>
      </c>
      <c r="G114" s="218"/>
      <c r="H114" s="222">
        <v>4.5</v>
      </c>
      <c r="I114" s="223"/>
      <c r="J114" s="218"/>
      <c r="K114" s="218"/>
      <c r="L114" s="224"/>
      <c r="M114" s="225"/>
      <c r="N114" s="226"/>
      <c r="O114" s="226"/>
      <c r="P114" s="226"/>
      <c r="Q114" s="226"/>
      <c r="R114" s="226"/>
      <c r="S114" s="226"/>
      <c r="T114" s="227"/>
      <c r="AT114" s="228" t="s">
        <v>141</v>
      </c>
      <c r="AU114" s="228" t="s">
        <v>80</v>
      </c>
      <c r="AV114" s="11" t="s">
        <v>80</v>
      </c>
      <c r="AW114" s="11" t="s">
        <v>32</v>
      </c>
      <c r="AX114" s="11" t="s">
        <v>78</v>
      </c>
      <c r="AY114" s="228" t="s">
        <v>125</v>
      </c>
    </row>
    <row r="115" s="10" customFormat="1" ht="22.8" customHeight="1">
      <c r="B115" s="189"/>
      <c r="C115" s="190"/>
      <c r="D115" s="191" t="s">
        <v>69</v>
      </c>
      <c r="E115" s="203" t="s">
        <v>148</v>
      </c>
      <c r="F115" s="203" t="s">
        <v>223</v>
      </c>
      <c r="G115" s="190"/>
      <c r="H115" s="190"/>
      <c r="I115" s="193"/>
      <c r="J115" s="204">
        <f>BK115</f>
        <v>0</v>
      </c>
      <c r="K115" s="190"/>
      <c r="L115" s="195"/>
      <c r="M115" s="196"/>
      <c r="N115" s="197"/>
      <c r="O115" s="197"/>
      <c r="P115" s="198">
        <f>SUM(P116:P117)</f>
        <v>0</v>
      </c>
      <c r="Q115" s="197"/>
      <c r="R115" s="198">
        <f>SUM(R116:R117)</f>
        <v>5.6720999999999995</v>
      </c>
      <c r="S115" s="197"/>
      <c r="T115" s="199">
        <f>SUM(T116:T117)</f>
        <v>0</v>
      </c>
      <c r="AR115" s="200" t="s">
        <v>78</v>
      </c>
      <c r="AT115" s="201" t="s">
        <v>69</v>
      </c>
      <c r="AU115" s="201" t="s">
        <v>78</v>
      </c>
      <c r="AY115" s="200" t="s">
        <v>125</v>
      </c>
      <c r="BK115" s="202">
        <f>SUM(BK116:BK117)</f>
        <v>0</v>
      </c>
    </row>
    <row r="116" s="1" customFormat="1" ht="16.5" customHeight="1">
      <c r="B116" s="37"/>
      <c r="C116" s="205" t="s">
        <v>202</v>
      </c>
      <c r="D116" s="205" t="s">
        <v>127</v>
      </c>
      <c r="E116" s="206" t="s">
        <v>228</v>
      </c>
      <c r="F116" s="207" t="s">
        <v>229</v>
      </c>
      <c r="G116" s="208" t="s">
        <v>187</v>
      </c>
      <c r="H116" s="209">
        <v>30</v>
      </c>
      <c r="I116" s="210"/>
      <c r="J116" s="211">
        <f>ROUND(I116*H116,2)</f>
        <v>0</v>
      </c>
      <c r="K116" s="207" t="s">
        <v>1</v>
      </c>
      <c r="L116" s="42"/>
      <c r="M116" s="212" t="s">
        <v>1</v>
      </c>
      <c r="N116" s="213" t="s">
        <v>41</v>
      </c>
      <c r="O116" s="78"/>
      <c r="P116" s="214">
        <f>O116*H116</f>
        <v>0</v>
      </c>
      <c r="Q116" s="214">
        <v>0.18906999999999999</v>
      </c>
      <c r="R116" s="214">
        <f>Q116*H116</f>
        <v>5.6720999999999995</v>
      </c>
      <c r="S116" s="214">
        <v>0</v>
      </c>
      <c r="T116" s="215">
        <f>S116*H116</f>
        <v>0</v>
      </c>
      <c r="AR116" s="16" t="s">
        <v>131</v>
      </c>
      <c r="AT116" s="16" t="s">
        <v>127</v>
      </c>
      <c r="AU116" s="16" t="s">
        <v>80</v>
      </c>
      <c r="AY116" s="16" t="s">
        <v>125</v>
      </c>
      <c r="BE116" s="216">
        <f>IF(N116="základní",J116,0)</f>
        <v>0</v>
      </c>
      <c r="BF116" s="216">
        <f>IF(N116="snížená",J116,0)</f>
        <v>0</v>
      </c>
      <c r="BG116" s="216">
        <f>IF(N116="zákl. přenesená",J116,0)</f>
        <v>0</v>
      </c>
      <c r="BH116" s="216">
        <f>IF(N116="sníž. přenesená",J116,0)</f>
        <v>0</v>
      </c>
      <c r="BI116" s="216">
        <f>IF(N116="nulová",J116,0)</f>
        <v>0</v>
      </c>
      <c r="BJ116" s="16" t="s">
        <v>78</v>
      </c>
      <c r="BK116" s="216">
        <f>ROUND(I116*H116,2)</f>
        <v>0</v>
      </c>
      <c r="BL116" s="16" t="s">
        <v>131</v>
      </c>
      <c r="BM116" s="16" t="s">
        <v>447</v>
      </c>
    </row>
    <row r="117" s="11" customFormat="1">
      <c r="B117" s="217"/>
      <c r="C117" s="218"/>
      <c r="D117" s="219" t="s">
        <v>141</v>
      </c>
      <c r="E117" s="220" t="s">
        <v>1</v>
      </c>
      <c r="F117" s="221" t="s">
        <v>448</v>
      </c>
      <c r="G117" s="218"/>
      <c r="H117" s="222">
        <v>30</v>
      </c>
      <c r="I117" s="223"/>
      <c r="J117" s="218"/>
      <c r="K117" s="218"/>
      <c r="L117" s="224"/>
      <c r="M117" s="225"/>
      <c r="N117" s="226"/>
      <c r="O117" s="226"/>
      <c r="P117" s="226"/>
      <c r="Q117" s="226"/>
      <c r="R117" s="226"/>
      <c r="S117" s="226"/>
      <c r="T117" s="227"/>
      <c r="AT117" s="228" t="s">
        <v>141</v>
      </c>
      <c r="AU117" s="228" t="s">
        <v>80</v>
      </c>
      <c r="AV117" s="11" t="s">
        <v>80</v>
      </c>
      <c r="AW117" s="11" t="s">
        <v>32</v>
      </c>
      <c r="AX117" s="11" t="s">
        <v>78</v>
      </c>
      <c r="AY117" s="228" t="s">
        <v>125</v>
      </c>
    </row>
    <row r="118" s="10" customFormat="1" ht="22.8" customHeight="1">
      <c r="B118" s="189"/>
      <c r="C118" s="190"/>
      <c r="D118" s="191" t="s">
        <v>69</v>
      </c>
      <c r="E118" s="203" t="s">
        <v>165</v>
      </c>
      <c r="F118" s="203" t="s">
        <v>237</v>
      </c>
      <c r="G118" s="190"/>
      <c r="H118" s="190"/>
      <c r="I118" s="193"/>
      <c r="J118" s="204">
        <f>BK118</f>
        <v>0</v>
      </c>
      <c r="K118" s="190"/>
      <c r="L118" s="195"/>
      <c r="M118" s="196"/>
      <c r="N118" s="197"/>
      <c r="O118" s="197"/>
      <c r="P118" s="198">
        <f>SUM(P119:P124)</f>
        <v>0</v>
      </c>
      <c r="Q118" s="197"/>
      <c r="R118" s="198">
        <f>SUM(R119:R124)</f>
        <v>2.928312</v>
      </c>
      <c r="S118" s="197"/>
      <c r="T118" s="199">
        <f>SUM(T119:T124)</f>
        <v>0</v>
      </c>
      <c r="AR118" s="200" t="s">
        <v>78</v>
      </c>
      <c r="AT118" s="201" t="s">
        <v>69</v>
      </c>
      <c r="AU118" s="201" t="s">
        <v>78</v>
      </c>
      <c r="AY118" s="200" t="s">
        <v>125</v>
      </c>
      <c r="BK118" s="202">
        <f>SUM(BK119:BK124)</f>
        <v>0</v>
      </c>
    </row>
    <row r="119" s="1" customFormat="1" ht="16.5" customHeight="1">
      <c r="B119" s="37"/>
      <c r="C119" s="205" t="s">
        <v>208</v>
      </c>
      <c r="D119" s="205" t="s">
        <v>127</v>
      </c>
      <c r="E119" s="206" t="s">
        <v>239</v>
      </c>
      <c r="F119" s="207" t="s">
        <v>240</v>
      </c>
      <c r="G119" s="208" t="s">
        <v>193</v>
      </c>
      <c r="H119" s="209">
        <v>4.7999999999999998</v>
      </c>
      <c r="I119" s="210"/>
      <c r="J119" s="211">
        <f>ROUND(I119*H119,2)</f>
        <v>0</v>
      </c>
      <c r="K119" s="207" t="s">
        <v>1</v>
      </c>
      <c r="L119" s="42"/>
      <c r="M119" s="212" t="s">
        <v>1</v>
      </c>
      <c r="N119" s="213" t="s">
        <v>41</v>
      </c>
      <c r="O119" s="78"/>
      <c r="P119" s="214">
        <f>O119*H119</f>
        <v>0</v>
      </c>
      <c r="Q119" s="214">
        <v>0.43819000000000002</v>
      </c>
      <c r="R119" s="214">
        <f>Q119*H119</f>
        <v>2.1033119999999998</v>
      </c>
      <c r="S119" s="214">
        <v>0</v>
      </c>
      <c r="T119" s="215">
        <f>S119*H119</f>
        <v>0</v>
      </c>
      <c r="AR119" s="16" t="s">
        <v>131</v>
      </c>
      <c r="AT119" s="16" t="s">
        <v>127</v>
      </c>
      <c r="AU119" s="16" t="s">
        <v>80</v>
      </c>
      <c r="AY119" s="16" t="s">
        <v>125</v>
      </c>
      <c r="BE119" s="216">
        <f>IF(N119="základní",J119,0)</f>
        <v>0</v>
      </c>
      <c r="BF119" s="216">
        <f>IF(N119="snížená",J119,0)</f>
        <v>0</v>
      </c>
      <c r="BG119" s="216">
        <f>IF(N119="zákl. přenesená",J119,0)</f>
        <v>0</v>
      </c>
      <c r="BH119" s="216">
        <f>IF(N119="sníž. přenesená",J119,0)</f>
        <v>0</v>
      </c>
      <c r="BI119" s="216">
        <f>IF(N119="nulová",J119,0)</f>
        <v>0</v>
      </c>
      <c r="BJ119" s="16" t="s">
        <v>78</v>
      </c>
      <c r="BK119" s="216">
        <f>ROUND(I119*H119,2)</f>
        <v>0</v>
      </c>
      <c r="BL119" s="16" t="s">
        <v>131</v>
      </c>
      <c r="BM119" s="16" t="s">
        <v>449</v>
      </c>
    </row>
    <row r="120" s="11" customFormat="1">
      <c r="B120" s="217"/>
      <c r="C120" s="218"/>
      <c r="D120" s="219" t="s">
        <v>141</v>
      </c>
      <c r="E120" s="220" t="s">
        <v>1</v>
      </c>
      <c r="F120" s="221" t="s">
        <v>416</v>
      </c>
      <c r="G120" s="218"/>
      <c r="H120" s="222">
        <v>4.7999999999999998</v>
      </c>
      <c r="I120" s="223"/>
      <c r="J120" s="218"/>
      <c r="K120" s="218"/>
      <c r="L120" s="224"/>
      <c r="M120" s="225"/>
      <c r="N120" s="226"/>
      <c r="O120" s="226"/>
      <c r="P120" s="226"/>
      <c r="Q120" s="226"/>
      <c r="R120" s="226"/>
      <c r="S120" s="226"/>
      <c r="T120" s="227"/>
      <c r="AT120" s="228" t="s">
        <v>141</v>
      </c>
      <c r="AU120" s="228" t="s">
        <v>80</v>
      </c>
      <c r="AV120" s="11" t="s">
        <v>80</v>
      </c>
      <c r="AW120" s="11" t="s">
        <v>32</v>
      </c>
      <c r="AX120" s="11" t="s">
        <v>78</v>
      </c>
      <c r="AY120" s="228" t="s">
        <v>125</v>
      </c>
    </row>
    <row r="121" s="1" customFormat="1" ht="16.5" customHeight="1">
      <c r="B121" s="37"/>
      <c r="C121" s="205" t="s">
        <v>213</v>
      </c>
      <c r="D121" s="205" t="s">
        <v>127</v>
      </c>
      <c r="E121" s="206" t="s">
        <v>258</v>
      </c>
      <c r="F121" s="207" t="s">
        <v>417</v>
      </c>
      <c r="G121" s="208" t="s">
        <v>187</v>
      </c>
      <c r="H121" s="209">
        <v>38</v>
      </c>
      <c r="I121" s="210"/>
      <c r="J121" s="211">
        <f>ROUND(I121*H121,2)</f>
        <v>0</v>
      </c>
      <c r="K121" s="207" t="s">
        <v>1</v>
      </c>
      <c r="L121" s="42"/>
      <c r="M121" s="212" t="s">
        <v>1</v>
      </c>
      <c r="N121" s="213" t="s">
        <v>41</v>
      </c>
      <c r="O121" s="78"/>
      <c r="P121" s="214">
        <f>O121*H121</f>
        <v>0</v>
      </c>
      <c r="Q121" s="214">
        <v>0</v>
      </c>
      <c r="R121" s="214">
        <f>Q121*H121</f>
        <v>0</v>
      </c>
      <c r="S121" s="214">
        <v>0</v>
      </c>
      <c r="T121" s="215">
        <f>S121*H121</f>
        <v>0</v>
      </c>
      <c r="AR121" s="16" t="s">
        <v>131</v>
      </c>
      <c r="AT121" s="16" t="s">
        <v>127</v>
      </c>
      <c r="AU121" s="16" t="s">
        <v>80</v>
      </c>
      <c r="AY121" s="16" t="s">
        <v>125</v>
      </c>
      <c r="BE121" s="216">
        <f>IF(N121="základní",J121,0)</f>
        <v>0</v>
      </c>
      <c r="BF121" s="216">
        <f>IF(N121="snížená",J121,0)</f>
        <v>0</v>
      </c>
      <c r="BG121" s="216">
        <f>IF(N121="zákl. přenesená",J121,0)</f>
        <v>0</v>
      </c>
      <c r="BH121" s="216">
        <f>IF(N121="sníž. přenesená",J121,0)</f>
        <v>0</v>
      </c>
      <c r="BI121" s="216">
        <f>IF(N121="nulová",J121,0)</f>
        <v>0</v>
      </c>
      <c r="BJ121" s="16" t="s">
        <v>78</v>
      </c>
      <c r="BK121" s="216">
        <f>ROUND(I121*H121,2)</f>
        <v>0</v>
      </c>
      <c r="BL121" s="16" t="s">
        <v>131</v>
      </c>
      <c r="BM121" s="16" t="s">
        <v>450</v>
      </c>
    </row>
    <row r="122" s="1" customFormat="1" ht="16.5" customHeight="1">
      <c r="B122" s="37"/>
      <c r="C122" s="205" t="s">
        <v>218</v>
      </c>
      <c r="D122" s="205" t="s">
        <v>127</v>
      </c>
      <c r="E122" s="206" t="s">
        <v>262</v>
      </c>
      <c r="F122" s="207" t="s">
        <v>263</v>
      </c>
      <c r="G122" s="208" t="s">
        <v>187</v>
      </c>
      <c r="H122" s="209">
        <v>20</v>
      </c>
      <c r="I122" s="210"/>
      <c r="J122" s="211">
        <f>ROUND(I122*H122,2)</f>
        <v>0</v>
      </c>
      <c r="K122" s="207" t="s">
        <v>1</v>
      </c>
      <c r="L122" s="42"/>
      <c r="M122" s="212" t="s">
        <v>1</v>
      </c>
      <c r="N122" s="213" t="s">
        <v>41</v>
      </c>
      <c r="O122" s="78"/>
      <c r="P122" s="214">
        <f>O122*H122</f>
        <v>0</v>
      </c>
      <c r="Q122" s="214">
        <v>0</v>
      </c>
      <c r="R122" s="214">
        <f>Q122*H122</f>
        <v>0</v>
      </c>
      <c r="S122" s="214">
        <v>0</v>
      </c>
      <c r="T122" s="215">
        <f>S122*H122</f>
        <v>0</v>
      </c>
      <c r="AR122" s="16" t="s">
        <v>131</v>
      </c>
      <c r="AT122" s="16" t="s">
        <v>127</v>
      </c>
      <c r="AU122" s="16" t="s">
        <v>80</v>
      </c>
      <c r="AY122" s="16" t="s">
        <v>125</v>
      </c>
      <c r="BE122" s="216">
        <f>IF(N122="základní",J122,0)</f>
        <v>0</v>
      </c>
      <c r="BF122" s="216">
        <f>IF(N122="snížená",J122,0)</f>
        <v>0</v>
      </c>
      <c r="BG122" s="216">
        <f>IF(N122="zákl. přenesená",J122,0)</f>
        <v>0</v>
      </c>
      <c r="BH122" s="216">
        <f>IF(N122="sníž. přenesená",J122,0)</f>
        <v>0</v>
      </c>
      <c r="BI122" s="216">
        <f>IF(N122="nulová",J122,0)</f>
        <v>0</v>
      </c>
      <c r="BJ122" s="16" t="s">
        <v>78</v>
      </c>
      <c r="BK122" s="216">
        <f>ROUND(I122*H122,2)</f>
        <v>0</v>
      </c>
      <c r="BL122" s="16" t="s">
        <v>131</v>
      </c>
      <c r="BM122" s="16" t="s">
        <v>451</v>
      </c>
    </row>
    <row r="123" s="1" customFormat="1" ht="16.5" customHeight="1">
      <c r="B123" s="37"/>
      <c r="C123" s="250" t="s">
        <v>224</v>
      </c>
      <c r="D123" s="250" t="s">
        <v>219</v>
      </c>
      <c r="E123" s="251" t="s">
        <v>266</v>
      </c>
      <c r="F123" s="252" t="s">
        <v>267</v>
      </c>
      <c r="G123" s="253" t="s">
        <v>130</v>
      </c>
      <c r="H123" s="254">
        <v>0.90000000000000002</v>
      </c>
      <c r="I123" s="255"/>
      <c r="J123" s="256">
        <f>ROUND(I123*H123,2)</f>
        <v>0</v>
      </c>
      <c r="K123" s="252" t="s">
        <v>1</v>
      </c>
      <c r="L123" s="257"/>
      <c r="M123" s="258" t="s">
        <v>1</v>
      </c>
      <c r="N123" s="259" t="s">
        <v>41</v>
      </c>
      <c r="O123" s="78"/>
      <c r="P123" s="214">
        <f>O123*H123</f>
        <v>0</v>
      </c>
      <c r="Q123" s="214">
        <v>0.55000000000000004</v>
      </c>
      <c r="R123" s="214">
        <f>Q123*H123</f>
        <v>0.49500000000000005</v>
      </c>
      <c r="S123" s="214">
        <v>0</v>
      </c>
      <c r="T123" s="215">
        <f>S123*H123</f>
        <v>0</v>
      </c>
      <c r="AR123" s="16" t="s">
        <v>161</v>
      </c>
      <c r="AT123" s="16" t="s">
        <v>219</v>
      </c>
      <c r="AU123" s="16" t="s">
        <v>80</v>
      </c>
      <c r="AY123" s="16" t="s">
        <v>125</v>
      </c>
      <c r="BE123" s="216">
        <f>IF(N123="základní",J123,0)</f>
        <v>0</v>
      </c>
      <c r="BF123" s="216">
        <f>IF(N123="snížená",J123,0)</f>
        <v>0</v>
      </c>
      <c r="BG123" s="216">
        <f>IF(N123="zákl. přenesená",J123,0)</f>
        <v>0</v>
      </c>
      <c r="BH123" s="216">
        <f>IF(N123="sníž. přenesená",J123,0)</f>
        <v>0</v>
      </c>
      <c r="BI123" s="216">
        <f>IF(N123="nulová",J123,0)</f>
        <v>0</v>
      </c>
      <c r="BJ123" s="16" t="s">
        <v>78</v>
      </c>
      <c r="BK123" s="216">
        <f>ROUND(I123*H123,2)</f>
        <v>0</v>
      </c>
      <c r="BL123" s="16" t="s">
        <v>131</v>
      </c>
      <c r="BM123" s="16" t="s">
        <v>452</v>
      </c>
    </row>
    <row r="124" s="1" customFormat="1" ht="16.5" customHeight="1">
      <c r="B124" s="37"/>
      <c r="C124" s="250" t="s">
        <v>7</v>
      </c>
      <c r="D124" s="250" t="s">
        <v>219</v>
      </c>
      <c r="E124" s="251" t="s">
        <v>270</v>
      </c>
      <c r="F124" s="252" t="s">
        <v>271</v>
      </c>
      <c r="G124" s="253" t="s">
        <v>130</v>
      </c>
      <c r="H124" s="254">
        <v>0.59999999999999998</v>
      </c>
      <c r="I124" s="255"/>
      <c r="J124" s="256">
        <f>ROUND(I124*H124,2)</f>
        <v>0</v>
      </c>
      <c r="K124" s="252" t="s">
        <v>1</v>
      </c>
      <c r="L124" s="257"/>
      <c r="M124" s="258" t="s">
        <v>1</v>
      </c>
      <c r="N124" s="259" t="s">
        <v>41</v>
      </c>
      <c r="O124" s="78"/>
      <c r="P124" s="214">
        <f>O124*H124</f>
        <v>0</v>
      </c>
      <c r="Q124" s="214">
        <v>0.55000000000000004</v>
      </c>
      <c r="R124" s="214">
        <f>Q124*H124</f>
        <v>0.33000000000000002</v>
      </c>
      <c r="S124" s="214">
        <v>0</v>
      </c>
      <c r="T124" s="215">
        <f>S124*H124</f>
        <v>0</v>
      </c>
      <c r="AR124" s="16" t="s">
        <v>161</v>
      </c>
      <c r="AT124" s="16" t="s">
        <v>219</v>
      </c>
      <c r="AU124" s="16" t="s">
        <v>80</v>
      </c>
      <c r="AY124" s="16" t="s">
        <v>125</v>
      </c>
      <c r="BE124" s="216">
        <f>IF(N124="základní",J124,0)</f>
        <v>0</v>
      </c>
      <c r="BF124" s="216">
        <f>IF(N124="snížená",J124,0)</f>
        <v>0</v>
      </c>
      <c r="BG124" s="216">
        <f>IF(N124="zákl. přenesená",J124,0)</f>
        <v>0</v>
      </c>
      <c r="BH124" s="216">
        <f>IF(N124="sníž. přenesená",J124,0)</f>
        <v>0</v>
      </c>
      <c r="BI124" s="216">
        <f>IF(N124="nulová",J124,0)</f>
        <v>0</v>
      </c>
      <c r="BJ124" s="16" t="s">
        <v>78</v>
      </c>
      <c r="BK124" s="216">
        <f>ROUND(I124*H124,2)</f>
        <v>0</v>
      </c>
      <c r="BL124" s="16" t="s">
        <v>131</v>
      </c>
      <c r="BM124" s="16" t="s">
        <v>453</v>
      </c>
    </row>
    <row r="125" s="10" customFormat="1" ht="22.8" customHeight="1">
      <c r="B125" s="189"/>
      <c r="C125" s="190"/>
      <c r="D125" s="191" t="s">
        <v>69</v>
      </c>
      <c r="E125" s="203" t="s">
        <v>277</v>
      </c>
      <c r="F125" s="203" t="s">
        <v>278</v>
      </c>
      <c r="G125" s="190"/>
      <c r="H125" s="190"/>
      <c r="I125" s="193"/>
      <c r="J125" s="204">
        <f>BK125</f>
        <v>0</v>
      </c>
      <c r="K125" s="190"/>
      <c r="L125" s="195"/>
      <c r="M125" s="196"/>
      <c r="N125" s="197"/>
      <c r="O125" s="197"/>
      <c r="P125" s="198">
        <f>P126</f>
        <v>0</v>
      </c>
      <c r="Q125" s="197"/>
      <c r="R125" s="198">
        <f>R126</f>
        <v>0</v>
      </c>
      <c r="S125" s="197"/>
      <c r="T125" s="199">
        <f>T126</f>
        <v>0</v>
      </c>
      <c r="AR125" s="200" t="s">
        <v>78</v>
      </c>
      <c r="AT125" s="201" t="s">
        <v>69</v>
      </c>
      <c r="AU125" s="201" t="s">
        <v>78</v>
      </c>
      <c r="AY125" s="200" t="s">
        <v>125</v>
      </c>
      <c r="BK125" s="202">
        <f>BK126</f>
        <v>0</v>
      </c>
    </row>
    <row r="126" s="1" customFormat="1" ht="16.5" customHeight="1">
      <c r="B126" s="37"/>
      <c r="C126" s="205" t="s">
        <v>232</v>
      </c>
      <c r="D126" s="205" t="s">
        <v>127</v>
      </c>
      <c r="E126" s="206" t="s">
        <v>280</v>
      </c>
      <c r="F126" s="207" t="s">
        <v>281</v>
      </c>
      <c r="G126" s="208" t="s">
        <v>177</v>
      </c>
      <c r="H126" s="209">
        <v>42.433</v>
      </c>
      <c r="I126" s="210"/>
      <c r="J126" s="211">
        <f>ROUND(I126*H126,2)</f>
        <v>0</v>
      </c>
      <c r="K126" s="207" t="s">
        <v>135</v>
      </c>
      <c r="L126" s="42"/>
      <c r="M126" s="212" t="s">
        <v>1</v>
      </c>
      <c r="N126" s="213" t="s">
        <v>41</v>
      </c>
      <c r="O126" s="78"/>
      <c r="P126" s="214">
        <f>O126*H126</f>
        <v>0</v>
      </c>
      <c r="Q126" s="214">
        <v>0</v>
      </c>
      <c r="R126" s="214">
        <f>Q126*H126</f>
        <v>0</v>
      </c>
      <c r="S126" s="214">
        <v>0</v>
      </c>
      <c r="T126" s="215">
        <f>S126*H126</f>
        <v>0</v>
      </c>
      <c r="AR126" s="16" t="s">
        <v>131</v>
      </c>
      <c r="AT126" s="16" t="s">
        <v>127</v>
      </c>
      <c r="AU126" s="16" t="s">
        <v>80</v>
      </c>
      <c r="AY126" s="16" t="s">
        <v>125</v>
      </c>
      <c r="BE126" s="216">
        <f>IF(N126="základní",J126,0)</f>
        <v>0</v>
      </c>
      <c r="BF126" s="216">
        <f>IF(N126="snížená",J126,0)</f>
        <v>0</v>
      </c>
      <c r="BG126" s="216">
        <f>IF(N126="zákl. přenesená",J126,0)</f>
        <v>0</v>
      </c>
      <c r="BH126" s="216">
        <f>IF(N126="sníž. přenesená",J126,0)</f>
        <v>0</v>
      </c>
      <c r="BI126" s="216">
        <f>IF(N126="nulová",J126,0)</f>
        <v>0</v>
      </c>
      <c r="BJ126" s="16" t="s">
        <v>78</v>
      </c>
      <c r="BK126" s="216">
        <f>ROUND(I126*H126,2)</f>
        <v>0</v>
      </c>
      <c r="BL126" s="16" t="s">
        <v>131</v>
      </c>
      <c r="BM126" s="16" t="s">
        <v>454</v>
      </c>
    </row>
    <row r="127" s="10" customFormat="1" ht="25.92" customHeight="1">
      <c r="B127" s="189"/>
      <c r="C127" s="190"/>
      <c r="D127" s="191" t="s">
        <v>69</v>
      </c>
      <c r="E127" s="192" t="s">
        <v>283</v>
      </c>
      <c r="F127" s="192" t="s">
        <v>284</v>
      </c>
      <c r="G127" s="190"/>
      <c r="H127" s="190"/>
      <c r="I127" s="193"/>
      <c r="J127" s="194">
        <f>BK127</f>
        <v>0</v>
      </c>
      <c r="K127" s="190"/>
      <c r="L127" s="195"/>
      <c r="M127" s="196"/>
      <c r="N127" s="197"/>
      <c r="O127" s="197"/>
      <c r="P127" s="198">
        <f>P128</f>
        <v>0</v>
      </c>
      <c r="Q127" s="197"/>
      <c r="R127" s="198">
        <f>R128</f>
        <v>0.00132</v>
      </c>
      <c r="S127" s="197"/>
      <c r="T127" s="199">
        <f>T128</f>
        <v>0</v>
      </c>
      <c r="AR127" s="200" t="s">
        <v>80</v>
      </c>
      <c r="AT127" s="201" t="s">
        <v>69</v>
      </c>
      <c r="AU127" s="201" t="s">
        <v>70</v>
      </c>
      <c r="AY127" s="200" t="s">
        <v>125</v>
      </c>
      <c r="BK127" s="202">
        <f>BK128</f>
        <v>0</v>
      </c>
    </row>
    <row r="128" s="10" customFormat="1" ht="22.8" customHeight="1">
      <c r="B128" s="189"/>
      <c r="C128" s="190"/>
      <c r="D128" s="191" t="s">
        <v>69</v>
      </c>
      <c r="E128" s="203" t="s">
        <v>285</v>
      </c>
      <c r="F128" s="203" t="s">
        <v>372</v>
      </c>
      <c r="G128" s="190"/>
      <c r="H128" s="190"/>
      <c r="I128" s="193"/>
      <c r="J128" s="204">
        <f>BK128</f>
        <v>0</v>
      </c>
      <c r="K128" s="190"/>
      <c r="L128" s="195"/>
      <c r="M128" s="196"/>
      <c r="N128" s="197"/>
      <c r="O128" s="197"/>
      <c r="P128" s="198">
        <f>SUM(P129:P130)</f>
        <v>0</v>
      </c>
      <c r="Q128" s="197"/>
      <c r="R128" s="198">
        <f>SUM(R129:R130)</f>
        <v>0.00132</v>
      </c>
      <c r="S128" s="197"/>
      <c r="T128" s="199">
        <f>SUM(T129:T130)</f>
        <v>0</v>
      </c>
      <c r="AR128" s="200" t="s">
        <v>80</v>
      </c>
      <c r="AT128" s="201" t="s">
        <v>69</v>
      </c>
      <c r="AU128" s="201" t="s">
        <v>78</v>
      </c>
      <c r="AY128" s="200" t="s">
        <v>125</v>
      </c>
      <c r="BK128" s="202">
        <f>SUM(BK129:BK130)</f>
        <v>0</v>
      </c>
    </row>
    <row r="129" s="1" customFormat="1" ht="16.5" customHeight="1">
      <c r="B129" s="37"/>
      <c r="C129" s="205" t="s">
        <v>238</v>
      </c>
      <c r="D129" s="205" t="s">
        <v>127</v>
      </c>
      <c r="E129" s="206" t="s">
        <v>288</v>
      </c>
      <c r="F129" s="207" t="s">
        <v>423</v>
      </c>
      <c r="G129" s="208" t="s">
        <v>246</v>
      </c>
      <c r="H129" s="209">
        <v>4</v>
      </c>
      <c r="I129" s="210"/>
      <c r="J129" s="211">
        <f>ROUND(I129*H129,2)</f>
        <v>0</v>
      </c>
      <c r="K129" s="207" t="s">
        <v>1</v>
      </c>
      <c r="L129" s="42"/>
      <c r="M129" s="212" t="s">
        <v>1</v>
      </c>
      <c r="N129" s="213" t="s">
        <v>41</v>
      </c>
      <c r="O129" s="78"/>
      <c r="P129" s="214">
        <f>O129*H129</f>
        <v>0</v>
      </c>
      <c r="Q129" s="214">
        <v>6.0000000000000002E-05</v>
      </c>
      <c r="R129" s="214">
        <f>Q129*H129</f>
        <v>0.00024000000000000001</v>
      </c>
      <c r="S129" s="214">
        <v>0</v>
      </c>
      <c r="T129" s="215">
        <f>S129*H129</f>
        <v>0</v>
      </c>
      <c r="AR129" s="16" t="s">
        <v>202</v>
      </c>
      <c r="AT129" s="16" t="s">
        <v>127</v>
      </c>
      <c r="AU129" s="16" t="s">
        <v>80</v>
      </c>
      <c r="AY129" s="16" t="s">
        <v>125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6" t="s">
        <v>78</v>
      </c>
      <c r="BK129" s="216">
        <f>ROUND(I129*H129,2)</f>
        <v>0</v>
      </c>
      <c r="BL129" s="16" t="s">
        <v>202</v>
      </c>
      <c r="BM129" s="16" t="s">
        <v>455</v>
      </c>
    </row>
    <row r="130" s="1" customFormat="1" ht="16.5" customHeight="1">
      <c r="B130" s="37"/>
      <c r="C130" s="205" t="s">
        <v>243</v>
      </c>
      <c r="D130" s="205" t="s">
        <v>127</v>
      </c>
      <c r="E130" s="206" t="s">
        <v>292</v>
      </c>
      <c r="F130" s="207" t="s">
        <v>293</v>
      </c>
      <c r="G130" s="208" t="s">
        <v>193</v>
      </c>
      <c r="H130" s="209">
        <v>18</v>
      </c>
      <c r="I130" s="210"/>
      <c r="J130" s="211">
        <f>ROUND(I130*H130,2)</f>
        <v>0</v>
      </c>
      <c r="K130" s="207" t="s">
        <v>1</v>
      </c>
      <c r="L130" s="42"/>
      <c r="M130" s="260" t="s">
        <v>1</v>
      </c>
      <c r="N130" s="261" t="s">
        <v>41</v>
      </c>
      <c r="O130" s="262"/>
      <c r="P130" s="263">
        <f>O130*H130</f>
        <v>0</v>
      </c>
      <c r="Q130" s="263">
        <v>6.0000000000000002E-05</v>
      </c>
      <c r="R130" s="263">
        <f>Q130*H130</f>
        <v>0.00108</v>
      </c>
      <c r="S130" s="263">
        <v>0</v>
      </c>
      <c r="T130" s="264">
        <f>S130*H130</f>
        <v>0</v>
      </c>
      <c r="AR130" s="16" t="s">
        <v>202</v>
      </c>
      <c r="AT130" s="16" t="s">
        <v>127</v>
      </c>
      <c r="AU130" s="16" t="s">
        <v>80</v>
      </c>
      <c r="AY130" s="16" t="s">
        <v>125</v>
      </c>
      <c r="BE130" s="216">
        <f>IF(N130="základní",J130,0)</f>
        <v>0</v>
      </c>
      <c r="BF130" s="216">
        <f>IF(N130="snížená",J130,0)</f>
        <v>0</v>
      </c>
      <c r="BG130" s="216">
        <f>IF(N130="zákl. přenesená",J130,0)</f>
        <v>0</v>
      </c>
      <c r="BH130" s="216">
        <f>IF(N130="sníž. přenesená",J130,0)</f>
        <v>0</v>
      </c>
      <c r="BI130" s="216">
        <f>IF(N130="nulová",J130,0)</f>
        <v>0</v>
      </c>
      <c r="BJ130" s="16" t="s">
        <v>78</v>
      </c>
      <c r="BK130" s="216">
        <f>ROUND(I130*H130,2)</f>
        <v>0</v>
      </c>
      <c r="BL130" s="16" t="s">
        <v>202</v>
      </c>
      <c r="BM130" s="16" t="s">
        <v>456</v>
      </c>
    </row>
    <row r="131" s="1" customFormat="1" ht="6.96" customHeight="1">
      <c r="B131" s="56"/>
      <c r="C131" s="57"/>
      <c r="D131" s="57"/>
      <c r="E131" s="57"/>
      <c r="F131" s="57"/>
      <c r="G131" s="57"/>
      <c r="H131" s="57"/>
      <c r="I131" s="154"/>
      <c r="J131" s="57"/>
      <c r="K131" s="57"/>
      <c r="L131" s="42"/>
    </row>
  </sheetData>
  <sheetProtection sheet="1" autoFilter="0" formatColumns="0" formatRows="0" objects="1" scenarios="1" spinCount="100000" saltValue="bbe7Ch/ePjSHKBtkO0NT5Sc5lLZlqT6BygESxEStsEjTHEslvh2NYzadb2fbl3mr8JJOrlTuOvlXAQnCI5bNHA==" hashValue="1aDYdz1BM1eejkNchK+N76jvYARM2nWH6r3+OQfCAbEhcXxYaVEt2wnfpwISQ/ZFHGtfrw4zNpmkCkfnnG2h3Q==" algorithmName="SHA-512" password="CC35"/>
  <autoFilter ref="C87:K130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00.83" customWidth="1"/>
    <col min="7" max="7" width="8.67" customWidth="1"/>
    <col min="8" max="8" width="11.17" customWidth="1"/>
    <col min="9" max="9" width="14.17" style="123" customWidth="1"/>
    <col min="10" max="10" width="23.5" customWidth="1"/>
    <col min="11" max="11" width="15.5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91</v>
      </c>
    </row>
    <row r="3" ht="6.96" customHeight="1">
      <c r="B3" s="124"/>
      <c r="C3" s="125"/>
      <c r="D3" s="125"/>
      <c r="E3" s="125"/>
      <c r="F3" s="125"/>
      <c r="G3" s="125"/>
      <c r="H3" s="125"/>
      <c r="I3" s="126"/>
      <c r="J3" s="125"/>
      <c r="K3" s="125"/>
      <c r="L3" s="19"/>
      <c r="AT3" s="16" t="s">
        <v>80</v>
      </c>
    </row>
    <row r="4" ht="24.96" customHeight="1">
      <c r="B4" s="19"/>
      <c r="D4" s="127" t="s">
        <v>92</v>
      </c>
      <c r="L4" s="19"/>
      <c r="M4" s="23" t="s">
        <v>10</v>
      </c>
      <c r="AT4" s="16" t="s">
        <v>4</v>
      </c>
    </row>
    <row r="5" ht="6.96" customHeight="1">
      <c r="B5" s="19"/>
      <c r="L5" s="19"/>
    </row>
    <row r="6" ht="12" customHeight="1">
      <c r="B6" s="19"/>
      <c r="D6" s="128" t="s">
        <v>16</v>
      </c>
      <c r="L6" s="19"/>
    </row>
    <row r="7" ht="16.5" customHeight="1">
      <c r="B7" s="19"/>
      <c r="E7" s="129" t="str">
        <f>'Rekapitulace stavby'!K6</f>
        <v>Mnichovo Hradiště - oprava cest a schodiště nad soutokem Jizery a Nedbalky</v>
      </c>
      <c r="F7" s="128"/>
      <c r="G7" s="128"/>
      <c r="H7" s="128"/>
      <c r="L7" s="19"/>
    </row>
    <row r="8" s="1" customFormat="1" ht="12" customHeight="1">
      <c r="B8" s="42"/>
      <c r="D8" s="128" t="s">
        <v>93</v>
      </c>
      <c r="I8" s="130"/>
      <c r="L8" s="42"/>
    </row>
    <row r="9" s="1" customFormat="1" ht="36.96" customHeight="1">
      <c r="B9" s="42"/>
      <c r="E9" s="131" t="s">
        <v>457</v>
      </c>
      <c r="F9" s="1"/>
      <c r="G9" s="1"/>
      <c r="H9" s="1"/>
      <c r="I9" s="130"/>
      <c r="L9" s="42"/>
    </row>
    <row r="10" s="1" customFormat="1">
      <c r="B10" s="42"/>
      <c r="I10" s="130"/>
      <c r="L10" s="42"/>
    </row>
    <row r="11" s="1" customFormat="1" ht="12" customHeight="1">
      <c r="B11" s="42"/>
      <c r="D11" s="128" t="s">
        <v>18</v>
      </c>
      <c r="F11" s="16" t="s">
        <v>1</v>
      </c>
      <c r="I11" s="132" t="s">
        <v>19</v>
      </c>
      <c r="J11" s="16" t="s">
        <v>1</v>
      </c>
      <c r="L11" s="42"/>
    </row>
    <row r="12" s="1" customFormat="1" ht="12" customHeight="1">
      <c r="B12" s="42"/>
      <c r="D12" s="128" t="s">
        <v>20</v>
      </c>
      <c r="F12" s="16" t="s">
        <v>21</v>
      </c>
      <c r="I12" s="132" t="s">
        <v>22</v>
      </c>
      <c r="J12" s="133" t="str">
        <f>'Rekapitulace stavby'!AN8</f>
        <v>15. 10. 2018</v>
      </c>
      <c r="L12" s="42"/>
    </row>
    <row r="13" s="1" customFormat="1" ht="10.8" customHeight="1">
      <c r="B13" s="42"/>
      <c r="I13" s="130"/>
      <c r="L13" s="42"/>
    </row>
    <row r="14" s="1" customFormat="1" ht="12" customHeight="1">
      <c r="B14" s="42"/>
      <c r="D14" s="128" t="s">
        <v>24</v>
      </c>
      <c r="I14" s="132" t="s">
        <v>25</v>
      </c>
      <c r="J14" s="16" t="s">
        <v>1</v>
      </c>
      <c r="L14" s="42"/>
    </row>
    <row r="15" s="1" customFormat="1" ht="18" customHeight="1">
      <c r="B15" s="42"/>
      <c r="E15" s="16" t="s">
        <v>26</v>
      </c>
      <c r="I15" s="132" t="s">
        <v>27</v>
      </c>
      <c r="J15" s="16" t="s">
        <v>1</v>
      </c>
      <c r="L15" s="42"/>
    </row>
    <row r="16" s="1" customFormat="1" ht="6.96" customHeight="1">
      <c r="B16" s="42"/>
      <c r="I16" s="130"/>
      <c r="L16" s="42"/>
    </row>
    <row r="17" s="1" customFormat="1" ht="12" customHeight="1">
      <c r="B17" s="42"/>
      <c r="D17" s="128" t="s">
        <v>28</v>
      </c>
      <c r="I17" s="132" t="s">
        <v>25</v>
      </c>
      <c r="J17" s="32" t="str">
        <f>'Rekapitulace stavby'!AN13</f>
        <v>Vyplň údaj</v>
      </c>
      <c r="L17" s="42"/>
    </row>
    <row r="18" s="1" customFormat="1" ht="18" customHeight="1">
      <c r="B18" s="42"/>
      <c r="E18" s="32" t="str">
        <f>'Rekapitulace stavby'!E14</f>
        <v>Vyplň údaj</v>
      </c>
      <c r="F18" s="16"/>
      <c r="G18" s="16"/>
      <c r="H18" s="16"/>
      <c r="I18" s="132" t="s">
        <v>27</v>
      </c>
      <c r="J18" s="32" t="str">
        <f>'Rekapitulace stavby'!AN14</f>
        <v>Vyplň údaj</v>
      </c>
      <c r="L18" s="42"/>
    </row>
    <row r="19" s="1" customFormat="1" ht="6.96" customHeight="1">
      <c r="B19" s="42"/>
      <c r="I19" s="130"/>
      <c r="L19" s="42"/>
    </row>
    <row r="20" s="1" customFormat="1" ht="12" customHeight="1">
      <c r="B20" s="42"/>
      <c r="D20" s="128" t="s">
        <v>30</v>
      </c>
      <c r="I20" s="132" t="s">
        <v>25</v>
      </c>
      <c r="J20" s="16" t="s">
        <v>1</v>
      </c>
      <c r="L20" s="42"/>
    </row>
    <row r="21" s="1" customFormat="1" ht="18" customHeight="1">
      <c r="B21" s="42"/>
      <c r="E21" s="16" t="s">
        <v>31</v>
      </c>
      <c r="I21" s="132" t="s">
        <v>27</v>
      </c>
      <c r="J21" s="16" t="s">
        <v>1</v>
      </c>
      <c r="L21" s="42"/>
    </row>
    <row r="22" s="1" customFormat="1" ht="6.96" customHeight="1">
      <c r="B22" s="42"/>
      <c r="I22" s="130"/>
      <c r="L22" s="42"/>
    </row>
    <row r="23" s="1" customFormat="1" ht="12" customHeight="1">
      <c r="B23" s="42"/>
      <c r="D23" s="128" t="s">
        <v>33</v>
      </c>
      <c r="I23" s="132" t="s">
        <v>25</v>
      </c>
      <c r="J23" s="16" t="s">
        <v>1</v>
      </c>
      <c r="L23" s="42"/>
    </row>
    <row r="24" s="1" customFormat="1" ht="18" customHeight="1">
      <c r="B24" s="42"/>
      <c r="E24" s="16" t="s">
        <v>34</v>
      </c>
      <c r="I24" s="132" t="s">
        <v>27</v>
      </c>
      <c r="J24" s="16" t="s">
        <v>1</v>
      </c>
      <c r="L24" s="42"/>
    </row>
    <row r="25" s="1" customFormat="1" ht="6.96" customHeight="1">
      <c r="B25" s="42"/>
      <c r="I25" s="130"/>
      <c r="L25" s="42"/>
    </row>
    <row r="26" s="1" customFormat="1" ht="12" customHeight="1">
      <c r="B26" s="42"/>
      <c r="D26" s="128" t="s">
        <v>35</v>
      </c>
      <c r="I26" s="130"/>
      <c r="L26" s="42"/>
    </row>
    <row r="27" s="6" customFormat="1" ht="16.5" customHeight="1">
      <c r="B27" s="134"/>
      <c r="E27" s="135" t="s">
        <v>1</v>
      </c>
      <c r="F27" s="135"/>
      <c r="G27" s="135"/>
      <c r="H27" s="135"/>
      <c r="I27" s="136"/>
      <c r="L27" s="134"/>
    </row>
    <row r="28" s="1" customFormat="1" ht="6.96" customHeight="1">
      <c r="B28" s="42"/>
      <c r="I28" s="130"/>
      <c r="L28" s="42"/>
    </row>
    <row r="29" s="1" customFormat="1" ht="6.96" customHeight="1">
      <c r="B29" s="42"/>
      <c r="D29" s="70"/>
      <c r="E29" s="70"/>
      <c r="F29" s="70"/>
      <c r="G29" s="70"/>
      <c r="H29" s="70"/>
      <c r="I29" s="137"/>
      <c r="J29" s="70"/>
      <c r="K29" s="70"/>
      <c r="L29" s="42"/>
    </row>
    <row r="30" s="1" customFormat="1" ht="25.44" customHeight="1">
      <c r="B30" s="42"/>
      <c r="D30" s="138" t="s">
        <v>36</v>
      </c>
      <c r="I30" s="130"/>
      <c r="J30" s="139">
        <f>ROUND(J82, 2)</f>
        <v>0</v>
      </c>
      <c r="L30" s="42"/>
    </row>
    <row r="31" s="1" customFormat="1" ht="6.96" customHeight="1">
      <c r="B31" s="42"/>
      <c r="D31" s="70"/>
      <c r="E31" s="70"/>
      <c r="F31" s="70"/>
      <c r="G31" s="70"/>
      <c r="H31" s="70"/>
      <c r="I31" s="137"/>
      <c r="J31" s="70"/>
      <c r="K31" s="70"/>
      <c r="L31" s="42"/>
    </row>
    <row r="32" s="1" customFormat="1" ht="14.4" customHeight="1">
      <c r="B32" s="42"/>
      <c r="F32" s="140" t="s">
        <v>38</v>
      </c>
      <c r="I32" s="141" t="s">
        <v>37</v>
      </c>
      <c r="J32" s="140" t="s">
        <v>39</v>
      </c>
      <c r="L32" s="42"/>
    </row>
    <row r="33" s="1" customFormat="1" ht="14.4" customHeight="1">
      <c r="B33" s="42"/>
      <c r="D33" s="128" t="s">
        <v>40</v>
      </c>
      <c r="E33" s="128" t="s">
        <v>41</v>
      </c>
      <c r="F33" s="142">
        <f>ROUND((SUM(BE82:BE89)),  2)</f>
        <v>0</v>
      </c>
      <c r="I33" s="143">
        <v>0.20999999999999999</v>
      </c>
      <c r="J33" s="142">
        <f>ROUND(((SUM(BE82:BE89))*I33),  2)</f>
        <v>0</v>
      </c>
      <c r="L33" s="42"/>
    </row>
    <row r="34" s="1" customFormat="1" ht="14.4" customHeight="1">
      <c r="B34" s="42"/>
      <c r="E34" s="128" t="s">
        <v>42</v>
      </c>
      <c r="F34" s="142">
        <f>ROUND((SUM(BF82:BF89)),  2)</f>
        <v>0</v>
      </c>
      <c r="I34" s="143">
        <v>0.14999999999999999</v>
      </c>
      <c r="J34" s="142">
        <f>ROUND(((SUM(BF82:BF89))*I34),  2)</f>
        <v>0</v>
      </c>
      <c r="L34" s="42"/>
    </row>
    <row r="35" hidden="1" s="1" customFormat="1" ht="14.4" customHeight="1">
      <c r="B35" s="42"/>
      <c r="E35" s="128" t="s">
        <v>43</v>
      </c>
      <c r="F35" s="142">
        <f>ROUND((SUM(BG82:BG89)),  2)</f>
        <v>0</v>
      </c>
      <c r="I35" s="143">
        <v>0.20999999999999999</v>
      </c>
      <c r="J35" s="142">
        <f>0</f>
        <v>0</v>
      </c>
      <c r="L35" s="42"/>
    </row>
    <row r="36" hidden="1" s="1" customFormat="1" ht="14.4" customHeight="1">
      <c r="B36" s="42"/>
      <c r="E36" s="128" t="s">
        <v>44</v>
      </c>
      <c r="F36" s="142">
        <f>ROUND((SUM(BH82:BH89)),  2)</f>
        <v>0</v>
      </c>
      <c r="I36" s="143">
        <v>0.14999999999999999</v>
      </c>
      <c r="J36" s="142">
        <f>0</f>
        <v>0</v>
      </c>
      <c r="L36" s="42"/>
    </row>
    <row r="37" hidden="1" s="1" customFormat="1" ht="14.4" customHeight="1">
      <c r="B37" s="42"/>
      <c r="E37" s="128" t="s">
        <v>45</v>
      </c>
      <c r="F37" s="142">
        <f>ROUND((SUM(BI82:BI89)),  2)</f>
        <v>0</v>
      </c>
      <c r="I37" s="143">
        <v>0</v>
      </c>
      <c r="J37" s="142">
        <f>0</f>
        <v>0</v>
      </c>
      <c r="L37" s="42"/>
    </row>
    <row r="38" s="1" customFormat="1" ht="6.96" customHeight="1">
      <c r="B38" s="42"/>
      <c r="I38" s="130"/>
      <c r="L38" s="42"/>
    </row>
    <row r="39" s="1" customFormat="1" ht="25.44" customHeight="1">
      <c r="B39" s="42"/>
      <c r="C39" s="144"/>
      <c r="D39" s="145" t="s">
        <v>46</v>
      </c>
      <c r="E39" s="146"/>
      <c r="F39" s="146"/>
      <c r="G39" s="147" t="s">
        <v>47</v>
      </c>
      <c r="H39" s="148" t="s">
        <v>48</v>
      </c>
      <c r="I39" s="149"/>
      <c r="J39" s="150">
        <f>SUM(J30:J37)</f>
        <v>0</v>
      </c>
      <c r="K39" s="151"/>
      <c r="L39" s="42"/>
    </row>
    <row r="40" s="1" customFormat="1" ht="14.4" customHeight="1">
      <c r="B40" s="152"/>
      <c r="C40" s="153"/>
      <c r="D40" s="153"/>
      <c r="E40" s="153"/>
      <c r="F40" s="153"/>
      <c r="G40" s="153"/>
      <c r="H40" s="153"/>
      <c r="I40" s="154"/>
      <c r="J40" s="153"/>
      <c r="K40" s="153"/>
      <c r="L40" s="42"/>
    </row>
    <row r="44" s="1" customFormat="1" ht="6.96" customHeight="1">
      <c r="B44" s="155"/>
      <c r="C44" s="156"/>
      <c r="D44" s="156"/>
      <c r="E44" s="156"/>
      <c r="F44" s="156"/>
      <c r="G44" s="156"/>
      <c r="H44" s="156"/>
      <c r="I44" s="157"/>
      <c r="J44" s="156"/>
      <c r="K44" s="156"/>
      <c r="L44" s="42"/>
    </row>
    <row r="45" s="1" customFormat="1" ht="24.96" customHeight="1">
      <c r="B45" s="37"/>
      <c r="C45" s="22" t="s">
        <v>95</v>
      </c>
      <c r="D45" s="38"/>
      <c r="E45" s="38"/>
      <c r="F45" s="38"/>
      <c r="G45" s="38"/>
      <c r="H45" s="38"/>
      <c r="I45" s="130"/>
      <c r="J45" s="38"/>
      <c r="K45" s="38"/>
      <c r="L45" s="42"/>
    </row>
    <row r="46" s="1" customFormat="1" ht="6.96" customHeight="1">
      <c r="B46" s="37"/>
      <c r="C46" s="38"/>
      <c r="D46" s="38"/>
      <c r="E46" s="38"/>
      <c r="F46" s="38"/>
      <c r="G46" s="38"/>
      <c r="H46" s="38"/>
      <c r="I46" s="130"/>
      <c r="J46" s="38"/>
      <c r="K46" s="38"/>
      <c r="L46" s="42"/>
    </row>
    <row r="47" s="1" customFormat="1" ht="12" customHeight="1">
      <c r="B47" s="37"/>
      <c r="C47" s="31" t="s">
        <v>16</v>
      </c>
      <c r="D47" s="38"/>
      <c r="E47" s="38"/>
      <c r="F47" s="38"/>
      <c r="G47" s="38"/>
      <c r="H47" s="38"/>
      <c r="I47" s="130"/>
      <c r="J47" s="38"/>
      <c r="K47" s="38"/>
      <c r="L47" s="42"/>
    </row>
    <row r="48" s="1" customFormat="1" ht="16.5" customHeight="1">
      <c r="B48" s="37"/>
      <c r="C48" s="38"/>
      <c r="D48" s="38"/>
      <c r="E48" s="158" t="str">
        <f>E7</f>
        <v>Mnichovo Hradiště - oprava cest a schodiště nad soutokem Jizery a Nedbalky</v>
      </c>
      <c r="F48" s="31"/>
      <c r="G48" s="31"/>
      <c r="H48" s="31"/>
      <c r="I48" s="130"/>
      <c r="J48" s="38"/>
      <c r="K48" s="38"/>
      <c r="L48" s="42"/>
    </row>
    <row r="49" s="1" customFormat="1" ht="12" customHeight="1">
      <c r="B49" s="37"/>
      <c r="C49" s="31" t="s">
        <v>93</v>
      </c>
      <c r="D49" s="38"/>
      <c r="E49" s="38"/>
      <c r="F49" s="38"/>
      <c r="G49" s="38"/>
      <c r="H49" s="38"/>
      <c r="I49" s="130"/>
      <c r="J49" s="38"/>
      <c r="K49" s="38"/>
      <c r="L49" s="42"/>
    </row>
    <row r="50" s="1" customFormat="1" ht="16.5" customHeight="1">
      <c r="B50" s="37"/>
      <c r="C50" s="38"/>
      <c r="D50" s="38"/>
      <c r="E50" s="63" t="str">
        <f>E9</f>
        <v>E - Ostatní, VRN</v>
      </c>
      <c r="F50" s="38"/>
      <c r="G50" s="38"/>
      <c r="H50" s="38"/>
      <c r="I50" s="130"/>
      <c r="J50" s="38"/>
      <c r="K50" s="38"/>
      <c r="L50" s="42"/>
    </row>
    <row r="51" s="1" customFormat="1" ht="6.96" customHeight="1">
      <c r="B51" s="37"/>
      <c r="C51" s="38"/>
      <c r="D51" s="38"/>
      <c r="E51" s="38"/>
      <c r="F51" s="38"/>
      <c r="G51" s="38"/>
      <c r="H51" s="38"/>
      <c r="I51" s="130"/>
      <c r="J51" s="38"/>
      <c r="K51" s="38"/>
      <c r="L51" s="42"/>
    </row>
    <row r="52" s="1" customFormat="1" ht="12" customHeight="1">
      <c r="B52" s="37"/>
      <c r="C52" s="31" t="s">
        <v>20</v>
      </c>
      <c r="D52" s="38"/>
      <c r="E52" s="38"/>
      <c r="F52" s="26" t="str">
        <f>F12</f>
        <v>Mnichovo Hradiště</v>
      </c>
      <c r="G52" s="38"/>
      <c r="H52" s="38"/>
      <c r="I52" s="132" t="s">
        <v>22</v>
      </c>
      <c r="J52" s="66" t="str">
        <f>IF(J12="","",J12)</f>
        <v>15. 10. 2018</v>
      </c>
      <c r="K52" s="38"/>
      <c r="L52" s="42"/>
    </row>
    <row r="53" s="1" customFormat="1" ht="6.96" customHeight="1">
      <c r="B53" s="37"/>
      <c r="C53" s="38"/>
      <c r="D53" s="38"/>
      <c r="E53" s="38"/>
      <c r="F53" s="38"/>
      <c r="G53" s="38"/>
      <c r="H53" s="38"/>
      <c r="I53" s="130"/>
      <c r="J53" s="38"/>
      <c r="K53" s="38"/>
      <c r="L53" s="42"/>
    </row>
    <row r="54" s="1" customFormat="1" ht="13.65" customHeight="1">
      <c r="B54" s="37"/>
      <c r="C54" s="31" t="s">
        <v>24</v>
      </c>
      <c r="D54" s="38"/>
      <c r="E54" s="38"/>
      <c r="F54" s="26" t="str">
        <f>E15</f>
        <v>Město Mnichovo Hradiště</v>
      </c>
      <c r="G54" s="38"/>
      <c r="H54" s="38"/>
      <c r="I54" s="132" t="s">
        <v>30</v>
      </c>
      <c r="J54" s="35" t="str">
        <f>E21</f>
        <v>Ing. Václav Jandáček</v>
      </c>
      <c r="K54" s="38"/>
      <c r="L54" s="42"/>
    </row>
    <row r="55" s="1" customFormat="1" ht="13.65" customHeight="1">
      <c r="B55" s="37"/>
      <c r="C55" s="31" t="s">
        <v>28</v>
      </c>
      <c r="D55" s="38"/>
      <c r="E55" s="38"/>
      <c r="F55" s="26" t="str">
        <f>IF(E18="","",E18)</f>
        <v>Vyplň údaj</v>
      </c>
      <c r="G55" s="38"/>
      <c r="H55" s="38"/>
      <c r="I55" s="132" t="s">
        <v>33</v>
      </c>
      <c r="J55" s="35" t="str">
        <f>E24</f>
        <v>Lenka Jandová</v>
      </c>
      <c r="K55" s="38"/>
      <c r="L55" s="42"/>
    </row>
    <row r="56" s="1" customFormat="1" ht="10.32" customHeight="1">
      <c r="B56" s="37"/>
      <c r="C56" s="38"/>
      <c r="D56" s="38"/>
      <c r="E56" s="38"/>
      <c r="F56" s="38"/>
      <c r="G56" s="38"/>
      <c r="H56" s="38"/>
      <c r="I56" s="130"/>
      <c r="J56" s="38"/>
      <c r="K56" s="38"/>
      <c r="L56" s="42"/>
    </row>
    <row r="57" s="1" customFormat="1" ht="29.28" customHeight="1">
      <c r="B57" s="37"/>
      <c r="C57" s="159" t="s">
        <v>96</v>
      </c>
      <c r="D57" s="160"/>
      <c r="E57" s="160"/>
      <c r="F57" s="160"/>
      <c r="G57" s="160"/>
      <c r="H57" s="160"/>
      <c r="I57" s="161"/>
      <c r="J57" s="162" t="s">
        <v>97</v>
      </c>
      <c r="K57" s="160"/>
      <c r="L57" s="42"/>
    </row>
    <row r="58" s="1" customFormat="1" ht="10.32" customHeight="1">
      <c r="B58" s="37"/>
      <c r="C58" s="38"/>
      <c r="D58" s="38"/>
      <c r="E58" s="38"/>
      <c r="F58" s="38"/>
      <c r="G58" s="38"/>
      <c r="H58" s="38"/>
      <c r="I58" s="130"/>
      <c r="J58" s="38"/>
      <c r="K58" s="38"/>
      <c r="L58" s="42"/>
    </row>
    <row r="59" s="1" customFormat="1" ht="22.8" customHeight="1">
      <c r="B59" s="37"/>
      <c r="C59" s="163" t="s">
        <v>98</v>
      </c>
      <c r="D59" s="38"/>
      <c r="E59" s="38"/>
      <c r="F59" s="38"/>
      <c r="G59" s="38"/>
      <c r="H59" s="38"/>
      <c r="I59" s="130"/>
      <c r="J59" s="97">
        <f>J82</f>
        <v>0</v>
      </c>
      <c r="K59" s="38"/>
      <c r="L59" s="42"/>
      <c r="AU59" s="16" t="s">
        <v>99</v>
      </c>
    </row>
    <row r="60" s="7" customFormat="1" ht="24.96" customHeight="1">
      <c r="B60" s="164"/>
      <c r="C60" s="165"/>
      <c r="D60" s="166" t="s">
        <v>458</v>
      </c>
      <c r="E60" s="167"/>
      <c r="F60" s="167"/>
      <c r="G60" s="167"/>
      <c r="H60" s="167"/>
      <c r="I60" s="168"/>
      <c r="J60" s="169">
        <f>J83</f>
        <v>0</v>
      </c>
      <c r="K60" s="165"/>
      <c r="L60" s="170"/>
    </row>
    <row r="61" s="8" customFormat="1" ht="19.92" customHeight="1">
      <c r="B61" s="171"/>
      <c r="C61" s="172"/>
      <c r="D61" s="173" t="s">
        <v>459</v>
      </c>
      <c r="E61" s="174"/>
      <c r="F61" s="174"/>
      <c r="G61" s="174"/>
      <c r="H61" s="174"/>
      <c r="I61" s="175"/>
      <c r="J61" s="176">
        <f>J84</f>
        <v>0</v>
      </c>
      <c r="K61" s="172"/>
      <c r="L61" s="177"/>
    </row>
    <row r="62" s="8" customFormat="1" ht="19.92" customHeight="1">
      <c r="B62" s="171"/>
      <c r="C62" s="172"/>
      <c r="D62" s="173" t="s">
        <v>460</v>
      </c>
      <c r="E62" s="174"/>
      <c r="F62" s="174"/>
      <c r="G62" s="174"/>
      <c r="H62" s="174"/>
      <c r="I62" s="175"/>
      <c r="J62" s="176">
        <f>J86</f>
        <v>0</v>
      </c>
      <c r="K62" s="172"/>
      <c r="L62" s="177"/>
    </row>
    <row r="63" s="1" customFormat="1" ht="21.84" customHeight="1">
      <c r="B63" s="37"/>
      <c r="C63" s="38"/>
      <c r="D63" s="38"/>
      <c r="E63" s="38"/>
      <c r="F63" s="38"/>
      <c r="G63" s="38"/>
      <c r="H63" s="38"/>
      <c r="I63" s="130"/>
      <c r="J63" s="38"/>
      <c r="K63" s="38"/>
      <c r="L63" s="42"/>
    </row>
    <row r="64" s="1" customFormat="1" ht="6.96" customHeight="1">
      <c r="B64" s="56"/>
      <c r="C64" s="57"/>
      <c r="D64" s="57"/>
      <c r="E64" s="57"/>
      <c r="F64" s="57"/>
      <c r="G64" s="57"/>
      <c r="H64" s="57"/>
      <c r="I64" s="154"/>
      <c r="J64" s="57"/>
      <c r="K64" s="57"/>
      <c r="L64" s="42"/>
    </row>
    <row r="68" s="1" customFormat="1" ht="6.96" customHeight="1">
      <c r="B68" s="58"/>
      <c r="C68" s="59"/>
      <c r="D68" s="59"/>
      <c r="E68" s="59"/>
      <c r="F68" s="59"/>
      <c r="G68" s="59"/>
      <c r="H68" s="59"/>
      <c r="I68" s="157"/>
      <c r="J68" s="59"/>
      <c r="K68" s="59"/>
      <c r="L68" s="42"/>
    </row>
    <row r="69" s="1" customFormat="1" ht="24.96" customHeight="1">
      <c r="B69" s="37"/>
      <c r="C69" s="22" t="s">
        <v>110</v>
      </c>
      <c r="D69" s="38"/>
      <c r="E69" s="38"/>
      <c r="F69" s="38"/>
      <c r="G69" s="38"/>
      <c r="H69" s="38"/>
      <c r="I69" s="130"/>
      <c r="J69" s="38"/>
      <c r="K69" s="38"/>
      <c r="L69" s="42"/>
    </row>
    <row r="70" s="1" customFormat="1" ht="6.96" customHeight="1">
      <c r="B70" s="37"/>
      <c r="C70" s="38"/>
      <c r="D70" s="38"/>
      <c r="E70" s="38"/>
      <c r="F70" s="38"/>
      <c r="G70" s="38"/>
      <c r="H70" s="38"/>
      <c r="I70" s="130"/>
      <c r="J70" s="38"/>
      <c r="K70" s="38"/>
      <c r="L70" s="42"/>
    </row>
    <row r="71" s="1" customFormat="1" ht="12" customHeight="1">
      <c r="B71" s="37"/>
      <c r="C71" s="31" t="s">
        <v>16</v>
      </c>
      <c r="D71" s="38"/>
      <c r="E71" s="38"/>
      <c r="F71" s="38"/>
      <c r="G71" s="38"/>
      <c r="H71" s="38"/>
      <c r="I71" s="130"/>
      <c r="J71" s="38"/>
      <c r="K71" s="38"/>
      <c r="L71" s="42"/>
    </row>
    <row r="72" s="1" customFormat="1" ht="16.5" customHeight="1">
      <c r="B72" s="37"/>
      <c r="C72" s="38"/>
      <c r="D72" s="38"/>
      <c r="E72" s="158" t="str">
        <f>E7</f>
        <v>Mnichovo Hradiště - oprava cest a schodiště nad soutokem Jizery a Nedbalky</v>
      </c>
      <c r="F72" s="31"/>
      <c r="G72" s="31"/>
      <c r="H72" s="31"/>
      <c r="I72" s="130"/>
      <c r="J72" s="38"/>
      <c r="K72" s="38"/>
      <c r="L72" s="42"/>
    </row>
    <row r="73" s="1" customFormat="1" ht="12" customHeight="1">
      <c r="B73" s="37"/>
      <c r="C73" s="31" t="s">
        <v>93</v>
      </c>
      <c r="D73" s="38"/>
      <c r="E73" s="38"/>
      <c r="F73" s="38"/>
      <c r="G73" s="38"/>
      <c r="H73" s="38"/>
      <c r="I73" s="130"/>
      <c r="J73" s="38"/>
      <c r="K73" s="38"/>
      <c r="L73" s="42"/>
    </row>
    <row r="74" s="1" customFormat="1" ht="16.5" customHeight="1">
      <c r="B74" s="37"/>
      <c r="C74" s="38"/>
      <c r="D74" s="38"/>
      <c r="E74" s="63" t="str">
        <f>E9</f>
        <v>E - Ostatní, VRN</v>
      </c>
      <c r="F74" s="38"/>
      <c r="G74" s="38"/>
      <c r="H74" s="38"/>
      <c r="I74" s="130"/>
      <c r="J74" s="38"/>
      <c r="K74" s="38"/>
      <c r="L74" s="42"/>
    </row>
    <row r="75" s="1" customFormat="1" ht="6.96" customHeight="1">
      <c r="B75" s="37"/>
      <c r="C75" s="38"/>
      <c r="D75" s="38"/>
      <c r="E75" s="38"/>
      <c r="F75" s="38"/>
      <c r="G75" s="38"/>
      <c r="H75" s="38"/>
      <c r="I75" s="130"/>
      <c r="J75" s="38"/>
      <c r="K75" s="38"/>
      <c r="L75" s="42"/>
    </row>
    <row r="76" s="1" customFormat="1" ht="12" customHeight="1">
      <c r="B76" s="37"/>
      <c r="C76" s="31" t="s">
        <v>20</v>
      </c>
      <c r="D76" s="38"/>
      <c r="E76" s="38"/>
      <c r="F76" s="26" t="str">
        <f>F12</f>
        <v>Mnichovo Hradiště</v>
      </c>
      <c r="G76" s="38"/>
      <c r="H76" s="38"/>
      <c r="I76" s="132" t="s">
        <v>22</v>
      </c>
      <c r="J76" s="66" t="str">
        <f>IF(J12="","",J12)</f>
        <v>15. 10. 2018</v>
      </c>
      <c r="K76" s="38"/>
      <c r="L76" s="42"/>
    </row>
    <row r="77" s="1" customFormat="1" ht="6.96" customHeight="1">
      <c r="B77" s="37"/>
      <c r="C77" s="38"/>
      <c r="D77" s="38"/>
      <c r="E77" s="38"/>
      <c r="F77" s="38"/>
      <c r="G77" s="38"/>
      <c r="H77" s="38"/>
      <c r="I77" s="130"/>
      <c r="J77" s="38"/>
      <c r="K77" s="38"/>
      <c r="L77" s="42"/>
    </row>
    <row r="78" s="1" customFormat="1" ht="13.65" customHeight="1">
      <c r="B78" s="37"/>
      <c r="C78" s="31" t="s">
        <v>24</v>
      </c>
      <c r="D78" s="38"/>
      <c r="E78" s="38"/>
      <c r="F78" s="26" t="str">
        <f>E15</f>
        <v>Město Mnichovo Hradiště</v>
      </c>
      <c r="G78" s="38"/>
      <c r="H78" s="38"/>
      <c r="I78" s="132" t="s">
        <v>30</v>
      </c>
      <c r="J78" s="35" t="str">
        <f>E21</f>
        <v>Ing. Václav Jandáček</v>
      </c>
      <c r="K78" s="38"/>
      <c r="L78" s="42"/>
    </row>
    <row r="79" s="1" customFormat="1" ht="13.65" customHeight="1">
      <c r="B79" s="37"/>
      <c r="C79" s="31" t="s">
        <v>28</v>
      </c>
      <c r="D79" s="38"/>
      <c r="E79" s="38"/>
      <c r="F79" s="26" t="str">
        <f>IF(E18="","",E18)</f>
        <v>Vyplň údaj</v>
      </c>
      <c r="G79" s="38"/>
      <c r="H79" s="38"/>
      <c r="I79" s="132" t="s">
        <v>33</v>
      </c>
      <c r="J79" s="35" t="str">
        <f>E24</f>
        <v>Lenka Jandová</v>
      </c>
      <c r="K79" s="38"/>
      <c r="L79" s="42"/>
    </row>
    <row r="80" s="1" customFormat="1" ht="10.32" customHeight="1">
      <c r="B80" s="37"/>
      <c r="C80" s="38"/>
      <c r="D80" s="38"/>
      <c r="E80" s="38"/>
      <c r="F80" s="38"/>
      <c r="G80" s="38"/>
      <c r="H80" s="38"/>
      <c r="I80" s="130"/>
      <c r="J80" s="38"/>
      <c r="K80" s="38"/>
      <c r="L80" s="42"/>
    </row>
    <row r="81" s="9" customFormat="1" ht="29.28" customHeight="1">
      <c r="B81" s="178"/>
      <c r="C81" s="179" t="s">
        <v>111</v>
      </c>
      <c r="D81" s="180" t="s">
        <v>55</v>
      </c>
      <c r="E81" s="180" t="s">
        <v>51</v>
      </c>
      <c r="F81" s="180" t="s">
        <v>52</v>
      </c>
      <c r="G81" s="180" t="s">
        <v>112</v>
      </c>
      <c r="H81" s="180" t="s">
        <v>113</v>
      </c>
      <c r="I81" s="181" t="s">
        <v>114</v>
      </c>
      <c r="J81" s="182" t="s">
        <v>97</v>
      </c>
      <c r="K81" s="183" t="s">
        <v>115</v>
      </c>
      <c r="L81" s="184"/>
      <c r="M81" s="87" t="s">
        <v>1</v>
      </c>
      <c r="N81" s="88" t="s">
        <v>40</v>
      </c>
      <c r="O81" s="88" t="s">
        <v>116</v>
      </c>
      <c r="P81" s="88" t="s">
        <v>117</v>
      </c>
      <c r="Q81" s="88" t="s">
        <v>118</v>
      </c>
      <c r="R81" s="88" t="s">
        <v>119</v>
      </c>
      <c r="S81" s="88" t="s">
        <v>120</v>
      </c>
      <c r="T81" s="89" t="s">
        <v>121</v>
      </c>
    </row>
    <row r="82" s="1" customFormat="1" ht="22.8" customHeight="1">
      <c r="B82" s="37"/>
      <c r="C82" s="94" t="s">
        <v>122</v>
      </c>
      <c r="D82" s="38"/>
      <c r="E82" s="38"/>
      <c r="F82" s="38"/>
      <c r="G82" s="38"/>
      <c r="H82" s="38"/>
      <c r="I82" s="130"/>
      <c r="J82" s="185">
        <f>BK82</f>
        <v>0</v>
      </c>
      <c r="K82" s="38"/>
      <c r="L82" s="42"/>
      <c r="M82" s="90"/>
      <c r="N82" s="91"/>
      <c r="O82" s="91"/>
      <c r="P82" s="186">
        <f>P83</f>
        <v>0</v>
      </c>
      <c r="Q82" s="91"/>
      <c r="R82" s="186">
        <f>R83</f>
        <v>0</v>
      </c>
      <c r="S82" s="91"/>
      <c r="T82" s="187">
        <f>T83</f>
        <v>0</v>
      </c>
      <c r="AT82" s="16" t="s">
        <v>69</v>
      </c>
      <c r="AU82" s="16" t="s">
        <v>99</v>
      </c>
      <c r="BK82" s="188">
        <f>BK83</f>
        <v>0</v>
      </c>
    </row>
    <row r="83" s="10" customFormat="1" ht="25.92" customHeight="1">
      <c r="B83" s="189"/>
      <c r="C83" s="190"/>
      <c r="D83" s="191" t="s">
        <v>69</v>
      </c>
      <c r="E83" s="192" t="s">
        <v>461</v>
      </c>
      <c r="F83" s="192" t="s">
        <v>462</v>
      </c>
      <c r="G83" s="190"/>
      <c r="H83" s="190"/>
      <c r="I83" s="193"/>
      <c r="J83" s="194">
        <f>BK83</f>
        <v>0</v>
      </c>
      <c r="K83" s="190"/>
      <c r="L83" s="195"/>
      <c r="M83" s="196"/>
      <c r="N83" s="197"/>
      <c r="O83" s="197"/>
      <c r="P83" s="198">
        <f>P84+P86</f>
        <v>0</v>
      </c>
      <c r="Q83" s="197"/>
      <c r="R83" s="198">
        <f>R84+R86</f>
        <v>0</v>
      </c>
      <c r="S83" s="197"/>
      <c r="T83" s="199">
        <f>T84+T86</f>
        <v>0</v>
      </c>
      <c r="AR83" s="200" t="s">
        <v>148</v>
      </c>
      <c r="AT83" s="201" t="s">
        <v>69</v>
      </c>
      <c r="AU83" s="201" t="s">
        <v>70</v>
      </c>
      <c r="AY83" s="200" t="s">
        <v>125</v>
      </c>
      <c r="BK83" s="202">
        <f>BK84+BK86</f>
        <v>0</v>
      </c>
    </row>
    <row r="84" s="10" customFormat="1" ht="22.8" customHeight="1">
      <c r="B84" s="189"/>
      <c r="C84" s="190"/>
      <c r="D84" s="191" t="s">
        <v>69</v>
      </c>
      <c r="E84" s="203" t="s">
        <v>463</v>
      </c>
      <c r="F84" s="203" t="s">
        <v>464</v>
      </c>
      <c r="G84" s="190"/>
      <c r="H84" s="190"/>
      <c r="I84" s="193"/>
      <c r="J84" s="204">
        <f>BK84</f>
        <v>0</v>
      </c>
      <c r="K84" s="190"/>
      <c r="L84" s="195"/>
      <c r="M84" s="196"/>
      <c r="N84" s="197"/>
      <c r="O84" s="197"/>
      <c r="P84" s="198">
        <f>P85</f>
        <v>0</v>
      </c>
      <c r="Q84" s="197"/>
      <c r="R84" s="198">
        <f>R85</f>
        <v>0</v>
      </c>
      <c r="S84" s="197"/>
      <c r="T84" s="199">
        <f>T85</f>
        <v>0</v>
      </c>
      <c r="AR84" s="200" t="s">
        <v>148</v>
      </c>
      <c r="AT84" s="201" t="s">
        <v>69</v>
      </c>
      <c r="AU84" s="201" t="s">
        <v>78</v>
      </c>
      <c r="AY84" s="200" t="s">
        <v>125</v>
      </c>
      <c r="BK84" s="202">
        <f>BK85</f>
        <v>0</v>
      </c>
    </row>
    <row r="85" s="1" customFormat="1" ht="16.5" customHeight="1">
      <c r="B85" s="37"/>
      <c r="C85" s="205" t="s">
        <v>78</v>
      </c>
      <c r="D85" s="205" t="s">
        <v>127</v>
      </c>
      <c r="E85" s="206" t="s">
        <v>465</v>
      </c>
      <c r="F85" s="207" t="s">
        <v>464</v>
      </c>
      <c r="G85" s="208" t="s">
        <v>466</v>
      </c>
      <c r="H85" s="209">
        <v>1</v>
      </c>
      <c r="I85" s="210"/>
      <c r="J85" s="211">
        <f>ROUND(I85*H85,2)</f>
        <v>0</v>
      </c>
      <c r="K85" s="207" t="s">
        <v>135</v>
      </c>
      <c r="L85" s="42"/>
      <c r="M85" s="212" t="s">
        <v>1</v>
      </c>
      <c r="N85" s="213" t="s">
        <v>41</v>
      </c>
      <c r="O85" s="78"/>
      <c r="P85" s="214">
        <f>O85*H85</f>
        <v>0</v>
      </c>
      <c r="Q85" s="214">
        <v>0</v>
      </c>
      <c r="R85" s="214">
        <f>Q85*H85</f>
        <v>0</v>
      </c>
      <c r="S85" s="214">
        <v>0</v>
      </c>
      <c r="T85" s="215">
        <f>S85*H85</f>
        <v>0</v>
      </c>
      <c r="AR85" s="16" t="s">
        <v>467</v>
      </c>
      <c r="AT85" s="16" t="s">
        <v>127</v>
      </c>
      <c r="AU85" s="16" t="s">
        <v>80</v>
      </c>
      <c r="AY85" s="16" t="s">
        <v>125</v>
      </c>
      <c r="BE85" s="216">
        <f>IF(N85="základní",J85,0)</f>
        <v>0</v>
      </c>
      <c r="BF85" s="216">
        <f>IF(N85="snížená",J85,0)</f>
        <v>0</v>
      </c>
      <c r="BG85" s="216">
        <f>IF(N85="zákl. přenesená",J85,0)</f>
        <v>0</v>
      </c>
      <c r="BH85" s="216">
        <f>IF(N85="sníž. přenesená",J85,0)</f>
        <v>0</v>
      </c>
      <c r="BI85" s="216">
        <f>IF(N85="nulová",J85,0)</f>
        <v>0</v>
      </c>
      <c r="BJ85" s="16" t="s">
        <v>78</v>
      </c>
      <c r="BK85" s="216">
        <f>ROUND(I85*H85,2)</f>
        <v>0</v>
      </c>
      <c r="BL85" s="16" t="s">
        <v>467</v>
      </c>
      <c r="BM85" s="16" t="s">
        <v>468</v>
      </c>
    </row>
    <row r="86" s="10" customFormat="1" ht="22.8" customHeight="1">
      <c r="B86" s="189"/>
      <c r="C86" s="190"/>
      <c r="D86" s="191" t="s">
        <v>69</v>
      </c>
      <c r="E86" s="203" t="s">
        <v>469</v>
      </c>
      <c r="F86" s="203" t="s">
        <v>470</v>
      </c>
      <c r="G86" s="190"/>
      <c r="H86" s="190"/>
      <c r="I86" s="193"/>
      <c r="J86" s="204">
        <f>BK86</f>
        <v>0</v>
      </c>
      <c r="K86" s="190"/>
      <c r="L86" s="195"/>
      <c r="M86" s="196"/>
      <c r="N86" s="197"/>
      <c r="O86" s="197"/>
      <c r="P86" s="198">
        <f>SUM(P87:P89)</f>
        <v>0</v>
      </c>
      <c r="Q86" s="197"/>
      <c r="R86" s="198">
        <f>SUM(R87:R89)</f>
        <v>0</v>
      </c>
      <c r="S86" s="197"/>
      <c r="T86" s="199">
        <f>SUM(T87:T89)</f>
        <v>0</v>
      </c>
      <c r="AR86" s="200" t="s">
        <v>148</v>
      </c>
      <c r="AT86" s="201" t="s">
        <v>69</v>
      </c>
      <c r="AU86" s="201" t="s">
        <v>78</v>
      </c>
      <c r="AY86" s="200" t="s">
        <v>125</v>
      </c>
      <c r="BK86" s="202">
        <f>SUM(BK87:BK89)</f>
        <v>0</v>
      </c>
    </row>
    <row r="87" s="1" customFormat="1" ht="16.5" customHeight="1">
      <c r="B87" s="37"/>
      <c r="C87" s="205" t="s">
        <v>131</v>
      </c>
      <c r="D87" s="205" t="s">
        <v>127</v>
      </c>
      <c r="E87" s="206" t="s">
        <v>471</v>
      </c>
      <c r="F87" s="207" t="s">
        <v>472</v>
      </c>
      <c r="G87" s="208" t="s">
        <v>466</v>
      </c>
      <c r="H87" s="209">
        <v>1</v>
      </c>
      <c r="I87" s="210"/>
      <c r="J87" s="211">
        <f>ROUND(I87*H87,2)</f>
        <v>0</v>
      </c>
      <c r="K87" s="207" t="s">
        <v>135</v>
      </c>
      <c r="L87" s="42"/>
      <c r="M87" s="212" t="s">
        <v>1</v>
      </c>
      <c r="N87" s="213" t="s">
        <v>41</v>
      </c>
      <c r="O87" s="78"/>
      <c r="P87" s="214">
        <f>O87*H87</f>
        <v>0</v>
      </c>
      <c r="Q87" s="214">
        <v>0</v>
      </c>
      <c r="R87" s="214">
        <f>Q87*H87</f>
        <v>0</v>
      </c>
      <c r="S87" s="214">
        <v>0</v>
      </c>
      <c r="T87" s="215">
        <f>S87*H87</f>
        <v>0</v>
      </c>
      <c r="AR87" s="16" t="s">
        <v>467</v>
      </c>
      <c r="AT87" s="16" t="s">
        <v>127</v>
      </c>
      <c r="AU87" s="16" t="s">
        <v>80</v>
      </c>
      <c r="AY87" s="16" t="s">
        <v>125</v>
      </c>
      <c r="BE87" s="216">
        <f>IF(N87="základní",J87,0)</f>
        <v>0</v>
      </c>
      <c r="BF87" s="216">
        <f>IF(N87="snížená",J87,0)</f>
        <v>0</v>
      </c>
      <c r="BG87" s="216">
        <f>IF(N87="zákl. přenesená",J87,0)</f>
        <v>0</v>
      </c>
      <c r="BH87" s="216">
        <f>IF(N87="sníž. přenesená",J87,0)</f>
        <v>0</v>
      </c>
      <c r="BI87" s="216">
        <f>IF(N87="nulová",J87,0)</f>
        <v>0</v>
      </c>
      <c r="BJ87" s="16" t="s">
        <v>78</v>
      </c>
      <c r="BK87" s="216">
        <f>ROUND(I87*H87,2)</f>
        <v>0</v>
      </c>
      <c r="BL87" s="16" t="s">
        <v>467</v>
      </c>
      <c r="BM87" s="16" t="s">
        <v>473</v>
      </c>
    </row>
    <row r="88" s="1" customFormat="1" ht="16.5" customHeight="1">
      <c r="B88" s="37"/>
      <c r="C88" s="205" t="s">
        <v>148</v>
      </c>
      <c r="D88" s="205" t="s">
        <v>127</v>
      </c>
      <c r="E88" s="206" t="s">
        <v>474</v>
      </c>
      <c r="F88" s="207" t="s">
        <v>475</v>
      </c>
      <c r="G88" s="208" t="s">
        <v>466</v>
      </c>
      <c r="H88" s="209">
        <v>1</v>
      </c>
      <c r="I88" s="210"/>
      <c r="J88" s="211">
        <f>ROUND(I88*H88,2)</f>
        <v>0</v>
      </c>
      <c r="K88" s="207" t="s">
        <v>135</v>
      </c>
      <c r="L88" s="42"/>
      <c r="M88" s="212" t="s">
        <v>1</v>
      </c>
      <c r="N88" s="213" t="s">
        <v>41</v>
      </c>
      <c r="O88" s="78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AR88" s="16" t="s">
        <v>467</v>
      </c>
      <c r="AT88" s="16" t="s">
        <v>127</v>
      </c>
      <c r="AU88" s="16" t="s">
        <v>80</v>
      </c>
      <c r="AY88" s="16" t="s">
        <v>125</v>
      </c>
      <c r="BE88" s="216">
        <f>IF(N88="základní",J88,0)</f>
        <v>0</v>
      </c>
      <c r="BF88" s="216">
        <f>IF(N88="snížená",J88,0)</f>
        <v>0</v>
      </c>
      <c r="BG88" s="216">
        <f>IF(N88="zákl. přenesená",J88,0)</f>
        <v>0</v>
      </c>
      <c r="BH88" s="216">
        <f>IF(N88="sníž. přenesená",J88,0)</f>
        <v>0</v>
      </c>
      <c r="BI88" s="216">
        <f>IF(N88="nulová",J88,0)</f>
        <v>0</v>
      </c>
      <c r="BJ88" s="16" t="s">
        <v>78</v>
      </c>
      <c r="BK88" s="216">
        <f>ROUND(I88*H88,2)</f>
        <v>0</v>
      </c>
      <c r="BL88" s="16" t="s">
        <v>467</v>
      </c>
      <c r="BM88" s="16" t="s">
        <v>476</v>
      </c>
    </row>
    <row r="89" s="1" customFormat="1" ht="16.5" customHeight="1">
      <c r="B89" s="37"/>
      <c r="C89" s="205" t="s">
        <v>137</v>
      </c>
      <c r="D89" s="205" t="s">
        <v>127</v>
      </c>
      <c r="E89" s="206" t="s">
        <v>477</v>
      </c>
      <c r="F89" s="207" t="s">
        <v>478</v>
      </c>
      <c r="G89" s="208" t="s">
        <v>466</v>
      </c>
      <c r="H89" s="209">
        <v>1</v>
      </c>
      <c r="I89" s="210"/>
      <c r="J89" s="211">
        <f>ROUND(I89*H89,2)</f>
        <v>0</v>
      </c>
      <c r="K89" s="207" t="s">
        <v>135</v>
      </c>
      <c r="L89" s="42"/>
      <c r="M89" s="260" t="s">
        <v>1</v>
      </c>
      <c r="N89" s="261" t="s">
        <v>41</v>
      </c>
      <c r="O89" s="262"/>
      <c r="P89" s="263">
        <f>O89*H89</f>
        <v>0</v>
      </c>
      <c r="Q89" s="263">
        <v>0</v>
      </c>
      <c r="R89" s="263">
        <f>Q89*H89</f>
        <v>0</v>
      </c>
      <c r="S89" s="263">
        <v>0</v>
      </c>
      <c r="T89" s="264">
        <f>S89*H89</f>
        <v>0</v>
      </c>
      <c r="AR89" s="16" t="s">
        <v>467</v>
      </c>
      <c r="AT89" s="16" t="s">
        <v>127</v>
      </c>
      <c r="AU89" s="16" t="s">
        <v>80</v>
      </c>
      <c r="AY89" s="16" t="s">
        <v>125</v>
      </c>
      <c r="BE89" s="216">
        <f>IF(N89="základní",J89,0)</f>
        <v>0</v>
      </c>
      <c r="BF89" s="216">
        <f>IF(N89="snížená",J89,0)</f>
        <v>0</v>
      </c>
      <c r="BG89" s="216">
        <f>IF(N89="zákl. přenesená",J89,0)</f>
        <v>0</v>
      </c>
      <c r="BH89" s="216">
        <f>IF(N89="sníž. přenesená",J89,0)</f>
        <v>0</v>
      </c>
      <c r="BI89" s="216">
        <f>IF(N89="nulová",J89,0)</f>
        <v>0</v>
      </c>
      <c r="BJ89" s="16" t="s">
        <v>78</v>
      </c>
      <c r="BK89" s="216">
        <f>ROUND(I89*H89,2)</f>
        <v>0</v>
      </c>
      <c r="BL89" s="16" t="s">
        <v>467</v>
      </c>
      <c r="BM89" s="16" t="s">
        <v>479</v>
      </c>
    </row>
    <row r="90" s="1" customFormat="1" ht="6.96" customHeight="1">
      <c r="B90" s="56"/>
      <c r="C90" s="57"/>
      <c r="D90" s="57"/>
      <c r="E90" s="57"/>
      <c r="F90" s="57"/>
      <c r="G90" s="57"/>
      <c r="H90" s="57"/>
      <c r="I90" s="154"/>
      <c r="J90" s="57"/>
      <c r="K90" s="57"/>
      <c r="L90" s="42"/>
    </row>
  </sheetData>
  <sheetProtection sheet="1" autoFilter="0" formatColumns="0" formatRows="0" objects="1" scenarios="1" spinCount="100000" saltValue="HvmqQOd1sadmmYwpduA6MhzxQhGBAf8nuAQqnI1thGA9gUxEFyVsWmTOCPg1eaQ8kSco2Q38uALK7K8HxnECQw==" hashValue="KSf8g102k0k2q4hGUoxe49CRTEq1pTlGvgwIi882fTDu7KSM4yJswtQcI/wm4WHID2U+DYqaGA6eozzUebLZdg==" algorithmName="SHA-512" password="CC35"/>
  <autoFilter ref="C81:K89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LENKA\Lenka Jandová</dc:creator>
  <cp:lastModifiedBy>LENKA\Lenka Jandová</cp:lastModifiedBy>
  <dcterms:created xsi:type="dcterms:W3CDTF">2020-01-07T15:22:47Z</dcterms:created>
  <dcterms:modified xsi:type="dcterms:W3CDTF">2020-01-07T15:22:58Z</dcterms:modified>
</cp:coreProperties>
</file>