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U:\PROJEKTOVÉ ŘÍZENÍ\DOTACE_ADMINISTRACE\HŘIŠTĚ NAD PARKEM\Modernizace sportoviště Nad parkem_zadávací řízení\Priloha_4_Technicka_specifikace_sport._Mn.Hr\"/>
    </mc:Choice>
  </mc:AlternateContent>
  <bookViews>
    <workbookView xWindow="150" yWindow="510" windowWidth="23655" windowHeight="11955"/>
  </bookViews>
  <sheets>
    <sheet name="Rekapitulace stavby" sheetId="1" r:id="rId1"/>
    <sheet name="001 - SO 01 - Atletický ovál" sheetId="2" r:id="rId2"/>
    <sheet name="002 - SO 02 - Skok daleký" sheetId="3" r:id="rId3"/>
    <sheet name="003 - SO 03 - Skok vysoký" sheetId="4" r:id="rId4"/>
    <sheet name="004 - SO 04 - Víceúčelové..." sheetId="5" r:id="rId5"/>
    <sheet name="005 - SO 05 - Travnaté hř..." sheetId="6" r:id="rId6"/>
    <sheet name="006 - SO 06 - Hod do dálky" sheetId="7" r:id="rId7"/>
    <sheet name="007 - SO 07 - Vrh koulí" sheetId="8" r:id="rId8"/>
    <sheet name="008 - SO 08 -  Oplocení a..." sheetId="9" r:id="rId9"/>
    <sheet name="009 - SO 09 - Odvodnění a..." sheetId="10" r:id="rId10"/>
    <sheet name="010 - SO 10 - Studna " sheetId="11" r:id="rId11"/>
    <sheet name="011 - SO 11 - Osvětlení" sheetId="12" r:id="rId12"/>
    <sheet name="012 - SO 12 - Cesta" sheetId="13" r:id="rId13"/>
    <sheet name="013 - SO 13 - Sadové úpra..." sheetId="14" r:id="rId14"/>
    <sheet name="014 - SO 14 - Mobiliář" sheetId="15" r:id="rId15"/>
    <sheet name="015 - SO 15 - Vedlejší ro..." sheetId="16" r:id="rId16"/>
    <sheet name="Závlahy soupis" sheetId="18" r:id="rId17"/>
    <sheet name="Pokyny pro vyplnění" sheetId="17" r:id="rId18"/>
  </sheets>
  <definedNames>
    <definedName name="_xlnm._FilterDatabase" localSheetId="1" hidden="1">'001 - SO 01 - Atletický ovál'!$C$82:$K$139</definedName>
    <definedName name="_xlnm._FilterDatabase" localSheetId="2" hidden="1">'002 - SO 02 - Skok daleký'!$C$80:$K$152</definedName>
    <definedName name="_xlnm._FilterDatabase" localSheetId="3" hidden="1">'003 - SO 03 - Skok vysoký'!$C$81:$K$124</definedName>
    <definedName name="_xlnm._FilterDatabase" localSheetId="4" hidden="1">'004 - SO 04 - Víceúčelové...'!$C$93:$K$277</definedName>
    <definedName name="_xlnm._FilterDatabase" localSheetId="5" hidden="1">'005 - SO 05 - Travnaté hř...'!$C$84:$K$203</definedName>
    <definedName name="_xlnm._FilterDatabase" localSheetId="6" hidden="1">'006 - SO 06 - Hod do dálky'!$C$83:$K$137</definedName>
    <definedName name="_xlnm._FilterDatabase" localSheetId="7" hidden="1">'007 - SO 07 - Vrh koulí'!$C$82:$K$145</definedName>
    <definedName name="_xlnm._FilterDatabase" localSheetId="8" hidden="1">'008 - SO 08 -  Oplocení a...'!$C$83:$K$158</definedName>
    <definedName name="_xlnm._FilterDatabase" localSheetId="9" hidden="1">'009 - SO 09 - Odvodnění a...'!$C$83:$K$193</definedName>
    <definedName name="_xlnm._FilterDatabase" localSheetId="10" hidden="1">'010 - SO 10 - Studna '!$C$81:$K$121</definedName>
    <definedName name="_xlnm._FilterDatabase" localSheetId="11" hidden="1">'011 - SO 11 - Osvětlení'!$C$81:$K$107</definedName>
    <definedName name="_xlnm._FilterDatabase" localSheetId="12" hidden="1">'012 - SO 12 - Cesta'!$C$79:$K$94</definedName>
    <definedName name="_xlnm._FilterDatabase" localSheetId="13" hidden="1">'013 - SO 13 - Sadové úpra...'!$C$78:$K$130</definedName>
    <definedName name="_xlnm._FilterDatabase" localSheetId="14" hidden="1">'014 - SO 14 - Mobiliář'!$C$82:$K$170</definedName>
    <definedName name="_xlnm._FilterDatabase" localSheetId="15" hidden="1">'015 - SO 15 - Vedlejší ro...'!$C$82:$K$98</definedName>
    <definedName name="_xlnm.Print_Titles" localSheetId="1">'001 - SO 01 - Atletický ovál'!$82:$82</definedName>
    <definedName name="_xlnm.Print_Titles" localSheetId="2">'002 - SO 02 - Skok daleký'!$80:$80</definedName>
    <definedName name="_xlnm.Print_Titles" localSheetId="3">'003 - SO 03 - Skok vysoký'!$81:$81</definedName>
    <definedName name="_xlnm.Print_Titles" localSheetId="4">'004 - SO 04 - Víceúčelové...'!$93:$93</definedName>
    <definedName name="_xlnm.Print_Titles" localSheetId="5">'005 - SO 05 - Travnaté hř...'!$84:$84</definedName>
    <definedName name="_xlnm.Print_Titles" localSheetId="6">'006 - SO 06 - Hod do dálky'!$83:$83</definedName>
    <definedName name="_xlnm.Print_Titles" localSheetId="7">'007 - SO 07 - Vrh koulí'!$82:$82</definedName>
    <definedName name="_xlnm.Print_Titles" localSheetId="8">'008 - SO 08 -  Oplocení a...'!$83:$83</definedName>
    <definedName name="_xlnm.Print_Titles" localSheetId="9">'009 - SO 09 - Odvodnění a...'!$83:$83</definedName>
    <definedName name="_xlnm.Print_Titles" localSheetId="10">'010 - SO 10 - Studna '!$81:$81</definedName>
    <definedName name="_xlnm.Print_Titles" localSheetId="11">'011 - SO 11 - Osvětlení'!$81:$81</definedName>
    <definedName name="_xlnm.Print_Titles" localSheetId="12">'012 - SO 12 - Cesta'!$79:$79</definedName>
    <definedName name="_xlnm.Print_Titles" localSheetId="13">'013 - SO 13 - Sadové úpra...'!$78:$78</definedName>
    <definedName name="_xlnm.Print_Titles" localSheetId="14">'014 - SO 14 - Mobiliář'!$82:$82</definedName>
    <definedName name="_xlnm.Print_Titles" localSheetId="15">'015 - SO 15 - Vedlejší ro...'!$82:$82</definedName>
    <definedName name="_xlnm.Print_Titles" localSheetId="0">'Rekapitulace stavby'!$49:$49</definedName>
    <definedName name="_xlnm.Print_Area" localSheetId="1">'001 - SO 01 - Atletický ovál'!$C$4:$J$36,'001 - SO 01 - Atletický ovál'!$C$42:$J$64,'001 - SO 01 - Atletický ovál'!$C$70:$K$139</definedName>
    <definedName name="_xlnm.Print_Area" localSheetId="2">'002 - SO 02 - Skok daleký'!$C$4:$J$36,'002 - SO 02 - Skok daleký'!$C$42:$J$62,'002 - SO 02 - Skok daleký'!$C$68:$K$152</definedName>
    <definedName name="_xlnm.Print_Area" localSheetId="3">'003 - SO 03 - Skok vysoký'!$C$4:$J$36,'003 - SO 03 - Skok vysoký'!$C$42:$J$63,'003 - SO 03 - Skok vysoký'!$C$69:$K$124</definedName>
    <definedName name="_xlnm.Print_Area" localSheetId="4">'004 - SO 04 - Víceúčelové...'!$C$4:$J$36,'004 - SO 04 - Víceúčelové...'!$C$42:$J$75,'004 - SO 04 - Víceúčelové...'!$C$81:$K$277</definedName>
    <definedName name="_xlnm.Print_Area" localSheetId="5">'005 - SO 05 - Travnaté hř...'!$C$4:$J$36,'005 - SO 05 - Travnaté hř...'!$C$42:$J$66,'005 - SO 05 - Travnaté hř...'!$C$72:$K$203</definedName>
    <definedName name="_xlnm.Print_Area" localSheetId="6">'006 - SO 06 - Hod do dálky'!$C$4:$J$36,'006 - SO 06 - Hod do dálky'!$C$42:$J$65,'006 - SO 06 - Hod do dálky'!$C$71:$K$137</definedName>
    <definedName name="_xlnm.Print_Area" localSheetId="7">'007 - SO 07 - Vrh koulí'!$C$4:$J$36,'007 - SO 07 - Vrh koulí'!$C$42:$J$64,'007 - SO 07 - Vrh koulí'!$C$70:$K$145</definedName>
    <definedName name="_xlnm.Print_Area" localSheetId="8">'008 - SO 08 -  Oplocení a...'!$C$4:$J$36,'008 - SO 08 -  Oplocení a...'!$C$42:$J$65,'008 - SO 08 -  Oplocení a...'!$C$71:$K$158</definedName>
    <definedName name="_xlnm.Print_Area" localSheetId="9">'009 - SO 09 - Odvodnění a...'!$C$4:$J$36,'009 - SO 09 - Odvodnění a...'!$C$42:$J$65,'009 - SO 09 - Odvodnění a...'!$C$71:$K$193</definedName>
    <definedName name="_xlnm.Print_Area" localSheetId="10">'010 - SO 10 - Studna '!$C$4:$J$36,'010 - SO 10 - Studna '!$C$42:$J$63,'010 - SO 10 - Studna '!$C$69:$K$121</definedName>
    <definedName name="_xlnm.Print_Area" localSheetId="11">'011 - SO 11 - Osvětlení'!$C$4:$J$36,'011 - SO 11 - Osvětlení'!$C$42:$J$63,'011 - SO 11 - Osvětlení'!$C$69:$K$107</definedName>
    <definedName name="_xlnm.Print_Area" localSheetId="12">'012 - SO 12 - Cesta'!$C$4:$J$36,'012 - SO 12 - Cesta'!$C$42:$J$61,'012 - SO 12 - Cesta'!$C$67:$K$94</definedName>
    <definedName name="_xlnm.Print_Area" localSheetId="13">'013 - SO 13 - Sadové úpra...'!$C$4:$J$36,'013 - SO 13 - Sadové úpra...'!$C$42:$J$60,'013 - SO 13 - Sadové úpra...'!$C$66:$K$130</definedName>
    <definedName name="_xlnm.Print_Area" localSheetId="14">'014 - SO 14 - Mobiliář'!$C$4:$J$36,'014 - SO 14 - Mobiliář'!$C$42:$J$64,'014 - SO 14 - Mobiliář'!$C$70:$K$170</definedName>
    <definedName name="_xlnm.Print_Area" localSheetId="15">'015 - SO 15 - Vedlejší ro...'!$C$4:$J$36,'015 - SO 15 - Vedlejší ro...'!$C$42:$J$64,'015 - SO 15 - Vedlejší ro...'!$C$70:$K$98</definedName>
    <definedName name="_xlnm.Print_Area" localSheetId="17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stavby'!$C$39:$AQ$67</definedName>
  </definedNames>
  <calcPr calcId="152511"/>
</workbook>
</file>

<file path=xl/calcChain.xml><?xml version="1.0" encoding="utf-8"?>
<calcChain xmlns="http://schemas.openxmlformats.org/spreadsheetml/2006/main">
  <c r="F173" i="18" l="1"/>
  <c r="F170" i="18"/>
  <c r="F167" i="18"/>
  <c r="F165" i="18"/>
  <c r="F161" i="18"/>
  <c r="F159" i="18"/>
  <c r="F157" i="18"/>
  <c r="F155" i="18"/>
  <c r="F175" i="18" s="1"/>
  <c r="F185" i="18" s="1"/>
  <c r="F153" i="18"/>
  <c r="F143" i="18"/>
  <c r="F141" i="18"/>
  <c r="F138" i="18"/>
  <c r="F136" i="18"/>
  <c r="F134" i="18"/>
  <c r="F131" i="18"/>
  <c r="F128" i="18"/>
  <c r="F125" i="18"/>
  <c r="F116" i="18"/>
  <c r="F114" i="18"/>
  <c r="F112" i="18"/>
  <c r="F111" i="18"/>
  <c r="F109" i="18"/>
  <c r="F106" i="18"/>
  <c r="F96" i="18"/>
  <c r="F94" i="18"/>
  <c r="F91" i="18"/>
  <c r="F89" i="18"/>
  <c r="F87" i="18"/>
  <c r="F84" i="18"/>
  <c r="F82" i="18"/>
  <c r="B67" i="18"/>
  <c r="F67" i="18" s="1"/>
  <c r="F66" i="18"/>
  <c r="F65" i="18"/>
  <c r="F64" i="18"/>
  <c r="F63" i="18"/>
  <c r="F62" i="18"/>
  <c r="F61" i="18"/>
  <c r="F58" i="18"/>
  <c r="F56" i="18"/>
  <c r="F49" i="18"/>
  <c r="F47" i="18"/>
  <c r="F51" i="18" s="1"/>
  <c r="F37" i="18"/>
  <c r="F36" i="18"/>
  <c r="F32" i="18"/>
  <c r="F30" i="18"/>
  <c r="F25" i="18"/>
  <c r="F19" i="18"/>
  <c r="F17" i="18"/>
  <c r="BK88" i="16"/>
  <c r="J88" i="16" s="1"/>
  <c r="J59" i="16" s="1"/>
  <c r="AY66" i="1"/>
  <c r="AX66" i="1"/>
  <c r="BI98" i="16"/>
  <c r="BH98" i="16"/>
  <c r="BG98" i="16"/>
  <c r="BF98" i="16"/>
  <c r="T98" i="16"/>
  <c r="T97" i="16" s="1"/>
  <c r="R98" i="16"/>
  <c r="R97" i="16" s="1"/>
  <c r="P98" i="16"/>
  <c r="P97" i="16" s="1"/>
  <c r="BK98" i="16"/>
  <c r="BK97" i="16" s="1"/>
  <c r="J97" i="16" s="1"/>
  <c r="J63" i="16" s="1"/>
  <c r="J98" i="16"/>
  <c r="BE98" i="16" s="1"/>
  <c r="BI96" i="16"/>
  <c r="BH96" i="16"/>
  <c r="BG96" i="16"/>
  <c r="BF96" i="16"/>
  <c r="T96" i="16"/>
  <c r="T95" i="16" s="1"/>
  <c r="R96" i="16"/>
  <c r="R95" i="16" s="1"/>
  <c r="P96" i="16"/>
  <c r="P95" i="16" s="1"/>
  <c r="BK96" i="16"/>
  <c r="BK95" i="16" s="1"/>
  <c r="J95" i="16" s="1"/>
  <c r="J62" i="16" s="1"/>
  <c r="J96" i="16"/>
  <c r="BE96" i="16" s="1"/>
  <c r="BI94" i="16"/>
  <c r="BH94" i="16"/>
  <c r="BG94" i="16"/>
  <c r="BF94" i="16"/>
  <c r="T94" i="16"/>
  <c r="T93" i="16" s="1"/>
  <c r="R94" i="16"/>
  <c r="R93" i="16" s="1"/>
  <c r="P94" i="16"/>
  <c r="P93" i="16" s="1"/>
  <c r="BK94" i="16"/>
  <c r="BK93" i="16" s="1"/>
  <c r="J93" i="16" s="1"/>
  <c r="J61" i="16" s="1"/>
  <c r="J94" i="16"/>
  <c r="BE94" i="16" s="1"/>
  <c r="BI92" i="16"/>
  <c r="BH92" i="16"/>
  <c r="BG92" i="16"/>
  <c r="BF92" i="16"/>
  <c r="BE92" i="16"/>
  <c r="T92" i="16"/>
  <c r="T91" i="16" s="1"/>
  <c r="R92" i="16"/>
  <c r="R91" i="16" s="1"/>
  <c r="P92" i="16"/>
  <c r="P91" i="16" s="1"/>
  <c r="BK92" i="16"/>
  <c r="BK91" i="16" s="1"/>
  <c r="J91" i="16" s="1"/>
  <c r="J60" i="16" s="1"/>
  <c r="J92" i="16"/>
  <c r="BI89" i="16"/>
  <c r="BH89" i="16"/>
  <c r="BG89" i="16"/>
  <c r="BF89" i="16"/>
  <c r="T89" i="16"/>
  <c r="T88" i="16" s="1"/>
  <c r="R89" i="16"/>
  <c r="R88" i="16" s="1"/>
  <c r="P89" i="16"/>
  <c r="P88" i="16" s="1"/>
  <c r="BK89" i="16"/>
  <c r="J89" i="16"/>
  <c r="BE89" i="16" s="1"/>
  <c r="BI87" i="16"/>
  <c r="BH87" i="16"/>
  <c r="BG87" i="16"/>
  <c r="BF87" i="16"/>
  <c r="T87" i="16"/>
  <c r="R87" i="16"/>
  <c r="P87" i="16"/>
  <c r="BK87" i="16"/>
  <c r="J87" i="16"/>
  <c r="BE87" i="16" s="1"/>
  <c r="BI86" i="16"/>
  <c r="BH86" i="16"/>
  <c r="BG86" i="16"/>
  <c r="BF86" i="16"/>
  <c r="BE86" i="16"/>
  <c r="T86" i="16"/>
  <c r="R86" i="16"/>
  <c r="P86" i="16"/>
  <c r="P85" i="16" s="1"/>
  <c r="BK86" i="16"/>
  <c r="BK85" i="16" s="1"/>
  <c r="J85" i="16" s="1"/>
  <c r="J58" i="16" s="1"/>
  <c r="J86" i="16"/>
  <c r="J79" i="16"/>
  <c r="F79" i="16"/>
  <c r="F77" i="16"/>
  <c r="E75" i="16"/>
  <c r="J51" i="16"/>
  <c r="F51" i="16"/>
  <c r="F49" i="16"/>
  <c r="E47" i="16"/>
  <c r="J18" i="16"/>
  <c r="E18" i="16"/>
  <c r="F52" i="16" s="1"/>
  <c r="J17" i="16"/>
  <c r="J12" i="16"/>
  <c r="J49" i="16" s="1"/>
  <c r="E7" i="16"/>
  <c r="AY65" i="1"/>
  <c r="AX65" i="1"/>
  <c r="BI170" i="15"/>
  <c r="BH170" i="15"/>
  <c r="BG170" i="15"/>
  <c r="BF170" i="15"/>
  <c r="T170" i="15"/>
  <c r="T169" i="15" s="1"/>
  <c r="R170" i="15"/>
  <c r="R169" i="15" s="1"/>
  <c r="P170" i="15"/>
  <c r="P169" i="15" s="1"/>
  <c r="BK170" i="15"/>
  <c r="BK169" i="15" s="1"/>
  <c r="J169" i="15" s="1"/>
  <c r="J63" i="15" s="1"/>
  <c r="J170" i="15"/>
  <c r="BE170" i="15" s="1"/>
  <c r="BI168" i="15"/>
  <c r="BH168" i="15"/>
  <c r="BG168" i="15"/>
  <c r="BF168" i="15"/>
  <c r="T168" i="15"/>
  <c r="R168" i="15"/>
  <c r="P168" i="15"/>
  <c r="BK168" i="15"/>
  <c r="J168" i="15"/>
  <c r="BE168" i="15" s="1"/>
  <c r="BI166" i="15"/>
  <c r="BH166" i="15"/>
  <c r="BG166" i="15"/>
  <c r="BF166" i="15"/>
  <c r="BE166" i="15"/>
  <c r="T166" i="15"/>
  <c r="R166" i="15"/>
  <c r="P166" i="15"/>
  <c r="BK166" i="15"/>
  <c r="J166" i="15"/>
  <c r="BI165" i="15"/>
  <c r="BH165" i="15"/>
  <c r="BG165" i="15"/>
  <c r="BF165" i="15"/>
  <c r="T165" i="15"/>
  <c r="T164" i="15" s="1"/>
  <c r="R165" i="15"/>
  <c r="P165" i="15"/>
  <c r="P164" i="15" s="1"/>
  <c r="BK165" i="15"/>
  <c r="J165" i="15"/>
  <c r="BE165" i="15" s="1"/>
  <c r="BI162" i="15"/>
  <c r="BH162" i="15"/>
  <c r="BG162" i="15"/>
  <c r="BF162" i="15"/>
  <c r="T162" i="15"/>
  <c r="R162" i="15"/>
  <c r="P162" i="15"/>
  <c r="BK162" i="15"/>
  <c r="J162" i="15"/>
  <c r="BE162" i="15" s="1"/>
  <c r="BI161" i="15"/>
  <c r="BH161" i="15"/>
  <c r="BG161" i="15"/>
  <c r="BF161" i="15"/>
  <c r="BE161" i="15"/>
  <c r="T161" i="15"/>
  <c r="R161" i="15"/>
  <c r="P161" i="15"/>
  <c r="BK161" i="15"/>
  <c r="J161" i="15"/>
  <c r="BI160" i="15"/>
  <c r="BH160" i="15"/>
  <c r="BG160" i="15"/>
  <c r="BF160" i="15"/>
  <c r="T160" i="15"/>
  <c r="R160" i="15"/>
  <c r="P160" i="15"/>
  <c r="BK160" i="15"/>
  <c r="J160" i="15"/>
  <c r="BE160" i="15" s="1"/>
  <c r="BI157" i="15"/>
  <c r="BH157" i="15"/>
  <c r="BG157" i="15"/>
  <c r="BF157" i="15"/>
  <c r="T157" i="15"/>
  <c r="R157" i="15"/>
  <c r="P157" i="15"/>
  <c r="BK157" i="15"/>
  <c r="J157" i="15"/>
  <c r="BE157" i="15" s="1"/>
  <c r="BI154" i="15"/>
  <c r="BH154" i="15"/>
  <c r="BG154" i="15"/>
  <c r="BF154" i="15"/>
  <c r="T154" i="15"/>
  <c r="R154" i="15"/>
  <c r="P154" i="15"/>
  <c r="BK154" i="15"/>
  <c r="J154" i="15"/>
  <c r="BE154" i="15" s="1"/>
  <c r="BI153" i="15"/>
  <c r="BH153" i="15"/>
  <c r="BG153" i="15"/>
  <c r="BF153" i="15"/>
  <c r="BE153" i="15"/>
  <c r="T153" i="15"/>
  <c r="R153" i="15"/>
  <c r="P153" i="15"/>
  <c r="BK153" i="15"/>
  <c r="J153" i="15"/>
  <c r="BI152" i="15"/>
  <c r="BH152" i="15"/>
  <c r="BG152" i="15"/>
  <c r="BF152" i="15"/>
  <c r="T152" i="15"/>
  <c r="R152" i="15"/>
  <c r="P152" i="15"/>
  <c r="BK152" i="15"/>
  <c r="J152" i="15"/>
  <c r="BE152" i="15" s="1"/>
  <c r="BI151" i="15"/>
  <c r="BH151" i="15"/>
  <c r="BG151" i="15"/>
  <c r="BF151" i="15"/>
  <c r="T151" i="15"/>
  <c r="R151" i="15"/>
  <c r="P151" i="15"/>
  <c r="BK151" i="15"/>
  <c r="J151" i="15"/>
  <c r="BE151" i="15" s="1"/>
  <c r="BI150" i="15"/>
  <c r="BH150" i="15"/>
  <c r="BG150" i="15"/>
  <c r="BF150" i="15"/>
  <c r="T150" i="15"/>
  <c r="R150" i="15"/>
  <c r="P150" i="15"/>
  <c r="BK150" i="15"/>
  <c r="J150" i="15"/>
  <c r="BE150" i="15" s="1"/>
  <c r="BI148" i="15"/>
  <c r="BH148" i="15"/>
  <c r="BG148" i="15"/>
  <c r="BF148" i="15"/>
  <c r="BE148" i="15"/>
  <c r="T148" i="15"/>
  <c r="R148" i="15"/>
  <c r="P148" i="15"/>
  <c r="BK148" i="15"/>
  <c r="J148" i="15"/>
  <c r="BI142" i="15"/>
  <c r="BH142" i="15"/>
  <c r="BG142" i="15"/>
  <c r="BF142" i="15"/>
  <c r="T142" i="15"/>
  <c r="R142" i="15"/>
  <c r="P142" i="15"/>
  <c r="BK142" i="15"/>
  <c r="J142" i="15"/>
  <c r="BE142" i="15" s="1"/>
  <c r="BI139" i="15"/>
  <c r="BH139" i="15"/>
  <c r="BG139" i="15"/>
  <c r="BF139" i="15"/>
  <c r="T139" i="15"/>
  <c r="R139" i="15"/>
  <c r="R126" i="15" s="1"/>
  <c r="P139" i="15"/>
  <c r="BK139" i="15"/>
  <c r="J139" i="15"/>
  <c r="BE139" i="15" s="1"/>
  <c r="BI133" i="15"/>
  <c r="BH133" i="15"/>
  <c r="BG133" i="15"/>
  <c r="BF133" i="15"/>
  <c r="T133" i="15"/>
  <c r="T126" i="15" s="1"/>
  <c r="R133" i="15"/>
  <c r="P133" i="15"/>
  <c r="BK133" i="15"/>
  <c r="J133" i="15"/>
  <c r="BE133" i="15" s="1"/>
  <c r="BI127" i="15"/>
  <c r="BH127" i="15"/>
  <c r="BG127" i="15"/>
  <c r="BF127" i="15"/>
  <c r="T127" i="15"/>
  <c r="R127" i="15"/>
  <c r="P127" i="15"/>
  <c r="BK127" i="15"/>
  <c r="J127" i="15"/>
  <c r="BE127" i="15" s="1"/>
  <c r="BI125" i="15"/>
  <c r="BH125" i="15"/>
  <c r="BG125" i="15"/>
  <c r="BF125" i="15"/>
  <c r="BE125" i="15"/>
  <c r="T125" i="15"/>
  <c r="R125" i="15"/>
  <c r="P125" i="15"/>
  <c r="BK125" i="15"/>
  <c r="J125" i="15"/>
  <c r="BI119" i="15"/>
  <c r="BH119" i="15"/>
  <c r="BG119" i="15"/>
  <c r="BF119" i="15"/>
  <c r="T119" i="15"/>
  <c r="T112" i="15" s="1"/>
  <c r="R119" i="15"/>
  <c r="P119" i="15"/>
  <c r="BK119" i="15"/>
  <c r="J119" i="15"/>
  <c r="BE119" i="15" s="1"/>
  <c r="BI113" i="15"/>
  <c r="BH113" i="15"/>
  <c r="BG113" i="15"/>
  <c r="BF113" i="15"/>
  <c r="T113" i="15"/>
  <c r="R113" i="15"/>
  <c r="P113" i="15"/>
  <c r="P112" i="15" s="1"/>
  <c r="BK113" i="15"/>
  <c r="BK112" i="15" s="1"/>
  <c r="J112" i="15" s="1"/>
  <c r="J59" i="15" s="1"/>
  <c r="J113" i="15"/>
  <c r="BE113" i="15" s="1"/>
  <c r="BI106" i="15"/>
  <c r="BH106" i="15"/>
  <c r="BG106" i="15"/>
  <c r="BF106" i="15"/>
  <c r="T106" i="15"/>
  <c r="R106" i="15"/>
  <c r="P106" i="15"/>
  <c r="BK106" i="15"/>
  <c r="J106" i="15"/>
  <c r="BE106" i="15" s="1"/>
  <c r="BI104" i="15"/>
  <c r="BH104" i="15"/>
  <c r="BG104" i="15"/>
  <c r="BF104" i="15"/>
  <c r="T104" i="15"/>
  <c r="R104" i="15"/>
  <c r="P104" i="15"/>
  <c r="BK104" i="15"/>
  <c r="J104" i="15"/>
  <c r="BE104" i="15" s="1"/>
  <c r="BI103" i="15"/>
  <c r="BH103" i="15"/>
  <c r="BG103" i="15"/>
  <c r="BF103" i="15"/>
  <c r="T103" i="15"/>
  <c r="R103" i="15"/>
  <c r="P103" i="15"/>
  <c r="BK103" i="15"/>
  <c r="J103" i="15"/>
  <c r="BE103" i="15" s="1"/>
  <c r="BI101" i="15"/>
  <c r="BH101" i="15"/>
  <c r="BG101" i="15"/>
  <c r="BF101" i="15"/>
  <c r="T101" i="15"/>
  <c r="R101" i="15"/>
  <c r="P101" i="15"/>
  <c r="BK101" i="15"/>
  <c r="J101" i="15"/>
  <c r="BE101" i="15" s="1"/>
  <c r="BI99" i="15"/>
  <c r="BH99" i="15"/>
  <c r="BG99" i="15"/>
  <c r="BF99" i="15"/>
  <c r="T99" i="15"/>
  <c r="R99" i="15"/>
  <c r="P99" i="15"/>
  <c r="BK99" i="15"/>
  <c r="J99" i="15"/>
  <c r="BE99" i="15" s="1"/>
  <c r="BI98" i="15"/>
  <c r="BH98" i="15"/>
  <c r="BG98" i="15"/>
  <c r="BF98" i="15"/>
  <c r="BE98" i="15"/>
  <c r="T98" i="15"/>
  <c r="R98" i="15"/>
  <c r="P98" i="15"/>
  <c r="BK98" i="15"/>
  <c r="J98" i="15"/>
  <c r="BI95" i="15"/>
  <c r="BH95" i="15"/>
  <c r="BG95" i="15"/>
  <c r="BF95" i="15"/>
  <c r="T95" i="15"/>
  <c r="R95" i="15"/>
  <c r="P95" i="15"/>
  <c r="BK95" i="15"/>
  <c r="J95" i="15"/>
  <c r="BE95" i="15" s="1"/>
  <c r="BI92" i="15"/>
  <c r="BH92" i="15"/>
  <c r="BG92" i="15"/>
  <c r="BF92" i="15"/>
  <c r="T92" i="15"/>
  <c r="R92" i="15"/>
  <c r="P92" i="15"/>
  <c r="BK92" i="15"/>
  <c r="J92" i="15"/>
  <c r="BE92" i="15" s="1"/>
  <c r="BI86" i="15"/>
  <c r="BH86" i="15"/>
  <c r="BG86" i="15"/>
  <c r="BF86" i="15"/>
  <c r="F31" i="15" s="1"/>
  <c r="BA65" i="1" s="1"/>
  <c r="T86" i="15"/>
  <c r="R86" i="15"/>
  <c r="P86" i="15"/>
  <c r="BK86" i="15"/>
  <c r="J86" i="15"/>
  <c r="BE86" i="15" s="1"/>
  <c r="F80" i="15"/>
  <c r="J79" i="15"/>
  <c r="F79" i="15"/>
  <c r="F77" i="15"/>
  <c r="E75" i="15"/>
  <c r="J51" i="15"/>
  <c r="F51" i="15"/>
  <c r="F49" i="15"/>
  <c r="E47" i="15"/>
  <c r="J18" i="15"/>
  <c r="E18" i="15"/>
  <c r="F52" i="15" s="1"/>
  <c r="J17" i="15"/>
  <c r="J12" i="15"/>
  <c r="J77" i="15" s="1"/>
  <c r="E7" i="15"/>
  <c r="AY64" i="1"/>
  <c r="AX64" i="1"/>
  <c r="BI130" i="14"/>
  <c r="BH130" i="14"/>
  <c r="BG130" i="14"/>
  <c r="BF130" i="14"/>
  <c r="T130" i="14"/>
  <c r="T129" i="14" s="1"/>
  <c r="R130" i="14"/>
  <c r="R129" i="14" s="1"/>
  <c r="P130" i="14"/>
  <c r="P129" i="14" s="1"/>
  <c r="BK130" i="14"/>
  <c r="BK129" i="14" s="1"/>
  <c r="J129" i="14" s="1"/>
  <c r="J59" i="14" s="1"/>
  <c r="J130" i="14"/>
  <c r="BE130" i="14" s="1"/>
  <c r="BI127" i="14"/>
  <c r="BH127" i="14"/>
  <c r="BG127" i="14"/>
  <c r="BF127" i="14"/>
  <c r="T127" i="14"/>
  <c r="R127" i="14"/>
  <c r="P127" i="14"/>
  <c r="BK127" i="14"/>
  <c r="J127" i="14"/>
  <c r="BE127" i="14" s="1"/>
  <c r="BI124" i="14"/>
  <c r="BH124" i="14"/>
  <c r="BG124" i="14"/>
  <c r="BF124" i="14"/>
  <c r="BE124" i="14"/>
  <c r="T124" i="14"/>
  <c r="R124" i="14"/>
  <c r="P124" i="14"/>
  <c r="BK124" i="14"/>
  <c r="J124" i="14"/>
  <c r="BI118" i="14"/>
  <c r="BH118" i="14"/>
  <c r="BG118" i="14"/>
  <c r="BF118" i="14"/>
  <c r="T118" i="14"/>
  <c r="R118" i="14"/>
  <c r="P118" i="14"/>
  <c r="BK118" i="14"/>
  <c r="J118" i="14"/>
  <c r="BE118" i="14" s="1"/>
  <c r="BI116" i="14"/>
  <c r="BH116" i="14"/>
  <c r="BG116" i="14"/>
  <c r="BF116" i="14"/>
  <c r="T116" i="14"/>
  <c r="R116" i="14"/>
  <c r="P116" i="14"/>
  <c r="BK116" i="14"/>
  <c r="J116" i="14"/>
  <c r="BE116" i="14" s="1"/>
  <c r="BI113" i="14"/>
  <c r="BH113" i="14"/>
  <c r="BG113" i="14"/>
  <c r="BF113" i="14"/>
  <c r="T113" i="14"/>
  <c r="R113" i="14"/>
  <c r="P113" i="14"/>
  <c r="BK113" i="14"/>
  <c r="J113" i="14"/>
  <c r="BE113" i="14" s="1"/>
  <c r="BI110" i="14"/>
  <c r="BH110" i="14"/>
  <c r="BG110" i="14"/>
  <c r="BF110" i="14"/>
  <c r="BE110" i="14"/>
  <c r="T110" i="14"/>
  <c r="R110" i="14"/>
  <c r="P110" i="14"/>
  <c r="BK110" i="14"/>
  <c r="J110" i="14"/>
  <c r="BI107" i="14"/>
  <c r="BH107" i="14"/>
  <c r="BG107" i="14"/>
  <c r="BF107" i="14"/>
  <c r="T107" i="14"/>
  <c r="R107" i="14"/>
  <c r="P107" i="14"/>
  <c r="BK107" i="14"/>
  <c r="J107" i="14"/>
  <c r="BE107" i="14" s="1"/>
  <c r="BI105" i="14"/>
  <c r="BH105" i="14"/>
  <c r="BG105" i="14"/>
  <c r="BF105" i="14"/>
  <c r="T105" i="14"/>
  <c r="R105" i="14"/>
  <c r="P105" i="14"/>
  <c r="BK105" i="14"/>
  <c r="J105" i="14"/>
  <c r="BE105" i="14" s="1"/>
  <c r="BI103" i="14"/>
  <c r="BH103" i="14"/>
  <c r="BG103" i="14"/>
  <c r="BF103" i="14"/>
  <c r="T103" i="14"/>
  <c r="R103" i="14"/>
  <c r="P103" i="14"/>
  <c r="BK103" i="14"/>
  <c r="J103" i="14"/>
  <c r="BE103" i="14" s="1"/>
  <c r="BI101" i="14"/>
  <c r="BH101" i="14"/>
  <c r="BG101" i="14"/>
  <c r="BF101" i="14"/>
  <c r="BE101" i="14"/>
  <c r="T101" i="14"/>
  <c r="R101" i="14"/>
  <c r="P101" i="14"/>
  <c r="BK101" i="14"/>
  <c r="J101" i="14"/>
  <c r="BI99" i="14"/>
  <c r="BH99" i="14"/>
  <c r="BG99" i="14"/>
  <c r="BF99" i="14"/>
  <c r="T99" i="14"/>
  <c r="R99" i="14"/>
  <c r="P99" i="14"/>
  <c r="BK99" i="14"/>
  <c r="J99" i="14"/>
  <c r="BE99" i="14" s="1"/>
  <c r="BI98" i="14"/>
  <c r="BH98" i="14"/>
  <c r="BG98" i="14"/>
  <c r="BF98" i="14"/>
  <c r="T98" i="14"/>
  <c r="R98" i="14"/>
  <c r="P98" i="14"/>
  <c r="BK98" i="14"/>
  <c r="J98" i="14"/>
  <c r="BE98" i="14" s="1"/>
  <c r="BI95" i="14"/>
  <c r="BH95" i="14"/>
  <c r="BG95" i="14"/>
  <c r="BF95" i="14"/>
  <c r="T95" i="14"/>
  <c r="R95" i="14"/>
  <c r="P95" i="14"/>
  <c r="BK95" i="14"/>
  <c r="J95" i="14"/>
  <c r="BE95" i="14" s="1"/>
  <c r="BI93" i="14"/>
  <c r="BH93" i="14"/>
  <c r="BG93" i="14"/>
  <c r="BF93" i="14"/>
  <c r="BE93" i="14"/>
  <c r="T93" i="14"/>
  <c r="R93" i="14"/>
  <c r="P93" i="14"/>
  <c r="BK93" i="14"/>
  <c r="J93" i="14"/>
  <c r="BI90" i="14"/>
  <c r="BH90" i="14"/>
  <c r="BG90" i="14"/>
  <c r="BF90" i="14"/>
  <c r="T90" i="14"/>
  <c r="R90" i="14"/>
  <c r="P90" i="14"/>
  <c r="BK90" i="14"/>
  <c r="J90" i="14"/>
  <c r="BE90" i="14" s="1"/>
  <c r="BI87" i="14"/>
  <c r="BH87" i="14"/>
  <c r="BG87" i="14"/>
  <c r="BF87" i="14"/>
  <c r="T87" i="14"/>
  <c r="R87" i="14"/>
  <c r="P87" i="14"/>
  <c r="BK87" i="14"/>
  <c r="J87" i="14"/>
  <c r="BE87" i="14" s="1"/>
  <c r="BI85" i="14"/>
  <c r="BH85" i="14"/>
  <c r="BG85" i="14"/>
  <c r="BF85" i="14"/>
  <c r="T85" i="14"/>
  <c r="R85" i="14"/>
  <c r="P85" i="14"/>
  <c r="BK85" i="14"/>
  <c r="J85" i="14"/>
  <c r="BE85" i="14" s="1"/>
  <c r="BI82" i="14"/>
  <c r="BH82" i="14"/>
  <c r="BG82" i="14"/>
  <c r="F32" i="14" s="1"/>
  <c r="BB64" i="1" s="1"/>
  <c r="BF82" i="14"/>
  <c r="BE82" i="14"/>
  <c r="T82" i="14"/>
  <c r="R82" i="14"/>
  <c r="R81" i="14" s="1"/>
  <c r="R80" i="14" s="1"/>
  <c r="R79" i="14" s="1"/>
  <c r="P82" i="14"/>
  <c r="BK82" i="14"/>
  <c r="J82" i="14"/>
  <c r="J75" i="14"/>
  <c r="F75" i="14"/>
  <c r="J73" i="14"/>
  <c r="F73" i="14"/>
  <c r="E71" i="14"/>
  <c r="J51" i="14"/>
  <c r="F51" i="14"/>
  <c r="F49" i="14"/>
  <c r="E47" i="14"/>
  <c r="J18" i="14"/>
  <c r="E18" i="14"/>
  <c r="F76" i="14" s="1"/>
  <c r="J17" i="14"/>
  <c r="J12" i="14"/>
  <c r="J49" i="14" s="1"/>
  <c r="E7" i="14"/>
  <c r="BK93" i="13"/>
  <c r="J93" i="13" s="1"/>
  <c r="J60" i="13" s="1"/>
  <c r="AY63" i="1"/>
  <c r="AX63" i="1"/>
  <c r="BI94" i="13"/>
  <c r="BH94" i="13"/>
  <c r="BG94" i="13"/>
  <c r="BF94" i="13"/>
  <c r="T94" i="13"/>
  <c r="T93" i="13" s="1"/>
  <c r="R94" i="13"/>
  <c r="R93" i="13" s="1"/>
  <c r="P94" i="13"/>
  <c r="P93" i="13" s="1"/>
  <c r="BK94" i="13"/>
  <c r="J94" i="13"/>
  <c r="BE94" i="13" s="1"/>
  <c r="BI90" i="13"/>
  <c r="BH90" i="13"/>
  <c r="BG90" i="13"/>
  <c r="BF90" i="13"/>
  <c r="T90" i="13"/>
  <c r="R90" i="13"/>
  <c r="P90" i="13"/>
  <c r="BK90" i="13"/>
  <c r="J90" i="13"/>
  <c r="BE90" i="13" s="1"/>
  <c r="BI87" i="13"/>
  <c r="BH87" i="13"/>
  <c r="F33" i="13" s="1"/>
  <c r="BC63" i="1" s="1"/>
  <c r="BG87" i="13"/>
  <c r="BF87" i="13"/>
  <c r="T87" i="13"/>
  <c r="R87" i="13"/>
  <c r="R86" i="13" s="1"/>
  <c r="P87" i="13"/>
  <c r="BK87" i="13"/>
  <c r="BK86" i="13" s="1"/>
  <c r="J86" i="13" s="1"/>
  <c r="J59" i="13" s="1"/>
  <c r="J87" i="13"/>
  <c r="BE87" i="13" s="1"/>
  <c r="BI83" i="13"/>
  <c r="BH83" i="13"/>
  <c r="BG83" i="13"/>
  <c r="BF83" i="13"/>
  <c r="T83" i="13"/>
  <c r="T82" i="13" s="1"/>
  <c r="R83" i="13"/>
  <c r="R82" i="13" s="1"/>
  <c r="P83" i="13"/>
  <c r="P82" i="13" s="1"/>
  <c r="BK83" i="13"/>
  <c r="BK82" i="13" s="1"/>
  <c r="J82" i="13" s="1"/>
  <c r="J58" i="13" s="1"/>
  <c r="J83" i="13"/>
  <c r="BE83" i="13" s="1"/>
  <c r="J76" i="13"/>
  <c r="F76" i="13"/>
  <c r="J74" i="13"/>
  <c r="F74" i="13"/>
  <c r="E72" i="13"/>
  <c r="J51" i="13"/>
  <c r="F51" i="13"/>
  <c r="F49" i="13"/>
  <c r="E47" i="13"/>
  <c r="J18" i="13"/>
  <c r="E18" i="13"/>
  <c r="F77" i="13" s="1"/>
  <c r="J17" i="13"/>
  <c r="J12" i="13"/>
  <c r="J49" i="13" s="1"/>
  <c r="E7" i="13"/>
  <c r="E45" i="13" s="1"/>
  <c r="AY62" i="1"/>
  <c r="AX62" i="1"/>
  <c r="BI107" i="12"/>
  <c r="BH107" i="12"/>
  <c r="BG107" i="12"/>
  <c r="BF107" i="12"/>
  <c r="BE107" i="12"/>
  <c r="T107" i="12"/>
  <c r="R107" i="12"/>
  <c r="P107" i="12"/>
  <c r="BK107" i="12"/>
  <c r="J107" i="12"/>
  <c r="BI106" i="12"/>
  <c r="BH106" i="12"/>
  <c r="BG106" i="12"/>
  <c r="BF106" i="12"/>
  <c r="T106" i="12"/>
  <c r="T105" i="12" s="1"/>
  <c r="R106" i="12"/>
  <c r="P106" i="12"/>
  <c r="BK106" i="12"/>
  <c r="J106" i="12"/>
  <c r="BE106" i="12" s="1"/>
  <c r="BI104" i="12"/>
  <c r="BH104" i="12"/>
  <c r="BG104" i="12"/>
  <c r="BF104" i="12"/>
  <c r="T104" i="12"/>
  <c r="R104" i="12"/>
  <c r="P104" i="12"/>
  <c r="BK104" i="12"/>
  <c r="J104" i="12"/>
  <c r="BE104" i="12" s="1"/>
  <c r="BI103" i="12"/>
  <c r="BH103" i="12"/>
  <c r="BG103" i="12"/>
  <c r="BF103" i="12"/>
  <c r="T103" i="12"/>
  <c r="R103" i="12"/>
  <c r="P103" i="12"/>
  <c r="BK103" i="12"/>
  <c r="J103" i="12"/>
  <c r="BE103" i="12" s="1"/>
  <c r="BI102" i="12"/>
  <c r="BH102" i="12"/>
  <c r="BG102" i="12"/>
  <c r="BF102" i="12"/>
  <c r="T102" i="12"/>
  <c r="R102" i="12"/>
  <c r="P102" i="12"/>
  <c r="BK102" i="12"/>
  <c r="J102" i="12"/>
  <c r="BE102" i="12" s="1"/>
  <c r="BI101" i="12"/>
  <c r="BH101" i="12"/>
  <c r="BG101" i="12"/>
  <c r="BF101" i="12"/>
  <c r="T101" i="12"/>
  <c r="R101" i="12"/>
  <c r="P101" i="12"/>
  <c r="BK101" i="12"/>
  <c r="J101" i="12"/>
  <c r="BE101" i="12" s="1"/>
  <c r="BI100" i="12"/>
  <c r="BH100" i="12"/>
  <c r="BG100" i="12"/>
  <c r="BF100" i="12"/>
  <c r="T100" i="12"/>
  <c r="R100" i="12"/>
  <c r="P100" i="12"/>
  <c r="BK100" i="12"/>
  <c r="J100" i="12"/>
  <c r="BE100" i="12" s="1"/>
  <c r="BI99" i="12"/>
  <c r="BH99" i="12"/>
  <c r="BG99" i="12"/>
  <c r="BF99" i="12"/>
  <c r="T99" i="12"/>
  <c r="R99" i="12"/>
  <c r="P99" i="12"/>
  <c r="BK99" i="12"/>
  <c r="J99" i="12"/>
  <c r="BE99" i="12" s="1"/>
  <c r="BI97" i="12"/>
  <c r="BH97" i="12"/>
  <c r="BG97" i="12"/>
  <c r="BF97" i="12"/>
  <c r="T97" i="12"/>
  <c r="R97" i="12"/>
  <c r="P97" i="12"/>
  <c r="BK97" i="12"/>
  <c r="J97" i="12"/>
  <c r="BE97" i="12" s="1"/>
  <c r="BI96" i="12"/>
  <c r="BH96" i="12"/>
  <c r="BG96" i="12"/>
  <c r="BF96" i="12"/>
  <c r="BE96" i="12"/>
  <c r="T96" i="12"/>
  <c r="R96" i="12"/>
  <c r="P96" i="12"/>
  <c r="BK96" i="12"/>
  <c r="J96" i="12"/>
  <c r="BI95" i="12"/>
  <c r="BH95" i="12"/>
  <c r="BG95" i="12"/>
  <c r="BF95" i="12"/>
  <c r="T95" i="12"/>
  <c r="R95" i="12"/>
  <c r="P95" i="12"/>
  <c r="BK95" i="12"/>
  <c r="J95" i="12"/>
  <c r="BE95" i="12" s="1"/>
  <c r="BI94" i="12"/>
  <c r="BH94" i="12"/>
  <c r="BG94" i="12"/>
  <c r="BF94" i="12"/>
  <c r="T94" i="12"/>
  <c r="T93" i="12" s="1"/>
  <c r="R94" i="12"/>
  <c r="P94" i="12"/>
  <c r="BK94" i="12"/>
  <c r="J94" i="12"/>
  <c r="BE94" i="12" s="1"/>
  <c r="BI92" i="12"/>
  <c r="BH92" i="12"/>
  <c r="BG92" i="12"/>
  <c r="BF92" i="12"/>
  <c r="T92" i="12"/>
  <c r="R92" i="12"/>
  <c r="P92" i="12"/>
  <c r="BK92" i="12"/>
  <c r="J92" i="12"/>
  <c r="BE92" i="12" s="1"/>
  <c r="BI91" i="12"/>
  <c r="BH91" i="12"/>
  <c r="BG91" i="12"/>
  <c r="BF91" i="12"/>
  <c r="T91" i="12"/>
  <c r="R91" i="12"/>
  <c r="P91" i="12"/>
  <c r="BK91" i="12"/>
  <c r="J91" i="12"/>
  <c r="BE91" i="12" s="1"/>
  <c r="BI90" i="12"/>
  <c r="BH90" i="12"/>
  <c r="BG90" i="12"/>
  <c r="BF90" i="12"/>
  <c r="BE90" i="12"/>
  <c r="T90" i="12"/>
  <c r="R90" i="12"/>
  <c r="P90" i="12"/>
  <c r="BK90" i="12"/>
  <c r="J90" i="12"/>
  <c r="BI89" i="12"/>
  <c r="BH89" i="12"/>
  <c r="BG89" i="12"/>
  <c r="BF89" i="12"/>
  <c r="T89" i="12"/>
  <c r="R89" i="12"/>
  <c r="P89" i="12"/>
  <c r="BK89" i="12"/>
  <c r="J89" i="12"/>
  <c r="BE89" i="12" s="1"/>
  <c r="BI88" i="12"/>
  <c r="BH88" i="12"/>
  <c r="BG88" i="12"/>
  <c r="BF88" i="12"/>
  <c r="T88" i="12"/>
  <c r="R88" i="12"/>
  <c r="P88" i="12"/>
  <c r="BK88" i="12"/>
  <c r="J88" i="12"/>
  <c r="BE88" i="12" s="1"/>
  <c r="BI86" i="12"/>
  <c r="BH86" i="12"/>
  <c r="BG86" i="12"/>
  <c r="BF86" i="12"/>
  <c r="T86" i="12"/>
  <c r="R86" i="12"/>
  <c r="P86" i="12"/>
  <c r="BK86" i="12"/>
  <c r="J86" i="12"/>
  <c r="BE86" i="12" s="1"/>
  <c r="BI85" i="12"/>
  <c r="BH85" i="12"/>
  <c r="BG85" i="12"/>
  <c r="BF85" i="12"/>
  <c r="T85" i="12"/>
  <c r="R85" i="12"/>
  <c r="R84" i="12" s="1"/>
  <c r="P85" i="12"/>
  <c r="BK85" i="12"/>
  <c r="BK84" i="12" s="1"/>
  <c r="J84" i="12" s="1"/>
  <c r="J58" i="12" s="1"/>
  <c r="J85" i="12"/>
  <c r="BE85" i="12" s="1"/>
  <c r="J78" i="12"/>
  <c r="F78" i="12"/>
  <c r="F76" i="12"/>
  <c r="E74" i="12"/>
  <c r="J51" i="12"/>
  <c r="F51" i="12"/>
  <c r="F49" i="12"/>
  <c r="E47" i="12"/>
  <c r="J18" i="12"/>
  <c r="E18" i="12"/>
  <c r="F52" i="12" s="1"/>
  <c r="J17" i="12"/>
  <c r="J12" i="12"/>
  <c r="J49" i="12" s="1"/>
  <c r="E7" i="12"/>
  <c r="P116" i="11"/>
  <c r="AY61" i="1"/>
  <c r="AX61" i="1"/>
  <c r="BI121" i="11"/>
  <c r="BH121" i="11"/>
  <c r="BG121" i="11"/>
  <c r="BF121" i="11"/>
  <c r="T121" i="11"/>
  <c r="T120" i="11" s="1"/>
  <c r="R121" i="11"/>
  <c r="R120" i="11" s="1"/>
  <c r="P121" i="11"/>
  <c r="P120" i="11" s="1"/>
  <c r="BK121" i="11"/>
  <c r="BK120" i="11" s="1"/>
  <c r="J120" i="11" s="1"/>
  <c r="J62" i="11" s="1"/>
  <c r="J121" i="11"/>
  <c r="BE121" i="11" s="1"/>
  <c r="BI119" i="11"/>
  <c r="BH119" i="11"/>
  <c r="BG119" i="11"/>
  <c r="BF119" i="11"/>
  <c r="T119" i="11"/>
  <c r="R119" i="11"/>
  <c r="P119" i="11"/>
  <c r="BK119" i="11"/>
  <c r="J119" i="11"/>
  <c r="BE119" i="11" s="1"/>
  <c r="BI118" i="11"/>
  <c r="BH118" i="11"/>
  <c r="BG118" i="11"/>
  <c r="BF118" i="11"/>
  <c r="BE118" i="11"/>
  <c r="T118" i="11"/>
  <c r="R118" i="11"/>
  <c r="P118" i="11"/>
  <c r="BK118" i="11"/>
  <c r="J118" i="11"/>
  <c r="BI117" i="11"/>
  <c r="BH117" i="11"/>
  <c r="BG117" i="11"/>
  <c r="BF117" i="11"/>
  <c r="T117" i="11"/>
  <c r="R117" i="11"/>
  <c r="P117" i="11"/>
  <c r="BK117" i="11"/>
  <c r="J117" i="11"/>
  <c r="BE117" i="11" s="1"/>
  <c r="BI114" i="11"/>
  <c r="BH114" i="11"/>
  <c r="BG114" i="11"/>
  <c r="BF114" i="11"/>
  <c r="T114" i="11"/>
  <c r="T113" i="11" s="1"/>
  <c r="R114" i="11"/>
  <c r="R113" i="11" s="1"/>
  <c r="P114" i="11"/>
  <c r="P113" i="11" s="1"/>
  <c r="BK114" i="11"/>
  <c r="BK113" i="11" s="1"/>
  <c r="J113" i="11" s="1"/>
  <c r="J60" i="11" s="1"/>
  <c r="J114" i="11"/>
  <c r="BE114" i="11" s="1"/>
  <c r="BI112" i="11"/>
  <c r="BH112" i="11"/>
  <c r="BG112" i="11"/>
  <c r="BF112" i="11"/>
  <c r="T112" i="11"/>
  <c r="R112" i="11"/>
  <c r="P112" i="11"/>
  <c r="BK112" i="11"/>
  <c r="J112" i="11"/>
  <c r="BE112" i="11" s="1"/>
  <c r="BI111" i="11"/>
  <c r="BH111" i="11"/>
  <c r="BG111" i="11"/>
  <c r="BF111" i="11"/>
  <c r="T111" i="11"/>
  <c r="R111" i="11"/>
  <c r="P111" i="11"/>
  <c r="BK111" i="11"/>
  <c r="J111" i="11"/>
  <c r="BE111" i="11" s="1"/>
  <c r="BI110" i="11"/>
  <c r="BH110" i="11"/>
  <c r="BG110" i="11"/>
  <c r="BF110" i="11"/>
  <c r="BE110" i="11"/>
  <c r="T110" i="11"/>
  <c r="R110" i="11"/>
  <c r="P110" i="11"/>
  <c r="BK110" i="11"/>
  <c r="J110" i="11"/>
  <c r="BI109" i="11"/>
  <c r="BH109" i="11"/>
  <c r="BG109" i="11"/>
  <c r="BF109" i="11"/>
  <c r="T109" i="11"/>
  <c r="T108" i="11" s="1"/>
  <c r="R109" i="11"/>
  <c r="P109" i="11"/>
  <c r="P108" i="11" s="1"/>
  <c r="BK109" i="11"/>
  <c r="J109" i="11"/>
  <c r="BE109" i="11" s="1"/>
  <c r="BI106" i="11"/>
  <c r="BH106" i="11"/>
  <c r="BG106" i="11"/>
  <c r="BF106" i="11"/>
  <c r="T106" i="11"/>
  <c r="R106" i="11"/>
  <c r="P106" i="11"/>
  <c r="BK106" i="11"/>
  <c r="J106" i="11"/>
  <c r="BE106" i="11" s="1"/>
  <c r="BI104" i="11"/>
  <c r="BH104" i="11"/>
  <c r="BG104" i="11"/>
  <c r="BF104" i="11"/>
  <c r="T104" i="11"/>
  <c r="R104" i="11"/>
  <c r="P104" i="11"/>
  <c r="BK104" i="11"/>
  <c r="J104" i="11"/>
  <c r="BE104" i="11" s="1"/>
  <c r="BI102" i="11"/>
  <c r="BH102" i="11"/>
  <c r="BG102" i="11"/>
  <c r="BF102" i="11"/>
  <c r="T102" i="11"/>
  <c r="R102" i="11"/>
  <c r="P102" i="11"/>
  <c r="BK102" i="11"/>
  <c r="J102" i="11"/>
  <c r="BE102" i="11" s="1"/>
  <c r="BI99" i="11"/>
  <c r="BH99" i="11"/>
  <c r="BG99" i="11"/>
  <c r="BF99" i="11"/>
  <c r="BE99" i="11"/>
  <c r="T99" i="11"/>
  <c r="R99" i="11"/>
  <c r="P99" i="11"/>
  <c r="BK99" i="11"/>
  <c r="J99" i="11"/>
  <c r="BI97" i="11"/>
  <c r="BH97" i="11"/>
  <c r="BG97" i="11"/>
  <c r="BF97" i="11"/>
  <c r="BE97" i="11"/>
  <c r="T97" i="11"/>
  <c r="R97" i="11"/>
  <c r="P97" i="11"/>
  <c r="BK97" i="11"/>
  <c r="J97" i="11"/>
  <c r="BI96" i="11"/>
  <c r="BH96" i="11"/>
  <c r="BG96" i="11"/>
  <c r="BF96" i="11"/>
  <c r="BE96" i="11"/>
  <c r="T96" i="11"/>
  <c r="R96" i="11"/>
  <c r="P96" i="11"/>
  <c r="BK96" i="11"/>
  <c r="J96" i="11"/>
  <c r="BI94" i="11"/>
  <c r="BH94" i="11"/>
  <c r="BG94" i="11"/>
  <c r="BF94" i="11"/>
  <c r="BE94" i="11"/>
  <c r="T94" i="11"/>
  <c r="R94" i="11"/>
  <c r="P94" i="11"/>
  <c r="BK94" i="11"/>
  <c r="J94" i="11"/>
  <c r="BI93" i="11"/>
  <c r="BH93" i="11"/>
  <c r="BG93" i="11"/>
  <c r="BF93" i="11"/>
  <c r="BE93" i="11"/>
  <c r="T93" i="11"/>
  <c r="R93" i="11"/>
  <c r="P93" i="11"/>
  <c r="BK93" i="11"/>
  <c r="J93" i="11"/>
  <c r="BI90" i="11"/>
  <c r="BH90" i="11"/>
  <c r="BG90" i="11"/>
  <c r="BF90" i="11"/>
  <c r="BE90" i="11"/>
  <c r="T90" i="11"/>
  <c r="R90" i="11"/>
  <c r="P90" i="11"/>
  <c r="BK90" i="11"/>
  <c r="J90" i="11"/>
  <c r="BI88" i="11"/>
  <c r="BH88" i="11"/>
  <c r="BG88" i="11"/>
  <c r="BF88" i="11"/>
  <c r="BE88" i="11"/>
  <c r="T88" i="11"/>
  <c r="R88" i="11"/>
  <c r="P88" i="11"/>
  <c r="BK88" i="11"/>
  <c r="BK84" i="11" s="1"/>
  <c r="J84" i="11" s="1"/>
  <c r="J58" i="11" s="1"/>
  <c r="J88" i="11"/>
  <c r="BI85" i="11"/>
  <c r="BH85" i="11"/>
  <c r="BG85" i="11"/>
  <c r="BF85" i="11"/>
  <c r="BE85" i="11"/>
  <c r="T85" i="11"/>
  <c r="R85" i="11"/>
  <c r="R84" i="11" s="1"/>
  <c r="P85" i="11"/>
  <c r="BK85" i="11"/>
  <c r="J85" i="11"/>
  <c r="J78" i="11"/>
  <c r="F78" i="11"/>
  <c r="J76" i="11"/>
  <c r="F76" i="11"/>
  <c r="E74" i="11"/>
  <c r="F52" i="11"/>
  <c r="J51" i="11"/>
  <c r="F51" i="11"/>
  <c r="F49" i="11"/>
  <c r="E47" i="11"/>
  <c r="J18" i="11"/>
  <c r="E18" i="11"/>
  <c r="F79" i="11" s="1"/>
  <c r="J17" i="11"/>
  <c r="J12" i="11"/>
  <c r="J49" i="11" s="1"/>
  <c r="E7" i="11"/>
  <c r="AY60" i="1"/>
  <c r="AX60" i="1"/>
  <c r="BI193" i="10"/>
  <c r="BH193" i="10"/>
  <c r="BG193" i="10"/>
  <c r="BF193" i="10"/>
  <c r="T193" i="10"/>
  <c r="T192" i="10" s="1"/>
  <c r="R193" i="10"/>
  <c r="R192" i="10" s="1"/>
  <c r="P193" i="10"/>
  <c r="P192" i="10" s="1"/>
  <c r="BK193" i="10"/>
  <c r="BK192" i="10" s="1"/>
  <c r="J192" i="10" s="1"/>
  <c r="J64" i="10" s="1"/>
  <c r="J193" i="10"/>
  <c r="BE193" i="10" s="1"/>
  <c r="BI189" i="10"/>
  <c r="BH189" i="10"/>
  <c r="BG189" i="10"/>
  <c r="BF189" i="10"/>
  <c r="T189" i="10"/>
  <c r="R189" i="10"/>
  <c r="P189" i="10"/>
  <c r="BK189" i="10"/>
  <c r="J189" i="10"/>
  <c r="BE189" i="10" s="1"/>
  <c r="BI186" i="10"/>
  <c r="BH186" i="10"/>
  <c r="BG186" i="10"/>
  <c r="BF186" i="10"/>
  <c r="T186" i="10"/>
  <c r="R186" i="10"/>
  <c r="P186" i="10"/>
  <c r="BK186" i="10"/>
  <c r="J186" i="10"/>
  <c r="BE186" i="10" s="1"/>
  <c r="BI180" i="10"/>
  <c r="BH180" i="10"/>
  <c r="BG180" i="10"/>
  <c r="BF180" i="10"/>
  <c r="T180" i="10"/>
  <c r="R180" i="10"/>
  <c r="P180" i="10"/>
  <c r="BK180" i="10"/>
  <c r="J180" i="10"/>
  <c r="BE180" i="10" s="1"/>
  <c r="BI174" i="10"/>
  <c r="BH174" i="10"/>
  <c r="BG174" i="10"/>
  <c r="BF174" i="10"/>
  <c r="T174" i="10"/>
  <c r="R174" i="10"/>
  <c r="P174" i="10"/>
  <c r="BK174" i="10"/>
  <c r="J174" i="10"/>
  <c r="BE174" i="10" s="1"/>
  <c r="BI168" i="10"/>
  <c r="BH168" i="10"/>
  <c r="BG168" i="10"/>
  <c r="BF168" i="10"/>
  <c r="T168" i="10"/>
  <c r="R168" i="10"/>
  <c r="P168" i="10"/>
  <c r="BK168" i="10"/>
  <c r="J168" i="10"/>
  <c r="BE168" i="10" s="1"/>
  <c r="BI158" i="10"/>
  <c r="BH158" i="10"/>
  <c r="BG158" i="10"/>
  <c r="BF158" i="10"/>
  <c r="T158" i="10"/>
  <c r="R158" i="10"/>
  <c r="P158" i="10"/>
  <c r="BK158" i="10"/>
  <c r="BK157" i="10" s="1"/>
  <c r="J157" i="10" s="1"/>
  <c r="J63" i="10" s="1"/>
  <c r="J158" i="10"/>
  <c r="BE158" i="10" s="1"/>
  <c r="BI155" i="10"/>
  <c r="BH155" i="10"/>
  <c r="BG155" i="10"/>
  <c r="BF155" i="10"/>
  <c r="T155" i="10"/>
  <c r="R155" i="10"/>
  <c r="P155" i="10"/>
  <c r="BK155" i="10"/>
  <c r="J155" i="10"/>
  <c r="BE155" i="10" s="1"/>
  <c r="BI154" i="10"/>
  <c r="BH154" i="10"/>
  <c r="BG154" i="10"/>
  <c r="BF154" i="10"/>
  <c r="BE154" i="10"/>
  <c r="T154" i="10"/>
  <c r="R154" i="10"/>
  <c r="P154" i="10"/>
  <c r="BK154" i="10"/>
  <c r="J154" i="10"/>
  <c r="BI153" i="10"/>
  <c r="BH153" i="10"/>
  <c r="BG153" i="10"/>
  <c r="BF153" i="10"/>
  <c r="T153" i="10"/>
  <c r="R153" i="10"/>
  <c r="P153" i="10"/>
  <c r="BK153" i="10"/>
  <c r="J153" i="10"/>
  <c r="BE153" i="10" s="1"/>
  <c r="BI152" i="10"/>
  <c r="BH152" i="10"/>
  <c r="BG152" i="10"/>
  <c r="BF152" i="10"/>
  <c r="T152" i="10"/>
  <c r="R152" i="10"/>
  <c r="P152" i="10"/>
  <c r="BK152" i="10"/>
  <c r="J152" i="10"/>
  <c r="BE152" i="10" s="1"/>
  <c r="BI151" i="10"/>
  <c r="BH151" i="10"/>
  <c r="BG151" i="10"/>
  <c r="BF151" i="10"/>
  <c r="T151" i="10"/>
  <c r="R151" i="10"/>
  <c r="P151" i="10"/>
  <c r="BK151" i="10"/>
  <c r="J151" i="10"/>
  <c r="BE151" i="10" s="1"/>
  <c r="BI147" i="10"/>
  <c r="BH147" i="10"/>
  <c r="BG147" i="10"/>
  <c r="BF147" i="10"/>
  <c r="BE147" i="10"/>
  <c r="T147" i="10"/>
  <c r="R147" i="10"/>
  <c r="P147" i="10"/>
  <c r="BK147" i="10"/>
  <c r="J147" i="10"/>
  <c r="BI145" i="10"/>
  <c r="BH145" i="10"/>
  <c r="BG145" i="10"/>
  <c r="BF145" i="10"/>
  <c r="T145" i="10"/>
  <c r="T140" i="10" s="1"/>
  <c r="R145" i="10"/>
  <c r="P145" i="10"/>
  <c r="BK145" i="10"/>
  <c r="J145" i="10"/>
  <c r="BE145" i="10" s="1"/>
  <c r="BI142" i="10"/>
  <c r="BH142" i="10"/>
  <c r="BG142" i="10"/>
  <c r="BF142" i="10"/>
  <c r="T142" i="10"/>
  <c r="R142" i="10"/>
  <c r="P142" i="10"/>
  <c r="BK142" i="10"/>
  <c r="J142" i="10"/>
  <c r="BE142" i="10" s="1"/>
  <c r="BI141" i="10"/>
  <c r="BH141" i="10"/>
  <c r="BG141" i="10"/>
  <c r="BF141" i="10"/>
  <c r="T141" i="10"/>
  <c r="R141" i="10"/>
  <c r="R140" i="10" s="1"/>
  <c r="P141" i="10"/>
  <c r="BK141" i="10"/>
  <c r="J141" i="10"/>
  <c r="BE141" i="10" s="1"/>
  <c r="BI138" i="10"/>
  <c r="BH138" i="10"/>
  <c r="BG138" i="10"/>
  <c r="BF138" i="10"/>
  <c r="T138" i="10"/>
  <c r="T137" i="10" s="1"/>
  <c r="R138" i="10"/>
  <c r="R137" i="10" s="1"/>
  <c r="P138" i="10"/>
  <c r="P137" i="10" s="1"/>
  <c r="BK138" i="10"/>
  <c r="BK137" i="10" s="1"/>
  <c r="J137" i="10" s="1"/>
  <c r="J61" i="10" s="1"/>
  <c r="J138" i="10"/>
  <c r="BE138" i="10" s="1"/>
  <c r="BI135" i="10"/>
  <c r="BH135" i="10"/>
  <c r="BG135" i="10"/>
  <c r="BF135" i="10"/>
  <c r="T135" i="10"/>
  <c r="R135" i="10"/>
  <c r="P135" i="10"/>
  <c r="BK135" i="10"/>
  <c r="J135" i="10"/>
  <c r="BE135" i="10" s="1"/>
  <c r="BI132" i="10"/>
  <c r="BH132" i="10"/>
  <c r="BG132" i="10"/>
  <c r="BF132" i="10"/>
  <c r="T132" i="10"/>
  <c r="R132" i="10"/>
  <c r="P132" i="10"/>
  <c r="BK132" i="10"/>
  <c r="J132" i="10"/>
  <c r="BE132" i="10" s="1"/>
  <c r="BI127" i="10"/>
  <c r="BH127" i="10"/>
  <c r="BG127" i="10"/>
  <c r="BF127" i="10"/>
  <c r="BE127" i="10"/>
  <c r="T127" i="10"/>
  <c r="R127" i="10"/>
  <c r="P127" i="10"/>
  <c r="BK127" i="10"/>
  <c r="J127" i="10"/>
  <c r="BI125" i="10"/>
  <c r="BH125" i="10"/>
  <c r="BG125" i="10"/>
  <c r="BF125" i="10"/>
  <c r="T125" i="10"/>
  <c r="R125" i="10"/>
  <c r="P125" i="10"/>
  <c r="BK125" i="10"/>
  <c r="J125" i="10"/>
  <c r="BE125" i="10" s="1"/>
  <c r="BI124" i="10"/>
  <c r="BH124" i="10"/>
  <c r="BG124" i="10"/>
  <c r="BF124" i="10"/>
  <c r="T124" i="10"/>
  <c r="R124" i="10"/>
  <c r="P124" i="10"/>
  <c r="BK124" i="10"/>
  <c r="J124" i="10"/>
  <c r="BE124" i="10" s="1"/>
  <c r="BI123" i="10"/>
  <c r="BH123" i="10"/>
  <c r="BG123" i="10"/>
  <c r="BF123" i="10"/>
  <c r="T123" i="10"/>
  <c r="R123" i="10"/>
  <c r="P123" i="10"/>
  <c r="BK123" i="10"/>
  <c r="J123" i="10"/>
  <c r="BE123" i="10" s="1"/>
  <c r="BI119" i="10"/>
  <c r="BH119" i="10"/>
  <c r="BG119" i="10"/>
  <c r="BF119" i="10"/>
  <c r="T119" i="10"/>
  <c r="R119" i="10"/>
  <c r="R118" i="10" s="1"/>
  <c r="P119" i="10"/>
  <c r="BK119" i="10"/>
  <c r="J119" i="10"/>
  <c r="BE119" i="10" s="1"/>
  <c r="BI116" i="10"/>
  <c r="BH116" i="10"/>
  <c r="BG116" i="10"/>
  <c r="BF116" i="10"/>
  <c r="BE116" i="10"/>
  <c r="T116" i="10"/>
  <c r="R116" i="10"/>
  <c r="P116" i="10"/>
  <c r="BK116" i="10"/>
  <c r="J116" i="10"/>
  <c r="BI114" i="10"/>
  <c r="BH114" i="10"/>
  <c r="BG114" i="10"/>
  <c r="BF114" i="10"/>
  <c r="T114" i="10"/>
  <c r="R114" i="10"/>
  <c r="P114" i="10"/>
  <c r="BK114" i="10"/>
  <c r="J114" i="10"/>
  <c r="BE114" i="10" s="1"/>
  <c r="BI107" i="10"/>
  <c r="BH107" i="10"/>
  <c r="BG107" i="10"/>
  <c r="BF107" i="10"/>
  <c r="T107" i="10"/>
  <c r="R107" i="10"/>
  <c r="P107" i="10"/>
  <c r="BK107" i="10"/>
  <c r="J107" i="10"/>
  <c r="BE107" i="10" s="1"/>
  <c r="BI105" i="10"/>
  <c r="BH105" i="10"/>
  <c r="BG105" i="10"/>
  <c r="BF105" i="10"/>
  <c r="T105" i="10"/>
  <c r="R105" i="10"/>
  <c r="P105" i="10"/>
  <c r="BK105" i="10"/>
  <c r="J105" i="10"/>
  <c r="BE105" i="10" s="1"/>
  <c r="BI104" i="10"/>
  <c r="BH104" i="10"/>
  <c r="BG104" i="10"/>
  <c r="BF104" i="10"/>
  <c r="BE104" i="10"/>
  <c r="T104" i="10"/>
  <c r="R104" i="10"/>
  <c r="P104" i="10"/>
  <c r="BK104" i="10"/>
  <c r="J104" i="10"/>
  <c r="BI101" i="10"/>
  <c r="BH101" i="10"/>
  <c r="BG101" i="10"/>
  <c r="BF101" i="10"/>
  <c r="T101" i="10"/>
  <c r="R101" i="10"/>
  <c r="P101" i="10"/>
  <c r="BK101" i="10"/>
  <c r="J101" i="10"/>
  <c r="BE101" i="10" s="1"/>
  <c r="BI99" i="10"/>
  <c r="BH99" i="10"/>
  <c r="BG99" i="10"/>
  <c r="BF99" i="10"/>
  <c r="T99" i="10"/>
  <c r="R99" i="10"/>
  <c r="P99" i="10"/>
  <c r="BK99" i="10"/>
  <c r="J99" i="10"/>
  <c r="BE99" i="10" s="1"/>
  <c r="BI98" i="10"/>
  <c r="BH98" i="10"/>
  <c r="BG98" i="10"/>
  <c r="BF98" i="10"/>
  <c r="T98" i="10"/>
  <c r="R98" i="10"/>
  <c r="P98" i="10"/>
  <c r="BK98" i="10"/>
  <c r="J98" i="10"/>
  <c r="BE98" i="10" s="1"/>
  <c r="BI95" i="10"/>
  <c r="BH95" i="10"/>
  <c r="BG95" i="10"/>
  <c r="BF95" i="10"/>
  <c r="BE95" i="10"/>
  <c r="T95" i="10"/>
  <c r="R95" i="10"/>
  <c r="P95" i="10"/>
  <c r="BK95" i="10"/>
  <c r="J95" i="10"/>
  <c r="BI92" i="10"/>
  <c r="BH92" i="10"/>
  <c r="BG92" i="10"/>
  <c r="BF92" i="10"/>
  <c r="T92" i="10"/>
  <c r="R92" i="10"/>
  <c r="P92" i="10"/>
  <c r="BK92" i="10"/>
  <c r="J92" i="10"/>
  <c r="BE92" i="10" s="1"/>
  <c r="BI90" i="10"/>
  <c r="BH90" i="10"/>
  <c r="BG90" i="10"/>
  <c r="BF90" i="10"/>
  <c r="T90" i="10"/>
  <c r="R90" i="10"/>
  <c r="P90" i="10"/>
  <c r="BK90" i="10"/>
  <c r="J90" i="10"/>
  <c r="BE90" i="10" s="1"/>
  <c r="BI87" i="10"/>
  <c r="BH87" i="10"/>
  <c r="BG87" i="10"/>
  <c r="BF87" i="10"/>
  <c r="T87" i="10"/>
  <c r="R87" i="10"/>
  <c r="R86" i="10" s="1"/>
  <c r="P87" i="10"/>
  <c r="BK87" i="10"/>
  <c r="J87" i="10"/>
  <c r="BE87" i="10" s="1"/>
  <c r="J80" i="10"/>
  <c r="F80" i="10"/>
  <c r="F78" i="10"/>
  <c r="E76" i="10"/>
  <c r="E74" i="10"/>
  <c r="J51" i="10"/>
  <c r="F51" i="10"/>
  <c r="F49" i="10"/>
  <c r="E47" i="10"/>
  <c r="J18" i="10"/>
  <c r="E18" i="10"/>
  <c r="F81" i="10" s="1"/>
  <c r="J17" i="10"/>
  <c r="J12" i="10"/>
  <c r="J78" i="10" s="1"/>
  <c r="E7" i="10"/>
  <c r="E45" i="10" s="1"/>
  <c r="AY59" i="1"/>
  <c r="AX59" i="1"/>
  <c r="BI156" i="9"/>
  <c r="BH156" i="9"/>
  <c r="BG156" i="9"/>
  <c r="BF156" i="9"/>
  <c r="T156" i="9"/>
  <c r="R156" i="9"/>
  <c r="P156" i="9"/>
  <c r="BK156" i="9"/>
  <c r="J156" i="9"/>
  <c r="BE156" i="9" s="1"/>
  <c r="BI155" i="9"/>
  <c r="BH155" i="9"/>
  <c r="BG155" i="9"/>
  <c r="BF155" i="9"/>
  <c r="T155" i="9"/>
  <c r="R155" i="9"/>
  <c r="P155" i="9"/>
  <c r="BK155" i="9"/>
  <c r="J155" i="9"/>
  <c r="BE155" i="9" s="1"/>
  <c r="BI152" i="9"/>
  <c r="BH152" i="9"/>
  <c r="BG152" i="9"/>
  <c r="BF152" i="9"/>
  <c r="T152" i="9"/>
  <c r="R152" i="9"/>
  <c r="P152" i="9"/>
  <c r="BK152" i="9"/>
  <c r="J152" i="9"/>
  <c r="BE152" i="9" s="1"/>
  <c r="BI150" i="9"/>
  <c r="BH150" i="9"/>
  <c r="BG150" i="9"/>
  <c r="BF150" i="9"/>
  <c r="T150" i="9"/>
  <c r="R150" i="9"/>
  <c r="P150" i="9"/>
  <c r="BK150" i="9"/>
  <c r="J150" i="9"/>
  <c r="BE150" i="9" s="1"/>
  <c r="BI148" i="9"/>
  <c r="BH148" i="9"/>
  <c r="BG148" i="9"/>
  <c r="BF148" i="9"/>
  <c r="BE148" i="9"/>
  <c r="T148" i="9"/>
  <c r="R148" i="9"/>
  <c r="P148" i="9"/>
  <c r="BK148" i="9"/>
  <c r="J148" i="9"/>
  <c r="BI146" i="9"/>
  <c r="BH146" i="9"/>
  <c r="BG146" i="9"/>
  <c r="BF146" i="9"/>
  <c r="T146" i="9"/>
  <c r="R146" i="9"/>
  <c r="P146" i="9"/>
  <c r="BK146" i="9"/>
  <c r="J146" i="9"/>
  <c r="BE146" i="9" s="1"/>
  <c r="BI143" i="9"/>
  <c r="BH143" i="9"/>
  <c r="BG143" i="9"/>
  <c r="BF143" i="9"/>
  <c r="T143" i="9"/>
  <c r="R143" i="9"/>
  <c r="P143" i="9"/>
  <c r="BK143" i="9"/>
  <c r="J143" i="9"/>
  <c r="BE143" i="9" s="1"/>
  <c r="BI141" i="9"/>
  <c r="BH141" i="9"/>
  <c r="BG141" i="9"/>
  <c r="BF141" i="9"/>
  <c r="T141" i="9"/>
  <c r="R141" i="9"/>
  <c r="P141" i="9"/>
  <c r="BK141" i="9"/>
  <c r="J141" i="9"/>
  <c r="BE141" i="9" s="1"/>
  <c r="BI135" i="9"/>
  <c r="BH135" i="9"/>
  <c r="BG135" i="9"/>
  <c r="BF135" i="9"/>
  <c r="BE135" i="9"/>
  <c r="T135" i="9"/>
  <c r="R135" i="9"/>
  <c r="P135" i="9"/>
  <c r="BK135" i="9"/>
  <c r="J135" i="9"/>
  <c r="BI132" i="9"/>
  <c r="BH132" i="9"/>
  <c r="BG132" i="9"/>
  <c r="BF132" i="9"/>
  <c r="BE132" i="9"/>
  <c r="T132" i="9"/>
  <c r="T131" i="9" s="1"/>
  <c r="R132" i="9"/>
  <c r="R131" i="9" s="1"/>
  <c r="P132" i="9"/>
  <c r="P131" i="9" s="1"/>
  <c r="BK132" i="9"/>
  <c r="BK131" i="9" s="1"/>
  <c r="J131" i="9" s="1"/>
  <c r="J61" i="9" s="1"/>
  <c r="J132" i="9"/>
  <c r="BI128" i="9"/>
  <c r="BH128" i="9"/>
  <c r="BG128" i="9"/>
  <c r="BF128" i="9"/>
  <c r="T128" i="9"/>
  <c r="R128" i="9"/>
  <c r="P128" i="9"/>
  <c r="BK128" i="9"/>
  <c r="J128" i="9"/>
  <c r="BE128" i="9" s="1"/>
  <c r="BI125" i="9"/>
  <c r="BH125" i="9"/>
  <c r="BG125" i="9"/>
  <c r="BF125" i="9"/>
  <c r="T125" i="9"/>
  <c r="R125" i="9"/>
  <c r="P125" i="9"/>
  <c r="BK125" i="9"/>
  <c r="J125" i="9"/>
  <c r="BE125" i="9" s="1"/>
  <c r="BI123" i="9"/>
  <c r="BH123" i="9"/>
  <c r="BG123" i="9"/>
  <c r="BF123" i="9"/>
  <c r="BE123" i="9"/>
  <c r="T123" i="9"/>
  <c r="R123" i="9"/>
  <c r="P123" i="9"/>
  <c r="BK123" i="9"/>
  <c r="J123" i="9"/>
  <c r="BI122" i="9"/>
  <c r="BH122" i="9"/>
  <c r="BG122" i="9"/>
  <c r="BF122" i="9"/>
  <c r="T122" i="9"/>
  <c r="R122" i="9"/>
  <c r="P122" i="9"/>
  <c r="BK122" i="9"/>
  <c r="J122" i="9"/>
  <c r="BE122" i="9" s="1"/>
  <c r="BI120" i="9"/>
  <c r="BH120" i="9"/>
  <c r="BG120" i="9"/>
  <c r="BF120" i="9"/>
  <c r="T120" i="9"/>
  <c r="R120" i="9"/>
  <c r="P120" i="9"/>
  <c r="BK120" i="9"/>
  <c r="J120" i="9"/>
  <c r="BE120" i="9" s="1"/>
  <c r="BI119" i="9"/>
  <c r="BH119" i="9"/>
  <c r="BG119" i="9"/>
  <c r="BF119" i="9"/>
  <c r="T119" i="9"/>
  <c r="R119" i="9"/>
  <c r="P119" i="9"/>
  <c r="BK119" i="9"/>
  <c r="J119" i="9"/>
  <c r="BE119" i="9" s="1"/>
  <c r="BI117" i="9"/>
  <c r="BH117" i="9"/>
  <c r="BG117" i="9"/>
  <c r="BF117" i="9"/>
  <c r="T117" i="9"/>
  <c r="R117" i="9"/>
  <c r="P117" i="9"/>
  <c r="BK117" i="9"/>
  <c r="J117" i="9"/>
  <c r="BE117" i="9" s="1"/>
  <c r="BI115" i="9"/>
  <c r="BH115" i="9"/>
  <c r="BG115" i="9"/>
  <c r="BF115" i="9"/>
  <c r="T115" i="9"/>
  <c r="R115" i="9"/>
  <c r="P115" i="9"/>
  <c r="P114" i="9" s="1"/>
  <c r="BK115" i="9"/>
  <c r="J115" i="9"/>
  <c r="BE115" i="9" s="1"/>
  <c r="BI113" i="9"/>
  <c r="BH113" i="9"/>
  <c r="BG113" i="9"/>
  <c r="BF113" i="9"/>
  <c r="T113" i="9"/>
  <c r="R113" i="9"/>
  <c r="P113" i="9"/>
  <c r="BK113" i="9"/>
  <c r="J113" i="9"/>
  <c r="BE113" i="9" s="1"/>
  <c r="BI112" i="9"/>
  <c r="BH112" i="9"/>
  <c r="BG112" i="9"/>
  <c r="BF112" i="9"/>
  <c r="T112" i="9"/>
  <c r="R112" i="9"/>
  <c r="P112" i="9"/>
  <c r="BK112" i="9"/>
  <c r="J112" i="9"/>
  <c r="BE112" i="9" s="1"/>
  <c r="BI110" i="9"/>
  <c r="BH110" i="9"/>
  <c r="BG110" i="9"/>
  <c r="BF110" i="9"/>
  <c r="BE110" i="9"/>
  <c r="T110" i="9"/>
  <c r="R110" i="9"/>
  <c r="P110" i="9"/>
  <c r="BK110" i="9"/>
  <c r="J110" i="9"/>
  <c r="BI109" i="9"/>
  <c r="BH109" i="9"/>
  <c r="BG109" i="9"/>
  <c r="BF109" i="9"/>
  <c r="T109" i="9"/>
  <c r="R109" i="9"/>
  <c r="P109" i="9"/>
  <c r="BK109" i="9"/>
  <c r="J109" i="9"/>
  <c r="BE109" i="9" s="1"/>
  <c r="BI108" i="9"/>
  <c r="BH108" i="9"/>
  <c r="BG108" i="9"/>
  <c r="BF108" i="9"/>
  <c r="T108" i="9"/>
  <c r="R108" i="9"/>
  <c r="P108" i="9"/>
  <c r="BK108" i="9"/>
  <c r="J108" i="9"/>
  <c r="BE108" i="9" s="1"/>
  <c r="BI107" i="9"/>
  <c r="BH107" i="9"/>
  <c r="BG107" i="9"/>
  <c r="BF107" i="9"/>
  <c r="T107" i="9"/>
  <c r="R107" i="9"/>
  <c r="P107" i="9"/>
  <c r="BK107" i="9"/>
  <c r="J107" i="9"/>
  <c r="BE107" i="9" s="1"/>
  <c r="BI101" i="9"/>
  <c r="BH101" i="9"/>
  <c r="BG101" i="9"/>
  <c r="BF101" i="9"/>
  <c r="BE101" i="9"/>
  <c r="T101" i="9"/>
  <c r="R101" i="9"/>
  <c r="P101" i="9"/>
  <c r="BK101" i="9"/>
  <c r="J101" i="9"/>
  <c r="BI96" i="9"/>
  <c r="BH96" i="9"/>
  <c r="BG96" i="9"/>
  <c r="BF96" i="9"/>
  <c r="BE96" i="9"/>
  <c r="T96" i="9"/>
  <c r="R96" i="9"/>
  <c r="P96" i="9"/>
  <c r="BK96" i="9"/>
  <c r="J96" i="9"/>
  <c r="BI93" i="9"/>
  <c r="BH93" i="9"/>
  <c r="BG93" i="9"/>
  <c r="BF93" i="9"/>
  <c r="T93" i="9"/>
  <c r="R93" i="9"/>
  <c r="P93" i="9"/>
  <c r="BK93" i="9"/>
  <c r="J93" i="9"/>
  <c r="BE93" i="9" s="1"/>
  <c r="BI87" i="9"/>
  <c r="BH87" i="9"/>
  <c r="BG87" i="9"/>
  <c r="BF87" i="9"/>
  <c r="T87" i="9"/>
  <c r="R87" i="9"/>
  <c r="P87" i="9"/>
  <c r="BK87" i="9"/>
  <c r="J87" i="9"/>
  <c r="BE87" i="9" s="1"/>
  <c r="F81" i="9"/>
  <c r="J80" i="9"/>
  <c r="F80" i="9"/>
  <c r="F78" i="9"/>
  <c r="E76" i="9"/>
  <c r="J51" i="9"/>
  <c r="F51" i="9"/>
  <c r="F49" i="9"/>
  <c r="E47" i="9"/>
  <c r="J18" i="9"/>
  <c r="E18" i="9"/>
  <c r="F52" i="9" s="1"/>
  <c r="J17" i="9"/>
  <c r="J12" i="9"/>
  <c r="J78" i="9" s="1"/>
  <c r="E7" i="9"/>
  <c r="BK112" i="8"/>
  <c r="J112" i="8" s="1"/>
  <c r="J59" i="8" s="1"/>
  <c r="AY58" i="1"/>
  <c r="AX58" i="1"/>
  <c r="BI145" i="8"/>
  <c r="BH145" i="8"/>
  <c r="BG145" i="8"/>
  <c r="BF145" i="8"/>
  <c r="T145" i="8"/>
  <c r="T144" i="8" s="1"/>
  <c r="R145" i="8"/>
  <c r="R144" i="8" s="1"/>
  <c r="P145" i="8"/>
  <c r="P144" i="8" s="1"/>
  <c r="BK145" i="8"/>
  <c r="BK144" i="8" s="1"/>
  <c r="J144" i="8" s="1"/>
  <c r="J63" i="8" s="1"/>
  <c r="J145" i="8"/>
  <c r="BE145" i="8" s="1"/>
  <c r="BI143" i="8"/>
  <c r="BH143" i="8"/>
  <c r="BG143" i="8"/>
  <c r="BF143" i="8"/>
  <c r="T143" i="8"/>
  <c r="R143" i="8"/>
  <c r="P143" i="8"/>
  <c r="BK143" i="8"/>
  <c r="J143" i="8"/>
  <c r="BE143" i="8" s="1"/>
  <c r="BI142" i="8"/>
  <c r="BH142" i="8"/>
  <c r="BG142" i="8"/>
  <c r="BF142" i="8"/>
  <c r="T142" i="8"/>
  <c r="R142" i="8"/>
  <c r="P142" i="8"/>
  <c r="BK142" i="8"/>
  <c r="J142" i="8"/>
  <c r="BE142" i="8" s="1"/>
  <c r="BI140" i="8"/>
  <c r="BH140" i="8"/>
  <c r="BG140" i="8"/>
  <c r="BF140" i="8"/>
  <c r="T140" i="8"/>
  <c r="R140" i="8"/>
  <c r="P140" i="8"/>
  <c r="BK140" i="8"/>
  <c r="J140" i="8"/>
  <c r="BE140" i="8" s="1"/>
  <c r="BI139" i="8"/>
  <c r="BH139" i="8"/>
  <c r="BG139" i="8"/>
  <c r="BF139" i="8"/>
  <c r="BE139" i="8"/>
  <c r="T139" i="8"/>
  <c r="R139" i="8"/>
  <c r="P139" i="8"/>
  <c r="BK139" i="8"/>
  <c r="BK138" i="8" s="1"/>
  <c r="J138" i="8" s="1"/>
  <c r="J62" i="8" s="1"/>
  <c r="J139" i="8"/>
  <c r="BI135" i="8"/>
  <c r="BH135" i="8"/>
  <c r="BG135" i="8"/>
  <c r="BF135" i="8"/>
  <c r="T135" i="8"/>
  <c r="R135" i="8"/>
  <c r="P135" i="8"/>
  <c r="BK135" i="8"/>
  <c r="J135" i="8"/>
  <c r="BE135" i="8" s="1"/>
  <c r="BI134" i="8"/>
  <c r="BH134" i="8"/>
  <c r="BG134" i="8"/>
  <c r="BF134" i="8"/>
  <c r="T134" i="8"/>
  <c r="R134" i="8"/>
  <c r="P134" i="8"/>
  <c r="BK134" i="8"/>
  <c r="J134" i="8"/>
  <c r="BE134" i="8" s="1"/>
  <c r="BI133" i="8"/>
  <c r="BH133" i="8"/>
  <c r="BG133" i="8"/>
  <c r="BF133" i="8"/>
  <c r="T133" i="8"/>
  <c r="R133" i="8"/>
  <c r="P133" i="8"/>
  <c r="BK133" i="8"/>
  <c r="J133" i="8"/>
  <c r="BE133" i="8" s="1"/>
  <c r="BI132" i="8"/>
  <c r="BH132" i="8"/>
  <c r="BG132" i="8"/>
  <c r="BF132" i="8"/>
  <c r="T132" i="8"/>
  <c r="R132" i="8"/>
  <c r="P132" i="8"/>
  <c r="BK132" i="8"/>
  <c r="J132" i="8"/>
  <c r="BE132" i="8" s="1"/>
  <c r="BI130" i="8"/>
  <c r="BH130" i="8"/>
  <c r="BG130" i="8"/>
  <c r="BF130" i="8"/>
  <c r="BE130" i="8"/>
  <c r="T130" i="8"/>
  <c r="R130" i="8"/>
  <c r="P130" i="8"/>
  <c r="BK130" i="8"/>
  <c r="J130" i="8"/>
  <c r="BI126" i="8"/>
  <c r="BH126" i="8"/>
  <c r="BG126" i="8"/>
  <c r="BF126" i="8"/>
  <c r="T126" i="8"/>
  <c r="R126" i="8"/>
  <c r="P126" i="8"/>
  <c r="BK126" i="8"/>
  <c r="J126" i="8"/>
  <c r="BE126" i="8" s="1"/>
  <c r="BI123" i="8"/>
  <c r="BH123" i="8"/>
  <c r="BG123" i="8"/>
  <c r="BF123" i="8"/>
  <c r="T123" i="8"/>
  <c r="R123" i="8"/>
  <c r="R122" i="8" s="1"/>
  <c r="P123" i="8"/>
  <c r="P122" i="8" s="1"/>
  <c r="BK123" i="8"/>
  <c r="BK122" i="8" s="1"/>
  <c r="J122" i="8" s="1"/>
  <c r="J60" i="8" s="1"/>
  <c r="J123" i="8"/>
  <c r="BE123" i="8" s="1"/>
  <c r="BI121" i="8"/>
  <c r="BH121" i="8"/>
  <c r="BG121" i="8"/>
  <c r="BF121" i="8"/>
  <c r="T121" i="8"/>
  <c r="R121" i="8"/>
  <c r="P121" i="8"/>
  <c r="BK121" i="8"/>
  <c r="J121" i="8"/>
  <c r="BE121" i="8" s="1"/>
  <c r="BI120" i="8"/>
  <c r="BH120" i="8"/>
  <c r="BG120" i="8"/>
  <c r="BF120" i="8"/>
  <c r="T120" i="8"/>
  <c r="R120" i="8"/>
  <c r="P120" i="8"/>
  <c r="BK120" i="8"/>
  <c r="J120" i="8"/>
  <c r="BE120" i="8" s="1"/>
  <c r="BI116" i="8"/>
  <c r="BH116" i="8"/>
  <c r="BG116" i="8"/>
  <c r="BF116" i="8"/>
  <c r="T116" i="8"/>
  <c r="R116" i="8"/>
  <c r="P116" i="8"/>
  <c r="BK116" i="8"/>
  <c r="J116" i="8"/>
  <c r="BE116" i="8" s="1"/>
  <c r="BI113" i="8"/>
  <c r="BH113" i="8"/>
  <c r="BG113" i="8"/>
  <c r="BF113" i="8"/>
  <c r="T113" i="8"/>
  <c r="R113" i="8"/>
  <c r="P113" i="8"/>
  <c r="BK113" i="8"/>
  <c r="J113" i="8"/>
  <c r="BE113" i="8" s="1"/>
  <c r="BI109" i="8"/>
  <c r="BH109" i="8"/>
  <c r="BG109" i="8"/>
  <c r="BF109" i="8"/>
  <c r="T109" i="8"/>
  <c r="R109" i="8"/>
  <c r="P109" i="8"/>
  <c r="BK109" i="8"/>
  <c r="J109" i="8"/>
  <c r="BE109" i="8" s="1"/>
  <c r="BI107" i="8"/>
  <c r="BH107" i="8"/>
  <c r="BG107" i="8"/>
  <c r="BF107" i="8"/>
  <c r="T107" i="8"/>
  <c r="R107" i="8"/>
  <c r="P107" i="8"/>
  <c r="BK107" i="8"/>
  <c r="J107" i="8"/>
  <c r="BE107" i="8" s="1"/>
  <c r="BI105" i="8"/>
  <c r="BH105" i="8"/>
  <c r="BG105" i="8"/>
  <c r="BF105" i="8"/>
  <c r="BE105" i="8"/>
  <c r="T105" i="8"/>
  <c r="R105" i="8"/>
  <c r="P105" i="8"/>
  <c r="BK105" i="8"/>
  <c r="J105" i="8"/>
  <c r="BI104" i="8"/>
  <c r="BH104" i="8"/>
  <c r="BG104" i="8"/>
  <c r="BF104" i="8"/>
  <c r="T104" i="8"/>
  <c r="R104" i="8"/>
  <c r="P104" i="8"/>
  <c r="BK104" i="8"/>
  <c r="J104" i="8"/>
  <c r="BE104" i="8" s="1"/>
  <c r="BI102" i="8"/>
  <c r="BH102" i="8"/>
  <c r="BG102" i="8"/>
  <c r="BF102" i="8"/>
  <c r="T102" i="8"/>
  <c r="R102" i="8"/>
  <c r="P102" i="8"/>
  <c r="BK102" i="8"/>
  <c r="J102" i="8"/>
  <c r="BE102" i="8" s="1"/>
  <c r="BI100" i="8"/>
  <c r="BH100" i="8"/>
  <c r="BG100" i="8"/>
  <c r="BF100" i="8"/>
  <c r="T100" i="8"/>
  <c r="R100" i="8"/>
  <c r="P100" i="8"/>
  <c r="BK100" i="8"/>
  <c r="J100" i="8"/>
  <c r="BE100" i="8" s="1"/>
  <c r="BI98" i="8"/>
  <c r="BH98" i="8"/>
  <c r="BG98" i="8"/>
  <c r="BF98" i="8"/>
  <c r="BE98" i="8"/>
  <c r="T98" i="8"/>
  <c r="R98" i="8"/>
  <c r="P98" i="8"/>
  <c r="BK98" i="8"/>
  <c r="J98" i="8"/>
  <c r="BI95" i="8"/>
  <c r="BH95" i="8"/>
  <c r="BG95" i="8"/>
  <c r="BF95" i="8"/>
  <c r="T95" i="8"/>
  <c r="T85" i="8" s="1"/>
  <c r="R95" i="8"/>
  <c r="P95" i="8"/>
  <c r="BK95" i="8"/>
  <c r="J95" i="8"/>
  <c r="BE95" i="8" s="1"/>
  <c r="BI89" i="8"/>
  <c r="BH89" i="8"/>
  <c r="BG89" i="8"/>
  <c r="BF89" i="8"/>
  <c r="T89" i="8"/>
  <c r="R89" i="8"/>
  <c r="P89" i="8"/>
  <c r="BK89" i="8"/>
  <c r="J89" i="8"/>
  <c r="BE89" i="8" s="1"/>
  <c r="BI86" i="8"/>
  <c r="BH86" i="8"/>
  <c r="BG86" i="8"/>
  <c r="BF86" i="8"/>
  <c r="T86" i="8"/>
  <c r="R86" i="8"/>
  <c r="R85" i="8" s="1"/>
  <c r="P86" i="8"/>
  <c r="BK86" i="8"/>
  <c r="J86" i="8"/>
  <c r="BE86" i="8" s="1"/>
  <c r="J79" i="8"/>
  <c r="F79" i="8"/>
  <c r="F77" i="8"/>
  <c r="E75" i="8"/>
  <c r="E73" i="8"/>
  <c r="J51" i="8"/>
  <c r="F51" i="8"/>
  <c r="F49" i="8"/>
  <c r="E47" i="8"/>
  <c r="J18" i="8"/>
  <c r="E18" i="8"/>
  <c r="F80" i="8" s="1"/>
  <c r="J17" i="8"/>
  <c r="J12" i="8"/>
  <c r="J77" i="8" s="1"/>
  <c r="E7" i="8"/>
  <c r="E45" i="8" s="1"/>
  <c r="P136" i="7"/>
  <c r="P131" i="7"/>
  <c r="R126" i="7"/>
  <c r="AY57" i="1"/>
  <c r="AX57" i="1"/>
  <c r="BI137" i="7"/>
  <c r="BH137" i="7"/>
  <c r="BG137" i="7"/>
  <c r="BF137" i="7"/>
  <c r="T137" i="7"/>
  <c r="T136" i="7" s="1"/>
  <c r="R137" i="7"/>
  <c r="R136" i="7" s="1"/>
  <c r="P137" i="7"/>
  <c r="BK137" i="7"/>
  <c r="BK136" i="7" s="1"/>
  <c r="J136" i="7" s="1"/>
  <c r="J64" i="7" s="1"/>
  <c r="J137" i="7"/>
  <c r="BE137" i="7" s="1"/>
  <c r="BI135" i="7"/>
  <c r="BH135" i="7"/>
  <c r="BG135" i="7"/>
  <c r="BF135" i="7"/>
  <c r="T135" i="7"/>
  <c r="T134" i="7" s="1"/>
  <c r="T133" i="7" s="1"/>
  <c r="R135" i="7"/>
  <c r="R134" i="7" s="1"/>
  <c r="R133" i="7" s="1"/>
  <c r="P135" i="7"/>
  <c r="P134" i="7" s="1"/>
  <c r="P133" i="7" s="1"/>
  <c r="BK135" i="7"/>
  <c r="BK134" i="7" s="1"/>
  <c r="J135" i="7"/>
  <c r="BE135" i="7" s="1"/>
  <c r="BI132" i="7"/>
  <c r="BH132" i="7"/>
  <c r="BG132" i="7"/>
  <c r="BF132" i="7"/>
  <c r="T132" i="7"/>
  <c r="T131" i="7" s="1"/>
  <c r="R132" i="7"/>
  <c r="R131" i="7" s="1"/>
  <c r="P132" i="7"/>
  <c r="BK132" i="7"/>
  <c r="BK131" i="7" s="1"/>
  <c r="J131" i="7" s="1"/>
  <c r="J61" i="7" s="1"/>
  <c r="J132" i="7"/>
  <c r="BE132" i="7" s="1"/>
  <c r="BI129" i="7"/>
  <c r="BH129" i="7"/>
  <c r="BG129" i="7"/>
  <c r="BF129" i="7"/>
  <c r="T129" i="7"/>
  <c r="R129" i="7"/>
  <c r="P129" i="7"/>
  <c r="BK129" i="7"/>
  <c r="J129" i="7"/>
  <c r="BE129" i="7" s="1"/>
  <c r="BI127" i="7"/>
  <c r="BH127" i="7"/>
  <c r="BG127" i="7"/>
  <c r="BF127" i="7"/>
  <c r="T127" i="7"/>
  <c r="T126" i="7" s="1"/>
  <c r="R127" i="7"/>
  <c r="P127" i="7"/>
  <c r="P126" i="7" s="1"/>
  <c r="BK127" i="7"/>
  <c r="J127" i="7"/>
  <c r="BE127" i="7" s="1"/>
  <c r="BI125" i="7"/>
  <c r="BH125" i="7"/>
  <c r="BG125" i="7"/>
  <c r="BF125" i="7"/>
  <c r="T125" i="7"/>
  <c r="R125" i="7"/>
  <c r="P125" i="7"/>
  <c r="BK125" i="7"/>
  <c r="J125" i="7"/>
  <c r="BE125" i="7" s="1"/>
  <c r="BI120" i="7"/>
  <c r="BH120" i="7"/>
  <c r="BG120" i="7"/>
  <c r="BF120" i="7"/>
  <c r="BE120" i="7"/>
  <c r="T120" i="7"/>
  <c r="R120" i="7"/>
  <c r="P120" i="7"/>
  <c r="BK120" i="7"/>
  <c r="J120" i="7"/>
  <c r="BI117" i="7"/>
  <c r="BH117" i="7"/>
  <c r="BG117" i="7"/>
  <c r="BF117" i="7"/>
  <c r="T117" i="7"/>
  <c r="R117" i="7"/>
  <c r="P117" i="7"/>
  <c r="BK117" i="7"/>
  <c r="J117" i="7"/>
  <c r="BE117" i="7" s="1"/>
  <c r="BI114" i="7"/>
  <c r="BH114" i="7"/>
  <c r="BG114" i="7"/>
  <c r="BF114" i="7"/>
  <c r="T114" i="7"/>
  <c r="R114" i="7"/>
  <c r="P114" i="7"/>
  <c r="BK114" i="7"/>
  <c r="J114" i="7"/>
  <c r="BE114" i="7" s="1"/>
  <c r="BI110" i="7"/>
  <c r="BH110" i="7"/>
  <c r="BG110" i="7"/>
  <c r="BF110" i="7"/>
  <c r="T110" i="7"/>
  <c r="R110" i="7"/>
  <c r="P110" i="7"/>
  <c r="BK110" i="7"/>
  <c r="J110" i="7"/>
  <c r="BE110" i="7" s="1"/>
  <c r="BI108" i="7"/>
  <c r="BH108" i="7"/>
  <c r="BG108" i="7"/>
  <c r="BF108" i="7"/>
  <c r="T108" i="7"/>
  <c r="R108" i="7"/>
  <c r="P108" i="7"/>
  <c r="BK108" i="7"/>
  <c r="J108" i="7"/>
  <c r="BE108" i="7" s="1"/>
  <c r="BI106" i="7"/>
  <c r="BH106" i="7"/>
  <c r="BG106" i="7"/>
  <c r="BF106" i="7"/>
  <c r="T106" i="7"/>
  <c r="R106" i="7"/>
  <c r="P106" i="7"/>
  <c r="BK106" i="7"/>
  <c r="J106" i="7"/>
  <c r="BE106" i="7" s="1"/>
  <c r="BI105" i="7"/>
  <c r="BH105" i="7"/>
  <c r="BG105" i="7"/>
  <c r="BF105" i="7"/>
  <c r="T105" i="7"/>
  <c r="R105" i="7"/>
  <c r="P105" i="7"/>
  <c r="BK105" i="7"/>
  <c r="J105" i="7"/>
  <c r="BE105" i="7" s="1"/>
  <c r="BI103" i="7"/>
  <c r="BH103" i="7"/>
  <c r="BG103" i="7"/>
  <c r="BF103" i="7"/>
  <c r="T103" i="7"/>
  <c r="R103" i="7"/>
  <c r="P103" i="7"/>
  <c r="BK103" i="7"/>
  <c r="J103" i="7"/>
  <c r="BE103" i="7" s="1"/>
  <c r="BI101" i="7"/>
  <c r="BH101" i="7"/>
  <c r="BG101" i="7"/>
  <c r="BF101" i="7"/>
  <c r="T101" i="7"/>
  <c r="R101" i="7"/>
  <c r="P101" i="7"/>
  <c r="BK101" i="7"/>
  <c r="J101" i="7"/>
  <c r="BE101" i="7" s="1"/>
  <c r="BI99" i="7"/>
  <c r="BH99" i="7"/>
  <c r="BG99" i="7"/>
  <c r="BF99" i="7"/>
  <c r="T99" i="7"/>
  <c r="R99" i="7"/>
  <c r="P99" i="7"/>
  <c r="BK99" i="7"/>
  <c r="J99" i="7"/>
  <c r="BE99" i="7" s="1"/>
  <c r="BI96" i="7"/>
  <c r="BH96" i="7"/>
  <c r="BG96" i="7"/>
  <c r="BF96" i="7"/>
  <c r="T96" i="7"/>
  <c r="R96" i="7"/>
  <c r="P96" i="7"/>
  <c r="BK96" i="7"/>
  <c r="J96" i="7"/>
  <c r="BE96" i="7" s="1"/>
  <c r="BI90" i="7"/>
  <c r="BH90" i="7"/>
  <c r="BG90" i="7"/>
  <c r="BF90" i="7"/>
  <c r="T90" i="7"/>
  <c r="R90" i="7"/>
  <c r="P90" i="7"/>
  <c r="BK90" i="7"/>
  <c r="J90" i="7"/>
  <c r="BE90" i="7" s="1"/>
  <c r="BI87" i="7"/>
  <c r="BH87" i="7"/>
  <c r="BG87" i="7"/>
  <c r="BF87" i="7"/>
  <c r="T87" i="7"/>
  <c r="R87" i="7"/>
  <c r="P87" i="7"/>
  <c r="BK87" i="7"/>
  <c r="J87" i="7"/>
  <c r="BE87" i="7" s="1"/>
  <c r="J80" i="7"/>
  <c r="F80" i="7"/>
  <c r="F78" i="7"/>
  <c r="E76" i="7"/>
  <c r="J51" i="7"/>
  <c r="F51" i="7"/>
  <c r="J49" i="7"/>
  <c r="F49" i="7"/>
  <c r="E47" i="7"/>
  <c r="J18" i="7"/>
  <c r="E18" i="7"/>
  <c r="J17" i="7"/>
  <c r="J12" i="7"/>
  <c r="J78" i="7" s="1"/>
  <c r="E7" i="7"/>
  <c r="E45" i="7" s="1"/>
  <c r="R198" i="6"/>
  <c r="T188" i="6"/>
  <c r="AY56" i="1"/>
  <c r="AX56" i="1"/>
  <c r="BI203" i="6"/>
  <c r="BH203" i="6"/>
  <c r="BG203" i="6"/>
  <c r="BF203" i="6"/>
  <c r="T203" i="6"/>
  <c r="R203" i="6"/>
  <c r="P203" i="6"/>
  <c r="BK203" i="6"/>
  <c r="J203" i="6"/>
  <c r="BE203" i="6" s="1"/>
  <c r="BI202" i="6"/>
  <c r="BH202" i="6"/>
  <c r="BG202" i="6"/>
  <c r="BF202" i="6"/>
  <c r="T202" i="6"/>
  <c r="R202" i="6"/>
  <c r="P202" i="6"/>
  <c r="P200" i="6" s="1"/>
  <c r="BK202" i="6"/>
  <c r="J202" i="6"/>
  <c r="BE202" i="6" s="1"/>
  <c r="BI201" i="6"/>
  <c r="BH201" i="6"/>
  <c r="BG201" i="6"/>
  <c r="BF201" i="6"/>
  <c r="T201" i="6"/>
  <c r="R201" i="6"/>
  <c r="P201" i="6"/>
  <c r="BK201" i="6"/>
  <c r="BK200" i="6" s="1"/>
  <c r="J200" i="6" s="1"/>
  <c r="J65" i="6" s="1"/>
  <c r="J201" i="6"/>
  <c r="BE201" i="6" s="1"/>
  <c r="BI199" i="6"/>
  <c r="BH199" i="6"/>
  <c r="BG199" i="6"/>
  <c r="BF199" i="6"/>
  <c r="T199" i="6"/>
  <c r="T198" i="6" s="1"/>
  <c r="R199" i="6"/>
  <c r="P199" i="6"/>
  <c r="P198" i="6" s="1"/>
  <c r="BK199" i="6"/>
  <c r="BK198" i="6" s="1"/>
  <c r="J198" i="6" s="1"/>
  <c r="J64" i="6" s="1"/>
  <c r="J199" i="6"/>
  <c r="BE199" i="6" s="1"/>
  <c r="BI194" i="6"/>
  <c r="BH194" i="6"/>
  <c r="BG194" i="6"/>
  <c r="BF194" i="6"/>
  <c r="T194" i="6"/>
  <c r="T193" i="6" s="1"/>
  <c r="R194" i="6"/>
  <c r="R193" i="6" s="1"/>
  <c r="P194" i="6"/>
  <c r="P193" i="6" s="1"/>
  <c r="BK194" i="6"/>
  <c r="BK193" i="6" s="1"/>
  <c r="J193" i="6" s="1"/>
  <c r="J63" i="6" s="1"/>
  <c r="J194" i="6"/>
  <c r="BE194" i="6" s="1"/>
  <c r="BI192" i="6"/>
  <c r="BH192" i="6"/>
  <c r="BG192" i="6"/>
  <c r="BF192" i="6"/>
  <c r="T192" i="6"/>
  <c r="R192" i="6"/>
  <c r="P192" i="6"/>
  <c r="BK192" i="6"/>
  <c r="J192" i="6"/>
  <c r="BE192" i="6" s="1"/>
  <c r="BI191" i="6"/>
  <c r="BH191" i="6"/>
  <c r="BG191" i="6"/>
  <c r="BF191" i="6"/>
  <c r="T191" i="6"/>
  <c r="R191" i="6"/>
  <c r="P191" i="6"/>
  <c r="BK191" i="6"/>
  <c r="J191" i="6"/>
  <c r="BE191" i="6" s="1"/>
  <c r="BI190" i="6"/>
  <c r="BH190" i="6"/>
  <c r="BG190" i="6"/>
  <c r="BF190" i="6"/>
  <c r="BE190" i="6"/>
  <c r="T190" i="6"/>
  <c r="R190" i="6"/>
  <c r="P190" i="6"/>
  <c r="BK190" i="6"/>
  <c r="BK188" i="6" s="1"/>
  <c r="J188" i="6" s="1"/>
  <c r="J62" i="6" s="1"/>
  <c r="J190" i="6"/>
  <c r="BI189" i="6"/>
  <c r="BH189" i="6"/>
  <c r="BG189" i="6"/>
  <c r="BF189" i="6"/>
  <c r="T189" i="6"/>
  <c r="R189" i="6"/>
  <c r="P189" i="6"/>
  <c r="P188" i="6" s="1"/>
  <c r="BK189" i="6"/>
  <c r="J189" i="6"/>
  <c r="BE189" i="6" s="1"/>
  <c r="BI185" i="6"/>
  <c r="BH185" i="6"/>
  <c r="BG185" i="6"/>
  <c r="BF185" i="6"/>
  <c r="T185" i="6"/>
  <c r="T184" i="6" s="1"/>
  <c r="R185" i="6"/>
  <c r="R184" i="6" s="1"/>
  <c r="P185" i="6"/>
  <c r="P184" i="6" s="1"/>
  <c r="BK185" i="6"/>
  <c r="BK184" i="6" s="1"/>
  <c r="J184" i="6" s="1"/>
  <c r="J61" i="6" s="1"/>
  <c r="J185" i="6"/>
  <c r="BE185" i="6" s="1"/>
  <c r="BI181" i="6"/>
  <c r="BH181" i="6"/>
  <c r="BG181" i="6"/>
  <c r="BF181" i="6"/>
  <c r="T181" i="6"/>
  <c r="T180" i="6" s="1"/>
  <c r="R181" i="6"/>
  <c r="R180" i="6" s="1"/>
  <c r="P181" i="6"/>
  <c r="P180" i="6" s="1"/>
  <c r="BK181" i="6"/>
  <c r="BK180" i="6" s="1"/>
  <c r="J180" i="6" s="1"/>
  <c r="J60" i="6" s="1"/>
  <c r="J181" i="6"/>
  <c r="BE181" i="6" s="1"/>
  <c r="BI179" i="6"/>
  <c r="BH179" i="6"/>
  <c r="BG179" i="6"/>
  <c r="BF179" i="6"/>
  <c r="T179" i="6"/>
  <c r="R179" i="6"/>
  <c r="P179" i="6"/>
  <c r="BK179" i="6"/>
  <c r="J179" i="6"/>
  <c r="BE179" i="6" s="1"/>
  <c r="BI178" i="6"/>
  <c r="BH178" i="6"/>
  <c r="BG178" i="6"/>
  <c r="BF178" i="6"/>
  <c r="BE178" i="6"/>
  <c r="T178" i="6"/>
  <c r="R178" i="6"/>
  <c r="P178" i="6"/>
  <c r="BK178" i="6"/>
  <c r="J178" i="6"/>
  <c r="BI177" i="6"/>
  <c r="BH177" i="6"/>
  <c r="BG177" i="6"/>
  <c r="BF177" i="6"/>
  <c r="T177" i="6"/>
  <c r="R177" i="6"/>
  <c r="P177" i="6"/>
  <c r="BK177" i="6"/>
  <c r="J177" i="6"/>
  <c r="BE177" i="6" s="1"/>
  <c r="BI176" i="6"/>
  <c r="BH176" i="6"/>
  <c r="BG176" i="6"/>
  <c r="BF176" i="6"/>
  <c r="T176" i="6"/>
  <c r="R176" i="6"/>
  <c r="P176" i="6"/>
  <c r="BK176" i="6"/>
  <c r="J176" i="6"/>
  <c r="BE176" i="6" s="1"/>
  <c r="BI175" i="6"/>
  <c r="BH175" i="6"/>
  <c r="BG175" i="6"/>
  <c r="BF175" i="6"/>
  <c r="T175" i="6"/>
  <c r="R175" i="6"/>
  <c r="P175" i="6"/>
  <c r="BK175" i="6"/>
  <c r="J175" i="6"/>
  <c r="BE175" i="6" s="1"/>
  <c r="BI174" i="6"/>
  <c r="BH174" i="6"/>
  <c r="BG174" i="6"/>
  <c r="BF174" i="6"/>
  <c r="BE174" i="6"/>
  <c r="T174" i="6"/>
  <c r="R174" i="6"/>
  <c r="R167" i="6" s="1"/>
  <c r="P174" i="6"/>
  <c r="BK174" i="6"/>
  <c r="J174" i="6"/>
  <c r="BI168" i="6"/>
  <c r="BH168" i="6"/>
  <c r="BG168" i="6"/>
  <c r="BF168" i="6"/>
  <c r="T168" i="6"/>
  <c r="R168" i="6"/>
  <c r="P168" i="6"/>
  <c r="BK168" i="6"/>
  <c r="J168" i="6"/>
  <c r="BE168" i="6" s="1"/>
  <c r="BI166" i="6"/>
  <c r="BH166" i="6"/>
  <c r="BG166" i="6"/>
  <c r="BF166" i="6"/>
  <c r="T166" i="6"/>
  <c r="R166" i="6"/>
  <c r="P166" i="6"/>
  <c r="BK166" i="6"/>
  <c r="J166" i="6"/>
  <c r="BE166" i="6" s="1"/>
  <c r="BI164" i="6"/>
  <c r="BH164" i="6"/>
  <c r="BG164" i="6"/>
  <c r="BF164" i="6"/>
  <c r="BE164" i="6"/>
  <c r="T164" i="6"/>
  <c r="R164" i="6"/>
  <c r="P164" i="6"/>
  <c r="BK164" i="6"/>
  <c r="J164" i="6"/>
  <c r="BI163" i="6"/>
  <c r="BH163" i="6"/>
  <c r="BG163" i="6"/>
  <c r="BF163" i="6"/>
  <c r="T163" i="6"/>
  <c r="R163" i="6"/>
  <c r="P163" i="6"/>
  <c r="BK163" i="6"/>
  <c r="J163" i="6"/>
  <c r="BE163" i="6" s="1"/>
  <c r="BI160" i="6"/>
  <c r="BH160" i="6"/>
  <c r="BG160" i="6"/>
  <c r="BF160" i="6"/>
  <c r="T160" i="6"/>
  <c r="R160" i="6"/>
  <c r="P160" i="6"/>
  <c r="BK160" i="6"/>
  <c r="J160" i="6"/>
  <c r="BE160" i="6" s="1"/>
  <c r="BI157" i="6"/>
  <c r="BH157" i="6"/>
  <c r="BG157" i="6"/>
  <c r="BF157" i="6"/>
  <c r="T157" i="6"/>
  <c r="R157" i="6"/>
  <c r="P157" i="6"/>
  <c r="BK157" i="6"/>
  <c r="J157" i="6"/>
  <c r="BE157" i="6" s="1"/>
  <c r="BI156" i="6"/>
  <c r="BH156" i="6"/>
  <c r="BG156" i="6"/>
  <c r="BF156" i="6"/>
  <c r="BE156" i="6"/>
  <c r="T156" i="6"/>
  <c r="R156" i="6"/>
  <c r="P156" i="6"/>
  <c r="BK156" i="6"/>
  <c r="J156" i="6"/>
  <c r="BI155" i="6"/>
  <c r="BH155" i="6"/>
  <c r="BG155" i="6"/>
  <c r="BF155" i="6"/>
  <c r="T155" i="6"/>
  <c r="R155" i="6"/>
  <c r="P155" i="6"/>
  <c r="BK155" i="6"/>
  <c r="J155" i="6"/>
  <c r="BE155" i="6" s="1"/>
  <c r="BI153" i="6"/>
  <c r="BH153" i="6"/>
  <c r="BG153" i="6"/>
  <c r="BF153" i="6"/>
  <c r="T153" i="6"/>
  <c r="R153" i="6"/>
  <c r="P153" i="6"/>
  <c r="BK153" i="6"/>
  <c r="J153" i="6"/>
  <c r="BE153" i="6" s="1"/>
  <c r="BI151" i="6"/>
  <c r="BH151" i="6"/>
  <c r="BG151" i="6"/>
  <c r="BF151" i="6"/>
  <c r="T151" i="6"/>
  <c r="R151" i="6"/>
  <c r="P151" i="6"/>
  <c r="BK151" i="6"/>
  <c r="J151" i="6"/>
  <c r="BE151" i="6" s="1"/>
  <c r="BI150" i="6"/>
  <c r="BH150" i="6"/>
  <c r="BG150" i="6"/>
  <c r="BF150" i="6"/>
  <c r="BE150" i="6"/>
  <c r="T150" i="6"/>
  <c r="R150" i="6"/>
  <c r="P150" i="6"/>
  <c r="BK150" i="6"/>
  <c r="J150" i="6"/>
  <c r="BI148" i="6"/>
  <c r="BH148" i="6"/>
  <c r="BG148" i="6"/>
  <c r="BF148" i="6"/>
  <c r="T148" i="6"/>
  <c r="R148" i="6"/>
  <c r="P148" i="6"/>
  <c r="BK148" i="6"/>
  <c r="J148" i="6"/>
  <c r="BE148" i="6" s="1"/>
  <c r="BI145" i="6"/>
  <c r="BH145" i="6"/>
  <c r="BG145" i="6"/>
  <c r="BF145" i="6"/>
  <c r="T145" i="6"/>
  <c r="R145" i="6"/>
  <c r="P145" i="6"/>
  <c r="BK145" i="6"/>
  <c r="J145" i="6"/>
  <c r="BE145" i="6" s="1"/>
  <c r="BI143" i="6"/>
  <c r="BH143" i="6"/>
  <c r="BG143" i="6"/>
  <c r="BF143" i="6"/>
  <c r="T143" i="6"/>
  <c r="R143" i="6"/>
  <c r="P143" i="6"/>
  <c r="BK143" i="6"/>
  <c r="J143" i="6"/>
  <c r="BE143" i="6" s="1"/>
  <c r="BI140" i="6"/>
  <c r="BH140" i="6"/>
  <c r="BG140" i="6"/>
  <c r="BF140" i="6"/>
  <c r="BE140" i="6"/>
  <c r="T140" i="6"/>
  <c r="R140" i="6"/>
  <c r="P140" i="6"/>
  <c r="BK140" i="6"/>
  <c r="J140" i="6"/>
  <c r="BI138" i="6"/>
  <c r="BH138" i="6"/>
  <c r="BG138" i="6"/>
  <c r="BF138" i="6"/>
  <c r="T138" i="6"/>
  <c r="R138" i="6"/>
  <c r="P138" i="6"/>
  <c r="BK138" i="6"/>
  <c r="J138" i="6"/>
  <c r="BE138" i="6" s="1"/>
  <c r="BI136" i="6"/>
  <c r="BH136" i="6"/>
  <c r="BG136" i="6"/>
  <c r="BF136" i="6"/>
  <c r="T136" i="6"/>
  <c r="R136" i="6"/>
  <c r="P136" i="6"/>
  <c r="BK136" i="6"/>
  <c r="J136" i="6"/>
  <c r="BE136" i="6" s="1"/>
  <c r="BI134" i="6"/>
  <c r="BH134" i="6"/>
  <c r="BG134" i="6"/>
  <c r="BF134" i="6"/>
  <c r="T134" i="6"/>
  <c r="R134" i="6"/>
  <c r="P134" i="6"/>
  <c r="BK134" i="6"/>
  <c r="J134" i="6"/>
  <c r="BE134" i="6" s="1"/>
  <c r="BI128" i="6"/>
  <c r="BH128" i="6"/>
  <c r="BG128" i="6"/>
  <c r="BF128" i="6"/>
  <c r="BE128" i="6"/>
  <c r="T128" i="6"/>
  <c r="R128" i="6"/>
  <c r="P128" i="6"/>
  <c r="BK128" i="6"/>
  <c r="J128" i="6"/>
  <c r="BI126" i="6"/>
  <c r="BH126" i="6"/>
  <c r="BG126" i="6"/>
  <c r="BF126" i="6"/>
  <c r="T126" i="6"/>
  <c r="R126" i="6"/>
  <c r="P126" i="6"/>
  <c r="BK126" i="6"/>
  <c r="J126" i="6"/>
  <c r="BE126" i="6" s="1"/>
  <c r="BI120" i="6"/>
  <c r="BH120" i="6"/>
  <c r="BG120" i="6"/>
  <c r="BF120" i="6"/>
  <c r="T120" i="6"/>
  <c r="R120" i="6"/>
  <c r="P120" i="6"/>
  <c r="BK120" i="6"/>
  <c r="J120" i="6"/>
  <c r="BE120" i="6" s="1"/>
  <c r="BI114" i="6"/>
  <c r="BH114" i="6"/>
  <c r="BG114" i="6"/>
  <c r="BF114" i="6"/>
  <c r="T114" i="6"/>
  <c r="R114" i="6"/>
  <c r="P114" i="6"/>
  <c r="BK114" i="6"/>
  <c r="J114" i="6"/>
  <c r="BE114" i="6" s="1"/>
  <c r="BI111" i="6"/>
  <c r="BH111" i="6"/>
  <c r="BG111" i="6"/>
  <c r="BF111" i="6"/>
  <c r="BE111" i="6"/>
  <c r="T111" i="6"/>
  <c r="R111" i="6"/>
  <c r="P111" i="6"/>
  <c r="BK111" i="6"/>
  <c r="J111" i="6"/>
  <c r="BI103" i="6"/>
  <c r="BH103" i="6"/>
  <c r="BG103" i="6"/>
  <c r="BF103" i="6"/>
  <c r="T103" i="6"/>
  <c r="R103" i="6"/>
  <c r="P103" i="6"/>
  <c r="BK103" i="6"/>
  <c r="J103" i="6"/>
  <c r="BE103" i="6" s="1"/>
  <c r="BI100" i="6"/>
  <c r="BH100" i="6"/>
  <c r="BG100" i="6"/>
  <c r="BF100" i="6"/>
  <c r="T100" i="6"/>
  <c r="R100" i="6"/>
  <c r="P100" i="6"/>
  <c r="BK100" i="6"/>
  <c r="J100" i="6"/>
  <c r="BE100" i="6" s="1"/>
  <c r="BI97" i="6"/>
  <c r="BH97" i="6"/>
  <c r="BG97" i="6"/>
  <c r="BF97" i="6"/>
  <c r="T97" i="6"/>
  <c r="R97" i="6"/>
  <c r="P97" i="6"/>
  <c r="BK97" i="6"/>
  <c r="J97" i="6"/>
  <c r="BE97" i="6" s="1"/>
  <c r="BI91" i="6"/>
  <c r="BH91" i="6"/>
  <c r="BG91" i="6"/>
  <c r="BF91" i="6"/>
  <c r="BE91" i="6"/>
  <c r="T91" i="6"/>
  <c r="R91" i="6"/>
  <c r="P91" i="6"/>
  <c r="BK91" i="6"/>
  <c r="J91" i="6"/>
  <c r="BI88" i="6"/>
  <c r="BH88" i="6"/>
  <c r="BG88" i="6"/>
  <c r="BF88" i="6"/>
  <c r="T88" i="6"/>
  <c r="R88" i="6"/>
  <c r="P88" i="6"/>
  <c r="BK88" i="6"/>
  <c r="J88" i="6"/>
  <c r="BE88" i="6" s="1"/>
  <c r="J81" i="6"/>
  <c r="F81" i="6"/>
  <c r="F79" i="6"/>
  <c r="E77" i="6"/>
  <c r="J51" i="6"/>
  <c r="F51" i="6"/>
  <c r="F49" i="6"/>
  <c r="E47" i="6"/>
  <c r="E45" i="6"/>
  <c r="J18" i="6"/>
  <c r="E18" i="6"/>
  <c r="F82" i="6" s="1"/>
  <c r="J17" i="6"/>
  <c r="J12" i="6"/>
  <c r="J79" i="6" s="1"/>
  <c r="E7" i="6"/>
  <c r="E75" i="6" s="1"/>
  <c r="AY55" i="1"/>
  <c r="AX55" i="1"/>
  <c r="BI277" i="5"/>
  <c r="BH277" i="5"/>
  <c r="BG277" i="5"/>
  <c r="BF277" i="5"/>
  <c r="T277" i="5"/>
  <c r="R277" i="5"/>
  <c r="P277" i="5"/>
  <c r="BK277" i="5"/>
  <c r="J277" i="5"/>
  <c r="BE277" i="5" s="1"/>
  <c r="BI276" i="5"/>
  <c r="BH276" i="5"/>
  <c r="BG276" i="5"/>
  <c r="BF276" i="5"/>
  <c r="T276" i="5"/>
  <c r="R276" i="5"/>
  <c r="P276" i="5"/>
  <c r="BK276" i="5"/>
  <c r="J276" i="5"/>
  <c r="BE276" i="5" s="1"/>
  <c r="BI275" i="5"/>
  <c r="BH275" i="5"/>
  <c r="BG275" i="5"/>
  <c r="BF275" i="5"/>
  <c r="T275" i="5"/>
  <c r="R275" i="5"/>
  <c r="P275" i="5"/>
  <c r="BK275" i="5"/>
  <c r="J275" i="5"/>
  <c r="BE275" i="5" s="1"/>
  <c r="BI274" i="5"/>
  <c r="BH274" i="5"/>
  <c r="BG274" i="5"/>
  <c r="BF274" i="5"/>
  <c r="T274" i="5"/>
  <c r="R274" i="5"/>
  <c r="P274" i="5"/>
  <c r="BK274" i="5"/>
  <c r="J274" i="5"/>
  <c r="BE274" i="5" s="1"/>
  <c r="BI273" i="5"/>
  <c r="BH273" i="5"/>
  <c r="BG273" i="5"/>
  <c r="BF273" i="5"/>
  <c r="T273" i="5"/>
  <c r="R273" i="5"/>
  <c r="P273" i="5"/>
  <c r="BK273" i="5"/>
  <c r="J273" i="5"/>
  <c r="BE273" i="5" s="1"/>
  <c r="BI272" i="5"/>
  <c r="BH272" i="5"/>
  <c r="BG272" i="5"/>
  <c r="BF272" i="5"/>
  <c r="T272" i="5"/>
  <c r="R272" i="5"/>
  <c r="P272" i="5"/>
  <c r="BK272" i="5"/>
  <c r="J272" i="5"/>
  <c r="BE272" i="5" s="1"/>
  <c r="BI268" i="5"/>
  <c r="BH268" i="5"/>
  <c r="BG268" i="5"/>
  <c r="BF268" i="5"/>
  <c r="T268" i="5"/>
  <c r="R268" i="5"/>
  <c r="P268" i="5"/>
  <c r="BK268" i="5"/>
  <c r="J268" i="5"/>
  <c r="BE268" i="5" s="1"/>
  <c r="BI267" i="5"/>
  <c r="BH267" i="5"/>
  <c r="BG267" i="5"/>
  <c r="BF267" i="5"/>
  <c r="BE267" i="5"/>
  <c r="T267" i="5"/>
  <c r="R267" i="5"/>
  <c r="P267" i="5"/>
  <c r="BK267" i="5"/>
  <c r="J267" i="5"/>
  <c r="BI264" i="5"/>
  <c r="BH264" i="5"/>
  <c r="BG264" i="5"/>
  <c r="BF264" i="5"/>
  <c r="T264" i="5"/>
  <c r="R264" i="5"/>
  <c r="P264" i="5"/>
  <c r="BK264" i="5"/>
  <c r="J264" i="5"/>
  <c r="BE264" i="5" s="1"/>
  <c r="BI262" i="5"/>
  <c r="BH262" i="5"/>
  <c r="BG262" i="5"/>
  <c r="BF262" i="5"/>
  <c r="T262" i="5"/>
  <c r="R262" i="5"/>
  <c r="P262" i="5"/>
  <c r="BK262" i="5"/>
  <c r="J262" i="5"/>
  <c r="BE262" i="5" s="1"/>
  <c r="BI259" i="5"/>
  <c r="BH259" i="5"/>
  <c r="BG259" i="5"/>
  <c r="BF259" i="5"/>
  <c r="T259" i="5"/>
  <c r="T258" i="5" s="1"/>
  <c r="R259" i="5"/>
  <c r="P259" i="5"/>
  <c r="BK259" i="5"/>
  <c r="J259" i="5"/>
  <c r="BE259" i="5" s="1"/>
  <c r="BI257" i="5"/>
  <c r="BH257" i="5"/>
  <c r="BG257" i="5"/>
  <c r="BF257" i="5"/>
  <c r="T257" i="5"/>
  <c r="R257" i="5"/>
  <c r="P257" i="5"/>
  <c r="BK257" i="5"/>
  <c r="J257" i="5"/>
  <c r="BE257" i="5" s="1"/>
  <c r="BI254" i="5"/>
  <c r="BH254" i="5"/>
  <c r="BG254" i="5"/>
  <c r="BF254" i="5"/>
  <c r="T254" i="5"/>
  <c r="R254" i="5"/>
  <c r="P254" i="5"/>
  <c r="BK254" i="5"/>
  <c r="J254" i="5"/>
  <c r="BE254" i="5" s="1"/>
  <c r="BI253" i="5"/>
  <c r="BH253" i="5"/>
  <c r="BG253" i="5"/>
  <c r="BF253" i="5"/>
  <c r="T253" i="5"/>
  <c r="R253" i="5"/>
  <c r="P253" i="5"/>
  <c r="BK253" i="5"/>
  <c r="J253" i="5"/>
  <c r="BE253" i="5" s="1"/>
  <c r="BI247" i="5"/>
  <c r="BH247" i="5"/>
  <c r="BG247" i="5"/>
  <c r="BF247" i="5"/>
  <c r="T247" i="5"/>
  <c r="R247" i="5"/>
  <c r="P247" i="5"/>
  <c r="BK247" i="5"/>
  <c r="J247" i="5"/>
  <c r="BE247" i="5" s="1"/>
  <c r="BI245" i="5"/>
  <c r="BH245" i="5"/>
  <c r="BG245" i="5"/>
  <c r="BF245" i="5"/>
  <c r="T245" i="5"/>
  <c r="R245" i="5"/>
  <c r="P245" i="5"/>
  <c r="BK245" i="5"/>
  <c r="J245" i="5"/>
  <c r="BE245" i="5" s="1"/>
  <c r="BI242" i="5"/>
  <c r="BH242" i="5"/>
  <c r="BG242" i="5"/>
  <c r="BF242" i="5"/>
  <c r="T242" i="5"/>
  <c r="T241" i="5" s="1"/>
  <c r="R242" i="5"/>
  <c r="P242" i="5"/>
  <c r="BK242" i="5"/>
  <c r="J242" i="5"/>
  <c r="BE242" i="5" s="1"/>
  <c r="BI240" i="5"/>
  <c r="BH240" i="5"/>
  <c r="BG240" i="5"/>
  <c r="BF240" i="5"/>
  <c r="T240" i="5"/>
  <c r="R240" i="5"/>
  <c r="P240" i="5"/>
  <c r="BK240" i="5"/>
  <c r="J240" i="5"/>
  <c r="BE240" i="5" s="1"/>
  <c r="BI239" i="5"/>
  <c r="BH239" i="5"/>
  <c r="BG239" i="5"/>
  <c r="BF239" i="5"/>
  <c r="T239" i="5"/>
  <c r="R239" i="5"/>
  <c r="P239" i="5"/>
  <c r="BK239" i="5"/>
  <c r="J239" i="5"/>
  <c r="BE239" i="5" s="1"/>
  <c r="BI237" i="5"/>
  <c r="BH237" i="5"/>
  <c r="BG237" i="5"/>
  <c r="BF237" i="5"/>
  <c r="T237" i="5"/>
  <c r="R237" i="5"/>
  <c r="P237" i="5"/>
  <c r="BK237" i="5"/>
  <c r="J237" i="5"/>
  <c r="BE237" i="5" s="1"/>
  <c r="BI233" i="5"/>
  <c r="BH233" i="5"/>
  <c r="BG233" i="5"/>
  <c r="BF233" i="5"/>
  <c r="T233" i="5"/>
  <c r="R233" i="5"/>
  <c r="P233" i="5"/>
  <c r="P232" i="5" s="1"/>
  <c r="BK233" i="5"/>
  <c r="J233" i="5"/>
  <c r="BE233" i="5" s="1"/>
  <c r="BI231" i="5"/>
  <c r="BH231" i="5"/>
  <c r="BG231" i="5"/>
  <c r="BF231" i="5"/>
  <c r="T231" i="5"/>
  <c r="T230" i="5" s="1"/>
  <c r="R231" i="5"/>
  <c r="R230" i="5" s="1"/>
  <c r="P231" i="5"/>
  <c r="P230" i="5" s="1"/>
  <c r="BK231" i="5"/>
  <c r="BK230" i="5" s="1"/>
  <c r="J230" i="5" s="1"/>
  <c r="J70" i="5" s="1"/>
  <c r="J231" i="5"/>
  <c r="BE231" i="5" s="1"/>
  <c r="BI229" i="5"/>
  <c r="BH229" i="5"/>
  <c r="BG229" i="5"/>
  <c r="BF229" i="5"/>
  <c r="T229" i="5"/>
  <c r="R229" i="5"/>
  <c r="P229" i="5"/>
  <c r="BK229" i="5"/>
  <c r="J229" i="5"/>
  <c r="BE229" i="5" s="1"/>
  <c r="BI228" i="5"/>
  <c r="BH228" i="5"/>
  <c r="BG228" i="5"/>
  <c r="BF228" i="5"/>
  <c r="T228" i="5"/>
  <c r="R228" i="5"/>
  <c r="P228" i="5"/>
  <c r="BK228" i="5"/>
  <c r="J228" i="5"/>
  <c r="BE228" i="5" s="1"/>
  <c r="BI227" i="5"/>
  <c r="BH227" i="5"/>
  <c r="BG227" i="5"/>
  <c r="BF227" i="5"/>
  <c r="T227" i="5"/>
  <c r="R227" i="5"/>
  <c r="P227" i="5"/>
  <c r="BK227" i="5"/>
  <c r="J227" i="5"/>
  <c r="BE227" i="5" s="1"/>
  <c r="BI226" i="5"/>
  <c r="BH226" i="5"/>
  <c r="BG226" i="5"/>
  <c r="BF226" i="5"/>
  <c r="BE226" i="5"/>
  <c r="T226" i="5"/>
  <c r="R226" i="5"/>
  <c r="P226" i="5"/>
  <c r="BK226" i="5"/>
  <c r="BK224" i="5" s="1"/>
  <c r="J224" i="5" s="1"/>
  <c r="J69" i="5" s="1"/>
  <c r="J226" i="5"/>
  <c r="BI225" i="5"/>
  <c r="BH225" i="5"/>
  <c r="BG225" i="5"/>
  <c r="BF225" i="5"/>
  <c r="T225" i="5"/>
  <c r="R225" i="5"/>
  <c r="P225" i="5"/>
  <c r="BK225" i="5"/>
  <c r="J225" i="5"/>
  <c r="BE225" i="5" s="1"/>
  <c r="BI223" i="5"/>
  <c r="BH223" i="5"/>
  <c r="BG223" i="5"/>
  <c r="BF223" i="5"/>
  <c r="T223" i="5"/>
  <c r="R223" i="5"/>
  <c r="P223" i="5"/>
  <c r="BK223" i="5"/>
  <c r="J223" i="5"/>
  <c r="BE223" i="5" s="1"/>
  <c r="BI222" i="5"/>
  <c r="BH222" i="5"/>
  <c r="BG222" i="5"/>
  <c r="BF222" i="5"/>
  <c r="T222" i="5"/>
  <c r="R222" i="5"/>
  <c r="P222" i="5"/>
  <c r="BK222" i="5"/>
  <c r="J222" i="5"/>
  <c r="BE222" i="5" s="1"/>
  <c r="BI221" i="5"/>
  <c r="BH221" i="5"/>
  <c r="BG221" i="5"/>
  <c r="BF221" i="5"/>
  <c r="T221" i="5"/>
  <c r="R221" i="5"/>
  <c r="P221" i="5"/>
  <c r="BK221" i="5"/>
  <c r="J221" i="5"/>
  <c r="BE221" i="5" s="1"/>
  <c r="BI220" i="5"/>
  <c r="BH220" i="5"/>
  <c r="BG220" i="5"/>
  <c r="BF220" i="5"/>
  <c r="T220" i="5"/>
  <c r="R220" i="5"/>
  <c r="P220" i="5"/>
  <c r="BK220" i="5"/>
  <c r="J220" i="5"/>
  <c r="BE220" i="5" s="1"/>
  <c r="BI218" i="5"/>
  <c r="BH218" i="5"/>
  <c r="BG218" i="5"/>
  <c r="BF218" i="5"/>
  <c r="T218" i="5"/>
  <c r="R218" i="5"/>
  <c r="P218" i="5"/>
  <c r="BK218" i="5"/>
  <c r="J218" i="5"/>
  <c r="BE218" i="5" s="1"/>
  <c r="BI217" i="5"/>
  <c r="BH217" i="5"/>
  <c r="BG217" i="5"/>
  <c r="BF217" i="5"/>
  <c r="T217" i="5"/>
  <c r="R217" i="5"/>
  <c r="P217" i="5"/>
  <c r="P215" i="5" s="1"/>
  <c r="BK217" i="5"/>
  <c r="J217" i="5"/>
  <c r="BE217" i="5" s="1"/>
  <c r="BI216" i="5"/>
  <c r="BH216" i="5"/>
  <c r="BG216" i="5"/>
  <c r="BF216" i="5"/>
  <c r="T216" i="5"/>
  <c r="R216" i="5"/>
  <c r="P216" i="5"/>
  <c r="BK216" i="5"/>
  <c r="J216" i="5"/>
  <c r="BE216" i="5" s="1"/>
  <c r="BI214" i="5"/>
  <c r="BH214" i="5"/>
  <c r="BG214" i="5"/>
  <c r="BF214" i="5"/>
  <c r="T214" i="5"/>
  <c r="R214" i="5"/>
  <c r="P214" i="5"/>
  <c r="BK214" i="5"/>
  <c r="J214" i="5"/>
  <c r="BE214" i="5" s="1"/>
  <c r="BI213" i="5"/>
  <c r="BH213" i="5"/>
  <c r="BG213" i="5"/>
  <c r="BF213" i="5"/>
  <c r="T213" i="5"/>
  <c r="R213" i="5"/>
  <c r="P213" i="5"/>
  <c r="BK213" i="5"/>
  <c r="J213" i="5"/>
  <c r="BE213" i="5" s="1"/>
  <c r="BI212" i="5"/>
  <c r="BH212" i="5"/>
  <c r="BG212" i="5"/>
  <c r="BF212" i="5"/>
  <c r="T212" i="5"/>
  <c r="R212" i="5"/>
  <c r="R211" i="5" s="1"/>
  <c r="P212" i="5"/>
  <c r="BK212" i="5"/>
  <c r="J212" i="5"/>
  <c r="BE212" i="5" s="1"/>
  <c r="BI209" i="5"/>
  <c r="BH209" i="5"/>
  <c r="BG209" i="5"/>
  <c r="BF209" i="5"/>
  <c r="T209" i="5"/>
  <c r="T208" i="5" s="1"/>
  <c r="R209" i="5"/>
  <c r="R208" i="5" s="1"/>
  <c r="P209" i="5"/>
  <c r="P208" i="5" s="1"/>
  <c r="BK209" i="5"/>
  <c r="BK208" i="5" s="1"/>
  <c r="J208" i="5" s="1"/>
  <c r="J64" i="5" s="1"/>
  <c r="J209" i="5"/>
  <c r="BE209" i="5" s="1"/>
  <c r="BI206" i="5"/>
  <c r="BH206" i="5"/>
  <c r="BG206" i="5"/>
  <c r="BF206" i="5"/>
  <c r="T206" i="5"/>
  <c r="R206" i="5"/>
  <c r="P206" i="5"/>
  <c r="BK206" i="5"/>
  <c r="J206" i="5"/>
  <c r="BE206" i="5" s="1"/>
  <c r="BI204" i="5"/>
  <c r="BH204" i="5"/>
  <c r="BG204" i="5"/>
  <c r="BF204" i="5"/>
  <c r="T204" i="5"/>
  <c r="R204" i="5"/>
  <c r="P204" i="5"/>
  <c r="BK204" i="5"/>
  <c r="J204" i="5"/>
  <c r="BE204" i="5" s="1"/>
  <c r="BI202" i="5"/>
  <c r="BH202" i="5"/>
  <c r="BG202" i="5"/>
  <c r="BF202" i="5"/>
  <c r="BE202" i="5"/>
  <c r="T202" i="5"/>
  <c r="R202" i="5"/>
  <c r="P202" i="5"/>
  <c r="BK202" i="5"/>
  <c r="J202" i="5"/>
  <c r="BI201" i="5"/>
  <c r="BH201" i="5"/>
  <c r="BG201" i="5"/>
  <c r="BF201" i="5"/>
  <c r="T201" i="5"/>
  <c r="R201" i="5"/>
  <c r="P201" i="5"/>
  <c r="P200" i="5" s="1"/>
  <c r="BK201" i="5"/>
  <c r="J201" i="5"/>
  <c r="BE201" i="5" s="1"/>
  <c r="BI199" i="5"/>
  <c r="BH199" i="5"/>
  <c r="BG199" i="5"/>
  <c r="BF199" i="5"/>
  <c r="T199" i="5"/>
  <c r="R199" i="5"/>
  <c r="P199" i="5"/>
  <c r="BK199" i="5"/>
  <c r="J199" i="5"/>
  <c r="BE199" i="5" s="1"/>
  <c r="BI198" i="5"/>
  <c r="BH198" i="5"/>
  <c r="BG198" i="5"/>
  <c r="BF198" i="5"/>
  <c r="BE198" i="5"/>
  <c r="T198" i="5"/>
  <c r="R198" i="5"/>
  <c r="P198" i="5"/>
  <c r="BK198" i="5"/>
  <c r="J198" i="5"/>
  <c r="BI196" i="5"/>
  <c r="BH196" i="5"/>
  <c r="BG196" i="5"/>
  <c r="BF196" i="5"/>
  <c r="T196" i="5"/>
  <c r="R196" i="5"/>
  <c r="P196" i="5"/>
  <c r="BK196" i="5"/>
  <c r="J196" i="5"/>
  <c r="BE196" i="5" s="1"/>
  <c r="BI194" i="5"/>
  <c r="BH194" i="5"/>
  <c r="BG194" i="5"/>
  <c r="BF194" i="5"/>
  <c r="T194" i="5"/>
  <c r="R194" i="5"/>
  <c r="P194" i="5"/>
  <c r="BK194" i="5"/>
  <c r="J194" i="5"/>
  <c r="BE194" i="5" s="1"/>
  <c r="BI193" i="5"/>
  <c r="BH193" i="5"/>
  <c r="BG193" i="5"/>
  <c r="BF193" i="5"/>
  <c r="T193" i="5"/>
  <c r="R193" i="5"/>
  <c r="P193" i="5"/>
  <c r="BK193" i="5"/>
  <c r="J193" i="5"/>
  <c r="BE193" i="5" s="1"/>
  <c r="BI190" i="5"/>
  <c r="BH190" i="5"/>
  <c r="BG190" i="5"/>
  <c r="BF190" i="5"/>
  <c r="T190" i="5"/>
  <c r="R190" i="5"/>
  <c r="P190" i="5"/>
  <c r="BK190" i="5"/>
  <c r="J190" i="5"/>
  <c r="BE190" i="5" s="1"/>
  <c r="BI186" i="5"/>
  <c r="BH186" i="5"/>
  <c r="BG186" i="5"/>
  <c r="BF186" i="5"/>
  <c r="T186" i="5"/>
  <c r="R186" i="5"/>
  <c r="P186" i="5"/>
  <c r="BK186" i="5"/>
  <c r="J186" i="5"/>
  <c r="BE186" i="5" s="1"/>
  <c r="BI184" i="5"/>
  <c r="BH184" i="5"/>
  <c r="BG184" i="5"/>
  <c r="BF184" i="5"/>
  <c r="BE184" i="5"/>
  <c r="T184" i="5"/>
  <c r="R184" i="5"/>
  <c r="P184" i="5"/>
  <c r="BK184" i="5"/>
  <c r="J184" i="5"/>
  <c r="BI183" i="5"/>
  <c r="BH183" i="5"/>
  <c r="BG183" i="5"/>
  <c r="BF183" i="5"/>
  <c r="T183" i="5"/>
  <c r="R183" i="5"/>
  <c r="P183" i="5"/>
  <c r="BK183" i="5"/>
  <c r="J183" i="5"/>
  <c r="BE183" i="5" s="1"/>
  <c r="BI181" i="5"/>
  <c r="BH181" i="5"/>
  <c r="BG181" i="5"/>
  <c r="BF181" i="5"/>
  <c r="T181" i="5"/>
  <c r="R181" i="5"/>
  <c r="P181" i="5"/>
  <c r="BK181" i="5"/>
  <c r="J181" i="5"/>
  <c r="BE181" i="5" s="1"/>
  <c r="BI180" i="5"/>
  <c r="BH180" i="5"/>
  <c r="BG180" i="5"/>
  <c r="BF180" i="5"/>
  <c r="T180" i="5"/>
  <c r="R180" i="5"/>
  <c r="P180" i="5"/>
  <c r="BK180" i="5"/>
  <c r="J180" i="5"/>
  <c r="BE180" i="5" s="1"/>
  <c r="BI178" i="5"/>
  <c r="BH178" i="5"/>
  <c r="BG178" i="5"/>
  <c r="BF178" i="5"/>
  <c r="T178" i="5"/>
  <c r="R178" i="5"/>
  <c r="P178" i="5"/>
  <c r="BK178" i="5"/>
  <c r="J178" i="5"/>
  <c r="BE178" i="5" s="1"/>
  <c r="BI177" i="5"/>
  <c r="BH177" i="5"/>
  <c r="BG177" i="5"/>
  <c r="BF177" i="5"/>
  <c r="T177" i="5"/>
  <c r="R177" i="5"/>
  <c r="P177" i="5"/>
  <c r="BK177" i="5"/>
  <c r="J177" i="5"/>
  <c r="BE177" i="5" s="1"/>
  <c r="BI175" i="5"/>
  <c r="BH175" i="5"/>
  <c r="BG175" i="5"/>
  <c r="BF175" i="5"/>
  <c r="T175" i="5"/>
  <c r="R175" i="5"/>
  <c r="P175" i="5"/>
  <c r="BK175" i="5"/>
  <c r="J175" i="5"/>
  <c r="BE175" i="5" s="1"/>
  <c r="BI173" i="5"/>
  <c r="BH173" i="5"/>
  <c r="BG173" i="5"/>
  <c r="BF173" i="5"/>
  <c r="T173" i="5"/>
  <c r="R173" i="5"/>
  <c r="P173" i="5"/>
  <c r="BK173" i="5"/>
  <c r="J173" i="5"/>
  <c r="BE173" i="5" s="1"/>
  <c r="BI171" i="5"/>
  <c r="BH171" i="5"/>
  <c r="BG171" i="5"/>
  <c r="BF171" i="5"/>
  <c r="T171" i="5"/>
  <c r="R171" i="5"/>
  <c r="P171" i="5"/>
  <c r="BK171" i="5"/>
  <c r="J171" i="5"/>
  <c r="BE171" i="5" s="1"/>
  <c r="BI168" i="5"/>
  <c r="BH168" i="5"/>
  <c r="BG168" i="5"/>
  <c r="BF168" i="5"/>
  <c r="T168" i="5"/>
  <c r="R168" i="5"/>
  <c r="P168" i="5"/>
  <c r="BK168" i="5"/>
  <c r="J168" i="5"/>
  <c r="BE168" i="5" s="1"/>
  <c r="BI165" i="5"/>
  <c r="BH165" i="5"/>
  <c r="BG165" i="5"/>
  <c r="BF165" i="5"/>
  <c r="BE165" i="5"/>
  <c r="T165" i="5"/>
  <c r="R165" i="5"/>
  <c r="P165" i="5"/>
  <c r="BK165" i="5"/>
  <c r="J165" i="5"/>
  <c r="BI162" i="5"/>
  <c r="BH162" i="5"/>
  <c r="BG162" i="5"/>
  <c r="BF162" i="5"/>
  <c r="T162" i="5"/>
  <c r="R162" i="5"/>
  <c r="R145" i="5" s="1"/>
  <c r="P162" i="5"/>
  <c r="BK162" i="5"/>
  <c r="J162" i="5"/>
  <c r="BE162" i="5" s="1"/>
  <c r="BI160" i="5"/>
  <c r="BH160" i="5"/>
  <c r="BG160" i="5"/>
  <c r="BF160" i="5"/>
  <c r="BE160" i="5"/>
  <c r="T160" i="5"/>
  <c r="R160" i="5"/>
  <c r="P160" i="5"/>
  <c r="BK160" i="5"/>
  <c r="J160" i="5"/>
  <c r="BI155" i="5"/>
  <c r="BH155" i="5"/>
  <c r="BG155" i="5"/>
  <c r="BF155" i="5"/>
  <c r="T155" i="5"/>
  <c r="R155" i="5"/>
  <c r="P155" i="5"/>
  <c r="BK155" i="5"/>
  <c r="J155" i="5"/>
  <c r="BE155" i="5" s="1"/>
  <c r="BI149" i="5"/>
  <c r="BH149" i="5"/>
  <c r="BG149" i="5"/>
  <c r="BF149" i="5"/>
  <c r="T149" i="5"/>
  <c r="R149" i="5"/>
  <c r="P149" i="5"/>
  <c r="BK149" i="5"/>
  <c r="J149" i="5"/>
  <c r="BE149" i="5" s="1"/>
  <c r="BI146" i="5"/>
  <c r="BH146" i="5"/>
  <c r="BG146" i="5"/>
  <c r="BF146" i="5"/>
  <c r="T146" i="5"/>
  <c r="R146" i="5"/>
  <c r="P146" i="5"/>
  <c r="BK146" i="5"/>
  <c r="J146" i="5"/>
  <c r="BE146" i="5" s="1"/>
  <c r="BI144" i="5"/>
  <c r="BH144" i="5"/>
  <c r="BG144" i="5"/>
  <c r="BF144" i="5"/>
  <c r="T144" i="5"/>
  <c r="R144" i="5"/>
  <c r="P144" i="5"/>
  <c r="BK144" i="5"/>
  <c r="J144" i="5"/>
  <c r="BE144" i="5" s="1"/>
  <c r="BI143" i="5"/>
  <c r="BH143" i="5"/>
  <c r="BG143" i="5"/>
  <c r="BF143" i="5"/>
  <c r="T143" i="5"/>
  <c r="T142" i="5" s="1"/>
  <c r="R143" i="5"/>
  <c r="P143" i="5"/>
  <c r="BK143" i="5"/>
  <c r="BK142" i="5" s="1"/>
  <c r="J142" i="5" s="1"/>
  <c r="J60" i="5" s="1"/>
  <c r="J143" i="5"/>
  <c r="BE143" i="5" s="1"/>
  <c r="BI141" i="5"/>
  <c r="BH141" i="5"/>
  <c r="BG141" i="5"/>
  <c r="BF141" i="5"/>
  <c r="T141" i="5"/>
  <c r="R141" i="5"/>
  <c r="P141" i="5"/>
  <c r="BK141" i="5"/>
  <c r="J141" i="5"/>
  <c r="BE141" i="5" s="1"/>
  <c r="BI139" i="5"/>
  <c r="BH139" i="5"/>
  <c r="BG139" i="5"/>
  <c r="BF139" i="5"/>
  <c r="T139" i="5"/>
  <c r="R139" i="5"/>
  <c r="P139" i="5"/>
  <c r="BK139" i="5"/>
  <c r="J139" i="5"/>
  <c r="BE139" i="5" s="1"/>
  <c r="BI138" i="5"/>
  <c r="BH138" i="5"/>
  <c r="BG138" i="5"/>
  <c r="BF138" i="5"/>
  <c r="T138" i="5"/>
  <c r="R138" i="5"/>
  <c r="P138" i="5"/>
  <c r="BK138" i="5"/>
  <c r="J138" i="5"/>
  <c r="BE138" i="5" s="1"/>
  <c r="BI134" i="5"/>
  <c r="BH134" i="5"/>
  <c r="BG134" i="5"/>
  <c r="BF134" i="5"/>
  <c r="BE134" i="5"/>
  <c r="T134" i="5"/>
  <c r="R134" i="5"/>
  <c r="P134" i="5"/>
  <c r="P127" i="5" s="1"/>
  <c r="BK134" i="5"/>
  <c r="J134" i="5"/>
  <c r="BI128" i="5"/>
  <c r="BH128" i="5"/>
  <c r="BG128" i="5"/>
  <c r="BF128" i="5"/>
  <c r="T128" i="5"/>
  <c r="R128" i="5"/>
  <c r="R127" i="5" s="1"/>
  <c r="P128" i="5"/>
  <c r="BK128" i="5"/>
  <c r="J128" i="5"/>
  <c r="BE128" i="5" s="1"/>
  <c r="BI124" i="5"/>
  <c r="BH124" i="5"/>
  <c r="BG124" i="5"/>
  <c r="BF124" i="5"/>
  <c r="T124" i="5"/>
  <c r="R124" i="5"/>
  <c r="P124" i="5"/>
  <c r="BK124" i="5"/>
  <c r="J124" i="5"/>
  <c r="BE124" i="5" s="1"/>
  <c r="BI122" i="5"/>
  <c r="BH122" i="5"/>
  <c r="BG122" i="5"/>
  <c r="BF122" i="5"/>
  <c r="T122" i="5"/>
  <c r="R122" i="5"/>
  <c r="P122" i="5"/>
  <c r="BK122" i="5"/>
  <c r="J122" i="5"/>
  <c r="BE122" i="5" s="1"/>
  <c r="BI121" i="5"/>
  <c r="BH121" i="5"/>
  <c r="BG121" i="5"/>
  <c r="BF121" i="5"/>
  <c r="T121" i="5"/>
  <c r="R121" i="5"/>
  <c r="P121" i="5"/>
  <c r="BK121" i="5"/>
  <c r="J121" i="5"/>
  <c r="BE121" i="5" s="1"/>
  <c r="BI119" i="5"/>
  <c r="BH119" i="5"/>
  <c r="BG119" i="5"/>
  <c r="BF119" i="5"/>
  <c r="T119" i="5"/>
  <c r="R119" i="5"/>
  <c r="P119" i="5"/>
  <c r="BK119" i="5"/>
  <c r="J119" i="5"/>
  <c r="BE119" i="5" s="1"/>
  <c r="BI117" i="5"/>
  <c r="BH117" i="5"/>
  <c r="BG117" i="5"/>
  <c r="BF117" i="5"/>
  <c r="T117" i="5"/>
  <c r="R117" i="5"/>
  <c r="P117" i="5"/>
  <c r="BK117" i="5"/>
  <c r="J117" i="5"/>
  <c r="BE117" i="5" s="1"/>
  <c r="BI114" i="5"/>
  <c r="BH114" i="5"/>
  <c r="BG114" i="5"/>
  <c r="BF114" i="5"/>
  <c r="BE114" i="5"/>
  <c r="T114" i="5"/>
  <c r="R114" i="5"/>
  <c r="P114" i="5"/>
  <c r="BK114" i="5"/>
  <c r="J114" i="5"/>
  <c r="BI108" i="5"/>
  <c r="BH108" i="5"/>
  <c r="BG108" i="5"/>
  <c r="BF108" i="5"/>
  <c r="T108" i="5"/>
  <c r="R108" i="5"/>
  <c r="P108" i="5"/>
  <c r="BK108" i="5"/>
  <c r="J108" i="5"/>
  <c r="BE108" i="5" s="1"/>
  <c r="BI105" i="5"/>
  <c r="BH105" i="5"/>
  <c r="BG105" i="5"/>
  <c r="BF105" i="5"/>
  <c r="BE105" i="5"/>
  <c r="T105" i="5"/>
  <c r="R105" i="5"/>
  <c r="P105" i="5"/>
  <c r="BK105" i="5"/>
  <c r="J105" i="5"/>
  <c r="BI101" i="5"/>
  <c r="BH101" i="5"/>
  <c r="BG101" i="5"/>
  <c r="F32" i="5" s="1"/>
  <c r="BB55" i="1" s="1"/>
  <c r="BF101" i="5"/>
  <c r="T101" i="5"/>
  <c r="R101" i="5"/>
  <c r="P101" i="5"/>
  <c r="P96" i="5" s="1"/>
  <c r="BK101" i="5"/>
  <c r="J101" i="5"/>
  <c r="BE101" i="5" s="1"/>
  <c r="BI100" i="5"/>
  <c r="BH100" i="5"/>
  <c r="F33" i="5" s="1"/>
  <c r="BC55" i="1" s="1"/>
  <c r="BG100" i="5"/>
  <c r="BF100" i="5"/>
  <c r="T100" i="5"/>
  <c r="R100" i="5"/>
  <c r="P100" i="5"/>
  <c r="BK100" i="5"/>
  <c r="J100" i="5"/>
  <c r="BE100" i="5" s="1"/>
  <c r="BI97" i="5"/>
  <c r="BH97" i="5"/>
  <c r="BG97" i="5"/>
  <c r="BF97" i="5"/>
  <c r="T97" i="5"/>
  <c r="R97" i="5"/>
  <c r="P97" i="5"/>
  <c r="BK97" i="5"/>
  <c r="J97" i="5"/>
  <c r="BE97" i="5" s="1"/>
  <c r="J90" i="5"/>
  <c r="F90" i="5"/>
  <c r="F88" i="5"/>
  <c r="E86" i="5"/>
  <c r="J51" i="5"/>
  <c r="F51" i="5"/>
  <c r="F49" i="5"/>
  <c r="E47" i="5"/>
  <c r="J18" i="5"/>
  <c r="E18" i="5"/>
  <c r="F91" i="5" s="1"/>
  <c r="J17" i="5"/>
  <c r="J12" i="5"/>
  <c r="J88" i="5" s="1"/>
  <c r="E7" i="5"/>
  <c r="E45" i="5" s="1"/>
  <c r="BK101" i="4"/>
  <c r="J101" i="4" s="1"/>
  <c r="J59" i="4" s="1"/>
  <c r="AY54" i="1"/>
  <c r="AX54" i="1"/>
  <c r="BI124" i="4"/>
  <c r="BH124" i="4"/>
  <c r="BG124" i="4"/>
  <c r="BF124" i="4"/>
  <c r="T124" i="4"/>
  <c r="R124" i="4"/>
  <c r="P124" i="4"/>
  <c r="BK124" i="4"/>
  <c r="J124" i="4"/>
  <c r="BE124" i="4" s="1"/>
  <c r="BI123" i="4"/>
  <c r="BH123" i="4"/>
  <c r="BG123" i="4"/>
  <c r="BF123" i="4"/>
  <c r="T123" i="4"/>
  <c r="R123" i="4"/>
  <c r="P123" i="4"/>
  <c r="BK123" i="4"/>
  <c r="J123" i="4"/>
  <c r="BE123" i="4" s="1"/>
  <c r="BI122" i="4"/>
  <c r="BH122" i="4"/>
  <c r="BG122" i="4"/>
  <c r="BF122" i="4"/>
  <c r="T122" i="4"/>
  <c r="R122" i="4"/>
  <c r="P122" i="4"/>
  <c r="BK122" i="4"/>
  <c r="J122" i="4"/>
  <c r="BE122" i="4" s="1"/>
  <c r="BI121" i="4"/>
  <c r="BH121" i="4"/>
  <c r="BG121" i="4"/>
  <c r="BF121" i="4"/>
  <c r="T121" i="4"/>
  <c r="T120" i="4" s="1"/>
  <c r="R121" i="4"/>
  <c r="P121" i="4"/>
  <c r="BK121" i="4"/>
  <c r="J121" i="4"/>
  <c r="BE121" i="4" s="1"/>
  <c r="BI119" i="4"/>
  <c r="BH119" i="4"/>
  <c r="BG119" i="4"/>
  <c r="BF119" i="4"/>
  <c r="T119" i="4"/>
  <c r="T118" i="4" s="1"/>
  <c r="R119" i="4"/>
  <c r="R118" i="4" s="1"/>
  <c r="P119" i="4"/>
  <c r="P118" i="4" s="1"/>
  <c r="BK119" i="4"/>
  <c r="BK118" i="4" s="1"/>
  <c r="J118" i="4" s="1"/>
  <c r="J61" i="4" s="1"/>
  <c r="J119" i="4"/>
  <c r="BE119" i="4" s="1"/>
  <c r="BI116" i="4"/>
  <c r="BH116" i="4"/>
  <c r="BG116" i="4"/>
  <c r="BF116" i="4"/>
  <c r="T116" i="4"/>
  <c r="R116" i="4"/>
  <c r="P116" i="4"/>
  <c r="BK116" i="4"/>
  <c r="J116" i="4"/>
  <c r="BE116" i="4" s="1"/>
  <c r="BI115" i="4"/>
  <c r="BH115" i="4"/>
  <c r="BG115" i="4"/>
  <c r="BF115" i="4"/>
  <c r="T115" i="4"/>
  <c r="R115" i="4"/>
  <c r="P115" i="4"/>
  <c r="BK115" i="4"/>
  <c r="J115" i="4"/>
  <c r="BE115" i="4" s="1"/>
  <c r="BI113" i="4"/>
  <c r="BH113" i="4"/>
  <c r="BG113" i="4"/>
  <c r="BF113" i="4"/>
  <c r="T113" i="4"/>
  <c r="R113" i="4"/>
  <c r="P113" i="4"/>
  <c r="BK113" i="4"/>
  <c r="J113" i="4"/>
  <c r="BE113" i="4" s="1"/>
  <c r="BI108" i="4"/>
  <c r="BH108" i="4"/>
  <c r="BG108" i="4"/>
  <c r="BF108" i="4"/>
  <c r="T108" i="4"/>
  <c r="R108" i="4"/>
  <c r="P108" i="4"/>
  <c r="BK108" i="4"/>
  <c r="J108" i="4"/>
  <c r="BE108" i="4" s="1"/>
  <c r="BI105" i="4"/>
  <c r="BH105" i="4"/>
  <c r="BG105" i="4"/>
  <c r="BF105" i="4"/>
  <c r="T105" i="4"/>
  <c r="R105" i="4"/>
  <c r="P105" i="4"/>
  <c r="BK105" i="4"/>
  <c r="J105" i="4"/>
  <c r="BE105" i="4" s="1"/>
  <c r="BI102" i="4"/>
  <c r="BH102" i="4"/>
  <c r="BG102" i="4"/>
  <c r="BF102" i="4"/>
  <c r="BE102" i="4"/>
  <c r="T102" i="4"/>
  <c r="R102" i="4"/>
  <c r="P102" i="4"/>
  <c r="P101" i="4" s="1"/>
  <c r="BK102" i="4"/>
  <c r="J102" i="4"/>
  <c r="BI98" i="4"/>
  <c r="BH98" i="4"/>
  <c r="BG98" i="4"/>
  <c r="BF98" i="4"/>
  <c r="T98" i="4"/>
  <c r="R98" i="4"/>
  <c r="P98" i="4"/>
  <c r="BK98" i="4"/>
  <c r="J98" i="4"/>
  <c r="BE98" i="4" s="1"/>
  <c r="BI96" i="4"/>
  <c r="BH96" i="4"/>
  <c r="BG96" i="4"/>
  <c r="BF96" i="4"/>
  <c r="BE96" i="4"/>
  <c r="T96" i="4"/>
  <c r="R96" i="4"/>
  <c r="P96" i="4"/>
  <c r="BK96" i="4"/>
  <c r="J96" i="4"/>
  <c r="BI95" i="4"/>
  <c r="BH95" i="4"/>
  <c r="BG95" i="4"/>
  <c r="BF95" i="4"/>
  <c r="T95" i="4"/>
  <c r="R95" i="4"/>
  <c r="P95" i="4"/>
  <c r="BK95" i="4"/>
  <c r="J95" i="4"/>
  <c r="BE95" i="4" s="1"/>
  <c r="BI93" i="4"/>
  <c r="BH93" i="4"/>
  <c r="BG93" i="4"/>
  <c r="BF93" i="4"/>
  <c r="T93" i="4"/>
  <c r="R93" i="4"/>
  <c r="P93" i="4"/>
  <c r="BK93" i="4"/>
  <c r="J93" i="4"/>
  <c r="BE93" i="4" s="1"/>
  <c r="BI92" i="4"/>
  <c r="BH92" i="4"/>
  <c r="BG92" i="4"/>
  <c r="BF92" i="4"/>
  <c r="T92" i="4"/>
  <c r="R92" i="4"/>
  <c r="P92" i="4"/>
  <c r="BK92" i="4"/>
  <c r="J92" i="4"/>
  <c r="BE92" i="4" s="1"/>
  <c r="BI89" i="4"/>
  <c r="BH89" i="4"/>
  <c r="BG89" i="4"/>
  <c r="BF89" i="4"/>
  <c r="T89" i="4"/>
  <c r="R89" i="4"/>
  <c r="P89" i="4"/>
  <c r="BK89" i="4"/>
  <c r="J89" i="4"/>
  <c r="BE89" i="4" s="1"/>
  <c r="BI85" i="4"/>
  <c r="F34" i="4" s="1"/>
  <c r="BD54" i="1" s="1"/>
  <c r="BH85" i="4"/>
  <c r="BG85" i="4"/>
  <c r="BF85" i="4"/>
  <c r="T85" i="4"/>
  <c r="T84" i="4" s="1"/>
  <c r="R85" i="4"/>
  <c r="P85" i="4"/>
  <c r="BK85" i="4"/>
  <c r="J85" i="4"/>
  <c r="BE85" i="4" s="1"/>
  <c r="J78" i="4"/>
  <c r="F78" i="4"/>
  <c r="F76" i="4"/>
  <c r="E74" i="4"/>
  <c r="J51" i="4"/>
  <c r="F51" i="4"/>
  <c r="F49" i="4"/>
  <c r="E47" i="4"/>
  <c r="J18" i="4"/>
  <c r="E18" i="4"/>
  <c r="F79" i="4" s="1"/>
  <c r="J17" i="4"/>
  <c r="J12" i="4"/>
  <c r="J76" i="4" s="1"/>
  <c r="E7" i="4"/>
  <c r="E72" i="4" s="1"/>
  <c r="T151" i="3"/>
  <c r="AY53" i="1"/>
  <c r="AX53" i="1"/>
  <c r="BI152" i="3"/>
  <c r="BH152" i="3"/>
  <c r="BG152" i="3"/>
  <c r="BF152" i="3"/>
  <c r="BE152" i="3"/>
  <c r="T152" i="3"/>
  <c r="R152" i="3"/>
  <c r="R151" i="3" s="1"/>
  <c r="P152" i="3"/>
  <c r="P151" i="3" s="1"/>
  <c r="BK152" i="3"/>
  <c r="BK151" i="3" s="1"/>
  <c r="J151" i="3" s="1"/>
  <c r="J61" i="3" s="1"/>
  <c r="J152" i="3"/>
  <c r="BI149" i="3"/>
  <c r="BH149" i="3"/>
  <c r="BG149" i="3"/>
  <c r="BF149" i="3"/>
  <c r="T149" i="3"/>
  <c r="R149" i="3"/>
  <c r="P149" i="3"/>
  <c r="BK149" i="3"/>
  <c r="J149" i="3"/>
  <c r="BE149" i="3" s="1"/>
  <c r="BI147" i="3"/>
  <c r="BH147" i="3"/>
  <c r="BG147" i="3"/>
  <c r="BF147" i="3"/>
  <c r="T147" i="3"/>
  <c r="R147" i="3"/>
  <c r="P147" i="3"/>
  <c r="BK147" i="3"/>
  <c r="J147" i="3"/>
  <c r="BE147" i="3" s="1"/>
  <c r="BI143" i="3"/>
  <c r="BH143" i="3"/>
  <c r="BG143" i="3"/>
  <c r="BF143" i="3"/>
  <c r="T143" i="3"/>
  <c r="R143" i="3"/>
  <c r="P143" i="3"/>
  <c r="BK143" i="3"/>
  <c r="J143" i="3"/>
  <c r="BE143" i="3" s="1"/>
  <c r="BI141" i="3"/>
  <c r="BH141" i="3"/>
  <c r="BG141" i="3"/>
  <c r="BF141" i="3"/>
  <c r="T141" i="3"/>
  <c r="R141" i="3"/>
  <c r="P141" i="3"/>
  <c r="BK141" i="3"/>
  <c r="J141" i="3"/>
  <c r="BE141" i="3" s="1"/>
  <c r="BI139" i="3"/>
  <c r="BH139" i="3"/>
  <c r="BG139" i="3"/>
  <c r="BF139" i="3"/>
  <c r="T139" i="3"/>
  <c r="R139" i="3"/>
  <c r="P139" i="3"/>
  <c r="BK139" i="3"/>
  <c r="J139" i="3"/>
  <c r="BE139" i="3" s="1"/>
  <c r="BI138" i="3"/>
  <c r="BH138" i="3"/>
  <c r="BG138" i="3"/>
  <c r="BF138" i="3"/>
  <c r="T138" i="3"/>
  <c r="R138" i="3"/>
  <c r="P138" i="3"/>
  <c r="BK138" i="3"/>
  <c r="J138" i="3"/>
  <c r="BE138" i="3" s="1"/>
  <c r="BI136" i="3"/>
  <c r="BH136" i="3"/>
  <c r="BG136" i="3"/>
  <c r="BF136" i="3"/>
  <c r="T136" i="3"/>
  <c r="R136" i="3"/>
  <c r="P136" i="3"/>
  <c r="BK136" i="3"/>
  <c r="J136" i="3"/>
  <c r="BE136" i="3" s="1"/>
  <c r="BI134" i="3"/>
  <c r="BH134" i="3"/>
  <c r="BG134" i="3"/>
  <c r="BF134" i="3"/>
  <c r="T134" i="3"/>
  <c r="R134" i="3"/>
  <c r="P134" i="3"/>
  <c r="BK134" i="3"/>
  <c r="J134" i="3"/>
  <c r="BE134" i="3" s="1"/>
  <c r="BI131" i="3"/>
  <c r="BH131" i="3"/>
  <c r="BG131" i="3"/>
  <c r="BF131" i="3"/>
  <c r="BE131" i="3"/>
  <c r="T131" i="3"/>
  <c r="R131" i="3"/>
  <c r="P131" i="3"/>
  <c r="BK131" i="3"/>
  <c r="J131" i="3"/>
  <c r="BI126" i="3"/>
  <c r="BH126" i="3"/>
  <c r="BG126" i="3"/>
  <c r="BF126" i="3"/>
  <c r="T126" i="3"/>
  <c r="R126" i="3"/>
  <c r="P126" i="3"/>
  <c r="BK126" i="3"/>
  <c r="J126" i="3"/>
  <c r="BE126" i="3" s="1"/>
  <c r="BI123" i="3"/>
  <c r="BH123" i="3"/>
  <c r="BG123" i="3"/>
  <c r="BF123" i="3"/>
  <c r="BE123" i="3"/>
  <c r="T123" i="3"/>
  <c r="R123" i="3"/>
  <c r="P123" i="3"/>
  <c r="BK123" i="3"/>
  <c r="J123" i="3"/>
  <c r="BI120" i="3"/>
  <c r="BH120" i="3"/>
  <c r="BG120" i="3"/>
  <c r="BF120" i="3"/>
  <c r="T120" i="3"/>
  <c r="R120" i="3"/>
  <c r="P120" i="3"/>
  <c r="BK120" i="3"/>
  <c r="J120" i="3"/>
  <c r="BE120" i="3" s="1"/>
  <c r="BI117" i="3"/>
  <c r="BH117" i="3"/>
  <c r="BG117" i="3"/>
  <c r="BF117" i="3"/>
  <c r="T117" i="3"/>
  <c r="R117" i="3"/>
  <c r="P117" i="3"/>
  <c r="BK117" i="3"/>
  <c r="J117" i="3"/>
  <c r="BE117" i="3" s="1"/>
  <c r="BI110" i="3"/>
  <c r="BH110" i="3"/>
  <c r="BG110" i="3"/>
  <c r="BF110" i="3"/>
  <c r="T110" i="3"/>
  <c r="R110" i="3"/>
  <c r="P110" i="3"/>
  <c r="BK110" i="3"/>
  <c r="J110" i="3"/>
  <c r="BE110" i="3" s="1"/>
  <c r="BI108" i="3"/>
  <c r="BH108" i="3"/>
  <c r="BG108" i="3"/>
  <c r="BF108" i="3"/>
  <c r="T108" i="3"/>
  <c r="R108" i="3"/>
  <c r="P108" i="3"/>
  <c r="BK108" i="3"/>
  <c r="J108" i="3"/>
  <c r="BE108" i="3" s="1"/>
  <c r="BI106" i="3"/>
  <c r="BH106" i="3"/>
  <c r="BG106" i="3"/>
  <c r="BF106" i="3"/>
  <c r="T106" i="3"/>
  <c r="R106" i="3"/>
  <c r="P106" i="3"/>
  <c r="BK106" i="3"/>
  <c r="J106" i="3"/>
  <c r="BE106" i="3" s="1"/>
  <c r="BI104" i="3"/>
  <c r="BH104" i="3"/>
  <c r="BG104" i="3"/>
  <c r="BF104" i="3"/>
  <c r="T104" i="3"/>
  <c r="R104" i="3"/>
  <c r="P104" i="3"/>
  <c r="BK104" i="3"/>
  <c r="J104" i="3"/>
  <c r="BE104" i="3" s="1"/>
  <c r="BI102" i="3"/>
  <c r="BH102" i="3"/>
  <c r="BG102" i="3"/>
  <c r="BF102" i="3"/>
  <c r="T102" i="3"/>
  <c r="R102" i="3"/>
  <c r="P102" i="3"/>
  <c r="BK102" i="3"/>
  <c r="J102" i="3"/>
  <c r="BE102" i="3" s="1"/>
  <c r="BI100" i="3"/>
  <c r="BH100" i="3"/>
  <c r="BG100" i="3"/>
  <c r="BF100" i="3"/>
  <c r="T100" i="3"/>
  <c r="R100" i="3"/>
  <c r="P100" i="3"/>
  <c r="BK100" i="3"/>
  <c r="J100" i="3"/>
  <c r="BE100" i="3" s="1"/>
  <c r="BI98" i="3"/>
  <c r="BH98" i="3"/>
  <c r="BG98" i="3"/>
  <c r="BF98" i="3"/>
  <c r="T98" i="3"/>
  <c r="R98" i="3"/>
  <c r="P98" i="3"/>
  <c r="BK98" i="3"/>
  <c r="J98" i="3"/>
  <c r="BE98" i="3" s="1"/>
  <c r="BI95" i="3"/>
  <c r="BH95" i="3"/>
  <c r="BG95" i="3"/>
  <c r="BF95" i="3"/>
  <c r="T95" i="3"/>
  <c r="R95" i="3"/>
  <c r="P95" i="3"/>
  <c r="BK95" i="3"/>
  <c r="J95" i="3"/>
  <c r="BE95" i="3" s="1"/>
  <c r="BI87" i="3"/>
  <c r="BH87" i="3"/>
  <c r="BG87" i="3"/>
  <c r="BF87" i="3"/>
  <c r="T87" i="3"/>
  <c r="R87" i="3"/>
  <c r="P87" i="3"/>
  <c r="BK87" i="3"/>
  <c r="J87" i="3"/>
  <c r="BE87" i="3" s="1"/>
  <c r="BI84" i="3"/>
  <c r="F34" i="3" s="1"/>
  <c r="BD53" i="1" s="1"/>
  <c r="BH84" i="3"/>
  <c r="BG84" i="3"/>
  <c r="BF84" i="3"/>
  <c r="T84" i="3"/>
  <c r="T83" i="3" s="1"/>
  <c r="R84" i="3"/>
  <c r="P84" i="3"/>
  <c r="BK84" i="3"/>
  <c r="J84" i="3"/>
  <c r="BE84" i="3" s="1"/>
  <c r="J77" i="3"/>
  <c r="F77" i="3"/>
  <c r="F75" i="3"/>
  <c r="E73" i="3"/>
  <c r="J51" i="3"/>
  <c r="F51" i="3"/>
  <c r="F49" i="3"/>
  <c r="E47" i="3"/>
  <c r="J18" i="3"/>
  <c r="E18" i="3"/>
  <c r="F78" i="3" s="1"/>
  <c r="J17" i="3"/>
  <c r="J12" i="3"/>
  <c r="J49" i="3" s="1"/>
  <c r="E7" i="3"/>
  <c r="E45" i="3" s="1"/>
  <c r="AY52" i="1"/>
  <c r="AX52" i="1"/>
  <c r="BI139" i="2"/>
  <c r="BH139" i="2"/>
  <c r="BG139" i="2"/>
  <c r="BF139" i="2"/>
  <c r="T139" i="2"/>
  <c r="T138" i="2" s="1"/>
  <c r="R139" i="2"/>
  <c r="R138" i="2" s="1"/>
  <c r="P139" i="2"/>
  <c r="P138" i="2" s="1"/>
  <c r="BK139" i="2"/>
  <c r="BK138" i="2" s="1"/>
  <c r="J138" i="2" s="1"/>
  <c r="J63" i="2" s="1"/>
  <c r="J139" i="2"/>
  <c r="BE139" i="2" s="1"/>
  <c r="BI137" i="2"/>
  <c r="BH137" i="2"/>
  <c r="BG137" i="2"/>
  <c r="BF137" i="2"/>
  <c r="T137" i="2"/>
  <c r="R137" i="2"/>
  <c r="P137" i="2"/>
  <c r="BK137" i="2"/>
  <c r="J137" i="2"/>
  <c r="BE137" i="2" s="1"/>
  <c r="BI135" i="2"/>
  <c r="BH135" i="2"/>
  <c r="BG135" i="2"/>
  <c r="BF135" i="2"/>
  <c r="T135" i="2"/>
  <c r="T133" i="2" s="1"/>
  <c r="R135" i="2"/>
  <c r="P135" i="2"/>
  <c r="BK135" i="2"/>
  <c r="J135" i="2"/>
  <c r="BE135" i="2" s="1"/>
  <c r="BI134" i="2"/>
  <c r="BH134" i="2"/>
  <c r="BG134" i="2"/>
  <c r="BF134" i="2"/>
  <c r="BE134" i="2"/>
  <c r="T134" i="2"/>
  <c r="R134" i="2"/>
  <c r="R133" i="2" s="1"/>
  <c r="P134" i="2"/>
  <c r="P133" i="2" s="1"/>
  <c r="BK134" i="2"/>
  <c r="J134" i="2"/>
  <c r="BI131" i="2"/>
  <c r="BH131" i="2"/>
  <c r="BG131" i="2"/>
  <c r="BF131" i="2"/>
  <c r="T131" i="2"/>
  <c r="T129" i="2" s="1"/>
  <c r="R131" i="2"/>
  <c r="P131" i="2"/>
  <c r="BK131" i="2"/>
  <c r="J131" i="2"/>
  <c r="BE131" i="2" s="1"/>
  <c r="BI130" i="2"/>
  <c r="BH130" i="2"/>
  <c r="BG130" i="2"/>
  <c r="BF130" i="2"/>
  <c r="T130" i="2"/>
  <c r="R130" i="2"/>
  <c r="R129" i="2" s="1"/>
  <c r="P130" i="2"/>
  <c r="P129" i="2" s="1"/>
  <c r="BK130" i="2"/>
  <c r="J130" i="2"/>
  <c r="BE130" i="2" s="1"/>
  <c r="BI128" i="2"/>
  <c r="BH128" i="2"/>
  <c r="BG128" i="2"/>
  <c r="BF128" i="2"/>
  <c r="T128" i="2"/>
  <c r="R128" i="2"/>
  <c r="P128" i="2"/>
  <c r="BK128" i="2"/>
  <c r="J128" i="2"/>
  <c r="BE128" i="2" s="1"/>
  <c r="BI126" i="2"/>
  <c r="BH126" i="2"/>
  <c r="BG126" i="2"/>
  <c r="BF126" i="2"/>
  <c r="T126" i="2"/>
  <c r="T114" i="2" s="1"/>
  <c r="R126" i="2"/>
  <c r="P126" i="2"/>
  <c r="BK126" i="2"/>
  <c r="J126" i="2"/>
  <c r="BE126" i="2" s="1"/>
  <c r="BI121" i="2"/>
  <c r="BH121" i="2"/>
  <c r="BG121" i="2"/>
  <c r="BF121" i="2"/>
  <c r="BE121" i="2"/>
  <c r="T121" i="2"/>
  <c r="R121" i="2"/>
  <c r="P121" i="2"/>
  <c r="BK121" i="2"/>
  <c r="J121" i="2"/>
  <c r="BI118" i="2"/>
  <c r="BH118" i="2"/>
  <c r="BG118" i="2"/>
  <c r="BF118" i="2"/>
  <c r="T118" i="2"/>
  <c r="R118" i="2"/>
  <c r="P118" i="2"/>
  <c r="BK118" i="2"/>
  <c r="J118" i="2"/>
  <c r="BE118" i="2" s="1"/>
  <c r="BI115" i="2"/>
  <c r="BH115" i="2"/>
  <c r="BG115" i="2"/>
  <c r="BF115" i="2"/>
  <c r="BE115" i="2"/>
  <c r="T115" i="2"/>
  <c r="R115" i="2"/>
  <c r="P115" i="2"/>
  <c r="BK115" i="2"/>
  <c r="BK114" i="2" s="1"/>
  <c r="J114" i="2" s="1"/>
  <c r="J60" i="2" s="1"/>
  <c r="J115" i="2"/>
  <c r="BI113" i="2"/>
  <c r="BH113" i="2"/>
  <c r="BG113" i="2"/>
  <c r="BF113" i="2"/>
  <c r="T113" i="2"/>
  <c r="T112" i="2" s="1"/>
  <c r="R113" i="2"/>
  <c r="R112" i="2" s="1"/>
  <c r="P113" i="2"/>
  <c r="P112" i="2" s="1"/>
  <c r="BK113" i="2"/>
  <c r="BK112" i="2" s="1"/>
  <c r="J112" i="2" s="1"/>
  <c r="J59" i="2" s="1"/>
  <c r="J113" i="2"/>
  <c r="BE113" i="2" s="1"/>
  <c r="BI109" i="2"/>
  <c r="BH109" i="2"/>
  <c r="BG109" i="2"/>
  <c r="BF109" i="2"/>
  <c r="T109" i="2"/>
  <c r="R109" i="2"/>
  <c r="P109" i="2"/>
  <c r="BK109" i="2"/>
  <c r="J109" i="2"/>
  <c r="BE109" i="2" s="1"/>
  <c r="BI107" i="2"/>
  <c r="BH107" i="2"/>
  <c r="BG107" i="2"/>
  <c r="BF107" i="2"/>
  <c r="T107" i="2"/>
  <c r="R107" i="2"/>
  <c r="P107" i="2"/>
  <c r="BK107" i="2"/>
  <c r="J107" i="2"/>
  <c r="BE107" i="2" s="1"/>
  <c r="BI106" i="2"/>
  <c r="BH106" i="2"/>
  <c r="BG106" i="2"/>
  <c r="BF106" i="2"/>
  <c r="T106" i="2"/>
  <c r="R106" i="2"/>
  <c r="P106" i="2"/>
  <c r="BK106" i="2"/>
  <c r="J106" i="2"/>
  <c r="BE106" i="2" s="1"/>
  <c r="BI104" i="2"/>
  <c r="BH104" i="2"/>
  <c r="BG104" i="2"/>
  <c r="BF104" i="2"/>
  <c r="BE104" i="2"/>
  <c r="T104" i="2"/>
  <c r="R104" i="2"/>
  <c r="P104" i="2"/>
  <c r="BK104" i="2"/>
  <c r="J104" i="2"/>
  <c r="BI102" i="2"/>
  <c r="BH102" i="2"/>
  <c r="BG102" i="2"/>
  <c r="BF102" i="2"/>
  <c r="T102" i="2"/>
  <c r="R102" i="2"/>
  <c r="P102" i="2"/>
  <c r="BK102" i="2"/>
  <c r="J102" i="2"/>
  <c r="BE102" i="2" s="1"/>
  <c r="BI99" i="2"/>
  <c r="BH99" i="2"/>
  <c r="BG99" i="2"/>
  <c r="BF99" i="2"/>
  <c r="T99" i="2"/>
  <c r="R99" i="2"/>
  <c r="P99" i="2"/>
  <c r="BK99" i="2"/>
  <c r="J99" i="2"/>
  <c r="BE99" i="2" s="1"/>
  <c r="BI96" i="2"/>
  <c r="BH96" i="2"/>
  <c r="BG96" i="2"/>
  <c r="BF96" i="2"/>
  <c r="T96" i="2"/>
  <c r="R96" i="2"/>
  <c r="P96" i="2"/>
  <c r="BK96" i="2"/>
  <c r="J96" i="2"/>
  <c r="BE96" i="2" s="1"/>
  <c r="BI93" i="2"/>
  <c r="BH93" i="2"/>
  <c r="BG93" i="2"/>
  <c r="BF93" i="2"/>
  <c r="T93" i="2"/>
  <c r="R93" i="2"/>
  <c r="P93" i="2"/>
  <c r="BK93" i="2"/>
  <c r="J93" i="2"/>
  <c r="BE93" i="2" s="1"/>
  <c r="BI89" i="2"/>
  <c r="BH89" i="2"/>
  <c r="BG89" i="2"/>
  <c r="BF89" i="2"/>
  <c r="T89" i="2"/>
  <c r="R89" i="2"/>
  <c r="P89" i="2"/>
  <c r="BK89" i="2"/>
  <c r="J89" i="2"/>
  <c r="BE89" i="2" s="1"/>
  <c r="BI86" i="2"/>
  <c r="BH86" i="2"/>
  <c r="BG86" i="2"/>
  <c r="BF86" i="2"/>
  <c r="T86" i="2"/>
  <c r="R86" i="2"/>
  <c r="P86" i="2"/>
  <c r="BK86" i="2"/>
  <c r="J86" i="2"/>
  <c r="BE86" i="2" s="1"/>
  <c r="J30" i="2" s="1"/>
  <c r="AV52" i="1" s="1"/>
  <c r="J79" i="2"/>
  <c r="F79" i="2"/>
  <c r="F77" i="2"/>
  <c r="E75" i="2"/>
  <c r="F52" i="2"/>
  <c r="J51" i="2"/>
  <c r="F51" i="2"/>
  <c r="F49" i="2"/>
  <c r="E47" i="2"/>
  <c r="J18" i="2"/>
  <c r="E18" i="2"/>
  <c r="F80" i="2" s="1"/>
  <c r="J17" i="2"/>
  <c r="J12" i="2"/>
  <c r="J49" i="2" s="1"/>
  <c r="E7" i="2"/>
  <c r="AS51" i="1"/>
  <c r="L47" i="1"/>
  <c r="AM46" i="1"/>
  <c r="L46" i="1"/>
  <c r="AM44" i="1"/>
  <c r="L44" i="1"/>
  <c r="L42" i="1"/>
  <c r="L41" i="1"/>
  <c r="F30" i="2" l="1"/>
  <c r="AZ52" i="1" s="1"/>
  <c r="P114" i="2"/>
  <c r="BK129" i="2"/>
  <c r="J129" i="2" s="1"/>
  <c r="J61" i="2" s="1"/>
  <c r="J75" i="3"/>
  <c r="BK116" i="3"/>
  <c r="J116" i="3" s="1"/>
  <c r="J59" i="3" s="1"/>
  <c r="T116" i="3"/>
  <c r="T133" i="3"/>
  <c r="BK114" i="4"/>
  <c r="J114" i="4" s="1"/>
  <c r="J60" i="4" s="1"/>
  <c r="BK120" i="4"/>
  <c r="J120" i="4" s="1"/>
  <c r="J62" i="4" s="1"/>
  <c r="BK96" i="5"/>
  <c r="J96" i="5" s="1"/>
  <c r="J58" i="5" s="1"/>
  <c r="T127" i="5"/>
  <c r="BK145" i="5"/>
  <c r="J145" i="5" s="1"/>
  <c r="J61" i="5" s="1"/>
  <c r="T200" i="5"/>
  <c r="T211" i="5"/>
  <c r="T219" i="5"/>
  <c r="R224" i="5"/>
  <c r="T224" i="5"/>
  <c r="BK241" i="5"/>
  <c r="J241" i="5" s="1"/>
  <c r="J72" i="5" s="1"/>
  <c r="J134" i="7"/>
  <c r="J63" i="7" s="1"/>
  <c r="BK133" i="7"/>
  <c r="J133" i="7" s="1"/>
  <c r="J62" i="7" s="1"/>
  <c r="P98" i="12"/>
  <c r="F34" i="16"/>
  <c r="BD66" i="1" s="1"/>
  <c r="F32" i="2"/>
  <c r="BB52" i="1" s="1"/>
  <c r="F33" i="2"/>
  <c r="BC52" i="1" s="1"/>
  <c r="R114" i="2"/>
  <c r="F52" i="3"/>
  <c r="P83" i="3"/>
  <c r="F32" i="3"/>
  <c r="BB53" i="1" s="1"/>
  <c r="BK133" i="3"/>
  <c r="J133" i="3" s="1"/>
  <c r="J60" i="3" s="1"/>
  <c r="E45" i="4"/>
  <c r="T101" i="4"/>
  <c r="R114" i="4"/>
  <c r="BK127" i="5"/>
  <c r="J127" i="5" s="1"/>
  <c r="J59" i="5" s="1"/>
  <c r="P167" i="5"/>
  <c r="BK200" i="5"/>
  <c r="J200" i="5" s="1"/>
  <c r="J63" i="5" s="1"/>
  <c r="BK219" i="5"/>
  <c r="J219" i="5" s="1"/>
  <c r="J68" i="5" s="1"/>
  <c r="P258" i="5"/>
  <c r="BK258" i="5"/>
  <c r="J258" i="5" s="1"/>
  <c r="J73" i="5" s="1"/>
  <c r="F81" i="7"/>
  <c r="F52" i="7"/>
  <c r="R112" i="8"/>
  <c r="T134" i="9"/>
  <c r="P86" i="13"/>
  <c r="E73" i="15"/>
  <c r="E45" i="15"/>
  <c r="J77" i="2"/>
  <c r="R85" i="2"/>
  <c r="P85" i="2"/>
  <c r="P84" i="2" s="1"/>
  <c r="P83" i="2" s="1"/>
  <c r="AU52" i="1" s="1"/>
  <c r="J31" i="3"/>
  <c r="AW53" i="1" s="1"/>
  <c r="R133" i="3"/>
  <c r="P84" i="4"/>
  <c r="J31" i="4"/>
  <c r="AW54" i="1" s="1"/>
  <c r="T114" i="4"/>
  <c r="P120" i="4"/>
  <c r="F52" i="5"/>
  <c r="T145" i="5"/>
  <c r="R167" i="5"/>
  <c r="P211" i="5"/>
  <c r="BK211" i="5"/>
  <c r="J211" i="5" s="1"/>
  <c r="J66" i="5" s="1"/>
  <c r="P219" i="5"/>
  <c r="BK232" i="5"/>
  <c r="J232" i="5" s="1"/>
  <c r="J71" i="5" s="1"/>
  <c r="R258" i="5"/>
  <c r="T200" i="6"/>
  <c r="F34" i="10"/>
  <c r="BD60" i="1" s="1"/>
  <c r="P157" i="10"/>
  <c r="E45" i="11"/>
  <c r="E72" i="11"/>
  <c r="J30" i="13"/>
  <c r="AV63" i="1" s="1"/>
  <c r="F30" i="13"/>
  <c r="AZ63" i="1" s="1"/>
  <c r="F32" i="4"/>
  <c r="BB54" i="1" s="1"/>
  <c r="R96" i="5"/>
  <c r="E74" i="9"/>
  <c r="E45" i="9"/>
  <c r="R108" i="11"/>
  <c r="BK167" i="6"/>
  <c r="J167" i="6" s="1"/>
  <c r="J59" i="6" s="1"/>
  <c r="T167" i="6"/>
  <c r="BK113" i="7"/>
  <c r="J113" i="7" s="1"/>
  <c r="J59" i="7" s="1"/>
  <c r="R113" i="7"/>
  <c r="P129" i="8"/>
  <c r="P138" i="8"/>
  <c r="T138" i="8"/>
  <c r="T100" i="9"/>
  <c r="R114" i="9"/>
  <c r="T149" i="9"/>
  <c r="P149" i="9"/>
  <c r="T86" i="10"/>
  <c r="BK86" i="10"/>
  <c r="P118" i="10"/>
  <c r="P126" i="10"/>
  <c r="F33" i="11"/>
  <c r="BC61" i="1" s="1"/>
  <c r="BK116" i="11"/>
  <c r="J116" i="11" s="1"/>
  <c r="J61" i="11" s="1"/>
  <c r="J76" i="12"/>
  <c r="BK98" i="12"/>
  <c r="J98" i="12" s="1"/>
  <c r="J61" i="12" s="1"/>
  <c r="R98" i="12"/>
  <c r="BK105" i="12"/>
  <c r="J105" i="12" s="1"/>
  <c r="J62" i="12" s="1"/>
  <c r="F52" i="13"/>
  <c r="T86" i="13"/>
  <c r="T81" i="13" s="1"/>
  <c r="T80" i="13" s="1"/>
  <c r="BK81" i="14"/>
  <c r="F34" i="14"/>
  <c r="BD64" i="1" s="1"/>
  <c r="R112" i="15"/>
  <c r="BK126" i="15"/>
  <c r="J126" i="15" s="1"/>
  <c r="J60" i="15" s="1"/>
  <c r="R164" i="15"/>
  <c r="P84" i="16"/>
  <c r="P83" i="16" s="1"/>
  <c r="AU66" i="1" s="1"/>
  <c r="F31" i="16"/>
  <c r="BA66" i="1" s="1"/>
  <c r="T85" i="16"/>
  <c r="T84" i="16" s="1"/>
  <c r="T83" i="16" s="1"/>
  <c r="BK87" i="6"/>
  <c r="F31" i="7"/>
  <c r="BA57" i="1" s="1"/>
  <c r="J31" i="7"/>
  <c r="AW57" i="1" s="1"/>
  <c r="T86" i="7"/>
  <c r="F34" i="7"/>
  <c r="BD57" i="1" s="1"/>
  <c r="T112" i="8"/>
  <c r="T122" i="8"/>
  <c r="BK129" i="8"/>
  <c r="J129" i="8" s="1"/>
  <c r="J61" i="8" s="1"/>
  <c r="R86" i="9"/>
  <c r="F33" i="9"/>
  <c r="BC59" i="1" s="1"/>
  <c r="BK86" i="9"/>
  <c r="F34" i="9"/>
  <c r="BD59" i="1" s="1"/>
  <c r="BK100" i="9"/>
  <c r="J100" i="9" s="1"/>
  <c r="J59" i="9" s="1"/>
  <c r="R100" i="9"/>
  <c r="BK134" i="9"/>
  <c r="R134" i="9"/>
  <c r="R149" i="9"/>
  <c r="R126" i="10"/>
  <c r="T157" i="10"/>
  <c r="J31" i="11"/>
  <c r="AW61" i="1" s="1"/>
  <c r="T84" i="11"/>
  <c r="BK108" i="11"/>
  <c r="J108" i="11" s="1"/>
  <c r="J59" i="11" s="1"/>
  <c r="F31" i="11"/>
  <c r="BA61" i="1" s="1"/>
  <c r="P84" i="12"/>
  <c r="R87" i="12"/>
  <c r="R85" i="15"/>
  <c r="P85" i="15"/>
  <c r="T141" i="15"/>
  <c r="F80" i="16"/>
  <c r="R85" i="16"/>
  <c r="F69" i="18"/>
  <c r="F73" i="18" s="1"/>
  <c r="F181" i="18" s="1"/>
  <c r="F187" i="18" s="1"/>
  <c r="P271" i="5"/>
  <c r="R271" i="5"/>
  <c r="BK126" i="7"/>
  <c r="J126" i="7" s="1"/>
  <c r="J60" i="7" s="1"/>
  <c r="F34" i="8"/>
  <c r="BD58" i="1" s="1"/>
  <c r="P112" i="8"/>
  <c r="R157" i="10"/>
  <c r="F30" i="12"/>
  <c r="AZ62" i="1" s="1"/>
  <c r="T87" i="12"/>
  <c r="BK93" i="12"/>
  <c r="J93" i="12" s="1"/>
  <c r="J60" i="12" s="1"/>
  <c r="R93" i="12"/>
  <c r="R83" i="12" s="1"/>
  <c r="R82" i="12" s="1"/>
  <c r="R105" i="12"/>
  <c r="P105" i="12"/>
  <c r="R81" i="13"/>
  <c r="R80" i="13" s="1"/>
  <c r="F52" i="14"/>
  <c r="BK164" i="15"/>
  <c r="J164" i="15" s="1"/>
  <c r="J62" i="15" s="1"/>
  <c r="J77" i="16"/>
  <c r="F38" i="18"/>
  <c r="F180" i="18" s="1"/>
  <c r="F99" i="18"/>
  <c r="F182" i="18" s="1"/>
  <c r="F119" i="18"/>
  <c r="F183" i="18" s="1"/>
  <c r="F145" i="18"/>
  <c r="F184" i="18" s="1"/>
  <c r="BK80" i="14"/>
  <c r="J81" i="14"/>
  <c r="J58" i="14" s="1"/>
  <c r="BK86" i="6"/>
  <c r="J87" i="6"/>
  <c r="J58" i="6" s="1"/>
  <c r="J86" i="9"/>
  <c r="J58" i="9" s="1"/>
  <c r="AT52" i="1"/>
  <c r="R84" i="2"/>
  <c r="R83" i="2" s="1"/>
  <c r="J86" i="10"/>
  <c r="J58" i="10" s="1"/>
  <c r="J30" i="5"/>
  <c r="AV55" i="1" s="1"/>
  <c r="F31" i="5"/>
  <c r="BA55" i="1" s="1"/>
  <c r="J31" i="5"/>
  <c r="AW55" i="1" s="1"/>
  <c r="E73" i="2"/>
  <c r="E45" i="2"/>
  <c r="F31" i="9"/>
  <c r="BA59" i="1" s="1"/>
  <c r="J31" i="9"/>
  <c r="AW59" i="1" s="1"/>
  <c r="F31" i="2"/>
  <c r="BA52" i="1" s="1"/>
  <c r="J31" i="2"/>
  <c r="AW52" i="1" s="1"/>
  <c r="E73" i="16"/>
  <c r="E45" i="16"/>
  <c r="J30" i="3"/>
  <c r="AV53" i="1" s="1"/>
  <c r="AT53" i="1" s="1"/>
  <c r="T82" i="3"/>
  <c r="T81" i="3" s="1"/>
  <c r="R85" i="10"/>
  <c r="R84" i="10" s="1"/>
  <c r="J31" i="16"/>
  <c r="AW66" i="1" s="1"/>
  <c r="F33" i="4"/>
  <c r="BC54" i="1" s="1"/>
  <c r="P114" i="4"/>
  <c r="P83" i="4" s="1"/>
  <c r="P82" i="4" s="1"/>
  <c r="AU54" i="1" s="1"/>
  <c r="J49" i="5"/>
  <c r="E84" i="5"/>
  <c r="T96" i="5"/>
  <c r="BK215" i="5"/>
  <c r="P224" i="5"/>
  <c r="T87" i="6"/>
  <c r="T86" i="6" s="1"/>
  <c r="T85" i="6" s="1"/>
  <c r="F30" i="7"/>
  <c r="AZ57" i="1" s="1"/>
  <c r="F31" i="8"/>
  <c r="BA58" i="1" s="1"/>
  <c r="P100" i="9"/>
  <c r="P140" i="10"/>
  <c r="BK140" i="10"/>
  <c r="J140" i="10" s="1"/>
  <c r="J62" i="10" s="1"/>
  <c r="F79" i="12"/>
  <c r="F31" i="12"/>
  <c r="BA62" i="1" s="1"/>
  <c r="T81" i="14"/>
  <c r="T80" i="14" s="1"/>
  <c r="T79" i="14" s="1"/>
  <c r="J30" i="15"/>
  <c r="AV65" i="1" s="1"/>
  <c r="R141" i="15"/>
  <c r="R84" i="15" s="1"/>
  <c r="R83" i="15" s="1"/>
  <c r="P141" i="15"/>
  <c r="T85" i="2"/>
  <c r="T84" i="2" s="1"/>
  <c r="T83" i="2" s="1"/>
  <c r="BK133" i="2"/>
  <c r="J133" i="2" s="1"/>
  <c r="J62" i="2" s="1"/>
  <c r="R116" i="3"/>
  <c r="P133" i="3"/>
  <c r="F30" i="3"/>
  <c r="AZ53" i="1" s="1"/>
  <c r="R120" i="4"/>
  <c r="R142" i="5"/>
  <c r="BK167" i="5"/>
  <c r="J167" i="5" s="1"/>
  <c r="J62" i="5" s="1"/>
  <c r="R200" i="5"/>
  <c r="T215" i="5"/>
  <c r="T232" i="5"/>
  <c r="P241" i="5"/>
  <c r="BK271" i="5"/>
  <c r="J271" i="5" s="1"/>
  <c r="J74" i="5" s="1"/>
  <c r="F30" i="5"/>
  <c r="AZ55" i="1" s="1"/>
  <c r="J49" i="6"/>
  <c r="R87" i="6"/>
  <c r="F33" i="6"/>
  <c r="BC56" i="1" s="1"/>
  <c r="J31" i="6"/>
  <c r="AW56" i="1" s="1"/>
  <c r="F33" i="7"/>
  <c r="BC57" i="1" s="1"/>
  <c r="P85" i="8"/>
  <c r="P84" i="8" s="1"/>
  <c r="P83" i="8" s="1"/>
  <c r="AU58" i="1" s="1"/>
  <c r="F32" i="8"/>
  <c r="BB58" i="1" s="1"/>
  <c r="BK85" i="8"/>
  <c r="P134" i="9"/>
  <c r="P133" i="9" s="1"/>
  <c r="J49" i="10"/>
  <c r="F33" i="10"/>
  <c r="BC60" i="1" s="1"/>
  <c r="F31" i="10"/>
  <c r="BA60" i="1" s="1"/>
  <c r="BK118" i="10"/>
  <c r="J118" i="10" s="1"/>
  <c r="J59" i="10" s="1"/>
  <c r="F32" i="11"/>
  <c r="BB61" i="1" s="1"/>
  <c r="F34" i="11"/>
  <c r="BD61" i="1" s="1"/>
  <c r="F34" i="13"/>
  <c r="BD63" i="1" s="1"/>
  <c r="F31" i="14"/>
  <c r="BA64" i="1" s="1"/>
  <c r="J31" i="15"/>
  <c r="AW65" i="1" s="1"/>
  <c r="F30" i="15"/>
  <c r="AZ65" i="1" s="1"/>
  <c r="F30" i="6"/>
  <c r="AZ56" i="1" s="1"/>
  <c r="J30" i="6"/>
  <c r="AV56" i="1" s="1"/>
  <c r="F30" i="9"/>
  <c r="AZ59" i="1" s="1"/>
  <c r="J30" i="9"/>
  <c r="AV59" i="1" s="1"/>
  <c r="AT59" i="1" s="1"/>
  <c r="J134" i="9"/>
  <c r="J63" i="9" s="1"/>
  <c r="E72" i="12"/>
  <c r="E45" i="12"/>
  <c r="E69" i="14"/>
  <c r="E45" i="14"/>
  <c r="E71" i="3"/>
  <c r="J30" i="4"/>
  <c r="AV54" i="1" s="1"/>
  <c r="AT54" i="1" s="1"/>
  <c r="T83" i="4"/>
  <c r="T82" i="4" s="1"/>
  <c r="R85" i="9"/>
  <c r="R83" i="3"/>
  <c r="R82" i="3" s="1"/>
  <c r="R81" i="3" s="1"/>
  <c r="F33" i="3"/>
  <c r="BC53" i="1" s="1"/>
  <c r="J49" i="4"/>
  <c r="R84" i="4"/>
  <c r="F34" i="5"/>
  <c r="BD55" i="1" s="1"/>
  <c r="R241" i="5"/>
  <c r="F34" i="6"/>
  <c r="BD56" i="1" s="1"/>
  <c r="BK86" i="7"/>
  <c r="J49" i="8"/>
  <c r="F33" i="8"/>
  <c r="BC58" i="1" s="1"/>
  <c r="F32" i="9"/>
  <c r="BB59" i="1" s="1"/>
  <c r="F30" i="10"/>
  <c r="AZ60" i="1" s="1"/>
  <c r="J30" i="10"/>
  <c r="AV60" i="1" s="1"/>
  <c r="E70" i="13"/>
  <c r="J31" i="14"/>
  <c r="AW64" i="1" s="1"/>
  <c r="F32" i="15"/>
  <c r="BB65" i="1" s="1"/>
  <c r="BK85" i="2"/>
  <c r="F34" i="2"/>
  <c r="BD52" i="1" s="1"/>
  <c r="BK83" i="3"/>
  <c r="F31" i="3"/>
  <c r="BA53" i="1" s="1"/>
  <c r="P116" i="3"/>
  <c r="P82" i="3" s="1"/>
  <c r="P81" i="3" s="1"/>
  <c r="AU53" i="1" s="1"/>
  <c r="BK84" i="4"/>
  <c r="F31" i="4"/>
  <c r="BA54" i="1" s="1"/>
  <c r="R101" i="4"/>
  <c r="F30" i="4"/>
  <c r="AZ54" i="1" s="1"/>
  <c r="P142" i="5"/>
  <c r="P95" i="5" s="1"/>
  <c r="P145" i="5"/>
  <c r="T167" i="5"/>
  <c r="R215" i="5"/>
  <c r="R219" i="5"/>
  <c r="R232" i="5"/>
  <c r="T271" i="5"/>
  <c r="F32" i="6"/>
  <c r="BB56" i="1" s="1"/>
  <c r="F31" i="6"/>
  <c r="BA56" i="1" s="1"/>
  <c r="E74" i="7"/>
  <c r="T113" i="7"/>
  <c r="T85" i="7" s="1"/>
  <c r="T84" i="7" s="1"/>
  <c r="J31" i="8"/>
  <c r="AW58" i="1" s="1"/>
  <c r="T86" i="9"/>
  <c r="BK149" i="9"/>
  <c r="J149" i="9" s="1"/>
  <c r="J64" i="9" s="1"/>
  <c r="T118" i="10"/>
  <c r="BK83" i="11"/>
  <c r="F32" i="12"/>
  <c r="BB62" i="1" s="1"/>
  <c r="BK87" i="12"/>
  <c r="J87" i="12" s="1"/>
  <c r="J59" i="12" s="1"/>
  <c r="J31" i="12"/>
  <c r="AW62" i="1" s="1"/>
  <c r="F32" i="13"/>
  <c r="BB63" i="1" s="1"/>
  <c r="P81" i="13"/>
  <c r="P80" i="13" s="1"/>
  <c r="AU63" i="1" s="1"/>
  <c r="F33" i="14"/>
  <c r="BC64" i="1" s="1"/>
  <c r="R84" i="16"/>
  <c r="R83" i="16" s="1"/>
  <c r="F32" i="16"/>
  <c r="BB66" i="1" s="1"/>
  <c r="F30" i="16"/>
  <c r="AZ66" i="1" s="1"/>
  <c r="J30" i="16"/>
  <c r="AV66" i="1" s="1"/>
  <c r="F52" i="4"/>
  <c r="F52" i="6"/>
  <c r="P87" i="6"/>
  <c r="P167" i="6"/>
  <c r="R188" i="6"/>
  <c r="R86" i="7"/>
  <c r="R85" i="7" s="1"/>
  <c r="R84" i="7" s="1"/>
  <c r="F32" i="7"/>
  <c r="BB57" i="1" s="1"/>
  <c r="T129" i="8"/>
  <c r="T84" i="8" s="1"/>
  <c r="T83" i="8" s="1"/>
  <c r="P86" i="9"/>
  <c r="P85" i="9" s="1"/>
  <c r="P84" i="9" s="1"/>
  <c r="AU59" i="1" s="1"/>
  <c r="BK114" i="9"/>
  <c r="J114" i="9" s="1"/>
  <c r="J60" i="9" s="1"/>
  <c r="P86" i="10"/>
  <c r="P85" i="10" s="1"/>
  <c r="P84" i="10" s="1"/>
  <c r="AU60" i="1" s="1"/>
  <c r="F32" i="10"/>
  <c r="BB60" i="1" s="1"/>
  <c r="BK126" i="10"/>
  <c r="J126" i="10" s="1"/>
  <c r="J60" i="10" s="1"/>
  <c r="P84" i="11"/>
  <c r="P83" i="11" s="1"/>
  <c r="P82" i="11" s="1"/>
  <c r="AU61" i="1" s="1"/>
  <c r="T116" i="11"/>
  <c r="T83" i="11" s="1"/>
  <c r="T82" i="11" s="1"/>
  <c r="BK83" i="12"/>
  <c r="J30" i="12"/>
  <c r="AV62" i="1" s="1"/>
  <c r="AT62" i="1" s="1"/>
  <c r="F34" i="12"/>
  <c r="BD62" i="1" s="1"/>
  <c r="P87" i="12"/>
  <c r="P83" i="12" s="1"/>
  <c r="P82" i="12" s="1"/>
  <c r="AU62" i="1" s="1"/>
  <c r="P93" i="12"/>
  <c r="T98" i="12"/>
  <c r="P81" i="14"/>
  <c r="P80" i="14" s="1"/>
  <c r="P79" i="14" s="1"/>
  <c r="AU64" i="1" s="1"/>
  <c r="BK85" i="15"/>
  <c r="F34" i="15"/>
  <c r="BD65" i="1" s="1"/>
  <c r="F30" i="8"/>
  <c r="AZ58" i="1" s="1"/>
  <c r="J30" i="8"/>
  <c r="AV58" i="1" s="1"/>
  <c r="AT58" i="1" s="1"/>
  <c r="F31" i="13"/>
  <c r="BA63" i="1" s="1"/>
  <c r="J31" i="13"/>
  <c r="AW63" i="1" s="1"/>
  <c r="AT63" i="1" s="1"/>
  <c r="F30" i="14"/>
  <c r="AZ64" i="1" s="1"/>
  <c r="J30" i="14"/>
  <c r="AV64" i="1" s="1"/>
  <c r="AT64" i="1" s="1"/>
  <c r="R200" i="6"/>
  <c r="P86" i="7"/>
  <c r="P113" i="7"/>
  <c r="R129" i="8"/>
  <c r="R138" i="8"/>
  <c r="T114" i="9"/>
  <c r="J31" i="10"/>
  <c r="AW60" i="1" s="1"/>
  <c r="T126" i="10"/>
  <c r="F30" i="11"/>
  <c r="AZ61" i="1" s="1"/>
  <c r="R116" i="11"/>
  <c r="R83" i="11" s="1"/>
  <c r="R82" i="11" s="1"/>
  <c r="T84" i="12"/>
  <c r="T83" i="12" s="1"/>
  <c r="T82" i="12" s="1"/>
  <c r="F33" i="12"/>
  <c r="BC62" i="1" s="1"/>
  <c r="BK81" i="13"/>
  <c r="T85" i="15"/>
  <c r="T84" i="15" s="1"/>
  <c r="T83" i="15" s="1"/>
  <c r="F33" i="15"/>
  <c r="BC65" i="1" s="1"/>
  <c r="P126" i="15"/>
  <c r="P84" i="15" s="1"/>
  <c r="P83" i="15" s="1"/>
  <c r="AU65" i="1" s="1"/>
  <c r="BK141" i="15"/>
  <c r="J141" i="15" s="1"/>
  <c r="J61" i="15" s="1"/>
  <c r="F33" i="16"/>
  <c r="BC66" i="1" s="1"/>
  <c r="BK84" i="16"/>
  <c r="J30" i="7"/>
  <c r="AV57" i="1" s="1"/>
  <c r="AT57" i="1" s="1"/>
  <c r="F52" i="8"/>
  <c r="J49" i="9"/>
  <c r="F52" i="10"/>
  <c r="J30" i="11"/>
  <c r="AV61" i="1" s="1"/>
  <c r="AT61" i="1" s="1"/>
  <c r="J49" i="15"/>
  <c r="T85" i="10" l="1"/>
  <c r="T84" i="10" s="1"/>
  <c r="R95" i="5"/>
  <c r="R94" i="5" s="1"/>
  <c r="BK95" i="5"/>
  <c r="T210" i="5"/>
  <c r="AT65" i="1"/>
  <c r="AZ51" i="1"/>
  <c r="R133" i="9"/>
  <c r="R84" i="9" s="1"/>
  <c r="T133" i="9"/>
  <c r="R84" i="8"/>
  <c r="R83" i="8" s="1"/>
  <c r="BB51" i="1"/>
  <c r="R210" i="5"/>
  <c r="BC51" i="1"/>
  <c r="W29" i="1" s="1"/>
  <c r="P210" i="5"/>
  <c r="P94" i="5" s="1"/>
  <c r="AU55" i="1" s="1"/>
  <c r="AU51" i="1" s="1"/>
  <c r="BK85" i="9"/>
  <c r="F188" i="18"/>
  <c r="F189" i="18" s="1"/>
  <c r="W28" i="1"/>
  <c r="AX51" i="1"/>
  <c r="W26" i="1"/>
  <c r="AV51" i="1"/>
  <c r="BK83" i="16"/>
  <c r="J83" i="16" s="1"/>
  <c r="J84" i="16"/>
  <c r="J57" i="16" s="1"/>
  <c r="BK79" i="14"/>
  <c r="J79" i="14" s="1"/>
  <c r="J80" i="14"/>
  <c r="J57" i="14" s="1"/>
  <c r="BK82" i="11"/>
  <c r="J82" i="11" s="1"/>
  <c r="J83" i="11"/>
  <c r="J57" i="11" s="1"/>
  <c r="J81" i="13"/>
  <c r="J57" i="13" s="1"/>
  <c r="BK80" i="13"/>
  <c r="J80" i="13" s="1"/>
  <c r="BK84" i="15"/>
  <c r="J85" i="15"/>
  <c r="J58" i="15" s="1"/>
  <c r="BK83" i="4"/>
  <c r="J84" i="4"/>
  <c r="J58" i="4" s="1"/>
  <c r="BK85" i="6"/>
  <c r="J85" i="6" s="1"/>
  <c r="J86" i="6"/>
  <c r="J57" i="6" s="1"/>
  <c r="AT60" i="1"/>
  <c r="BA51" i="1"/>
  <c r="P86" i="6"/>
  <c r="P85" i="6" s="1"/>
  <c r="AU56" i="1" s="1"/>
  <c r="T85" i="9"/>
  <c r="BD51" i="1"/>
  <c r="W30" i="1" s="1"/>
  <c r="BK133" i="9"/>
  <c r="J133" i="9" s="1"/>
  <c r="J62" i="9" s="1"/>
  <c r="AT56" i="1"/>
  <c r="R86" i="6"/>
  <c r="R85" i="6" s="1"/>
  <c r="T95" i="5"/>
  <c r="BK85" i="10"/>
  <c r="BK84" i="8"/>
  <c r="J85" i="8"/>
  <c r="J58" i="8" s="1"/>
  <c r="J85" i="9"/>
  <c r="J57" i="9" s="1"/>
  <c r="J85" i="2"/>
  <c r="J58" i="2" s="1"/>
  <c r="BK84" i="2"/>
  <c r="J83" i="12"/>
  <c r="J57" i="12" s="1"/>
  <c r="BK82" i="12"/>
  <c r="J82" i="12" s="1"/>
  <c r="BK82" i="3"/>
  <c r="J83" i="3"/>
  <c r="J58" i="3" s="1"/>
  <c r="BK85" i="7"/>
  <c r="J86" i="7"/>
  <c r="J58" i="7" s="1"/>
  <c r="J215" i="5"/>
  <c r="J67" i="5" s="1"/>
  <c r="BK210" i="5"/>
  <c r="J210" i="5" s="1"/>
  <c r="J65" i="5" s="1"/>
  <c r="J95" i="5"/>
  <c r="J57" i="5" s="1"/>
  <c r="P85" i="7"/>
  <c r="P84" i="7" s="1"/>
  <c r="AU57" i="1" s="1"/>
  <c r="AT66" i="1"/>
  <c r="R83" i="4"/>
  <c r="R82" i="4" s="1"/>
  <c r="AT55" i="1"/>
  <c r="BK84" i="9" l="1"/>
  <c r="J84" i="9" s="1"/>
  <c r="T94" i="5"/>
  <c r="AY51" i="1"/>
  <c r="T84" i="9"/>
  <c r="J27" i="12"/>
  <c r="J56" i="12"/>
  <c r="BK84" i="10"/>
  <c r="J84" i="10" s="1"/>
  <c r="J85" i="10"/>
  <c r="J57" i="10" s="1"/>
  <c r="AW51" i="1"/>
  <c r="AK27" i="1" s="1"/>
  <c r="W27" i="1"/>
  <c r="J56" i="6"/>
  <c r="J27" i="6"/>
  <c r="J84" i="15"/>
  <c r="J57" i="15" s="1"/>
  <c r="BK83" i="15"/>
  <c r="J83" i="15" s="1"/>
  <c r="J56" i="11"/>
  <c r="J27" i="11"/>
  <c r="J56" i="16"/>
  <c r="J27" i="16"/>
  <c r="BK94" i="5"/>
  <c r="J94" i="5" s="1"/>
  <c r="J82" i="3"/>
  <c r="J57" i="3" s="1"/>
  <c r="BK81" i="3"/>
  <c r="J81" i="3" s="1"/>
  <c r="BK83" i="8"/>
  <c r="J83" i="8" s="1"/>
  <c r="J84" i="8"/>
  <c r="J57" i="8" s="1"/>
  <c r="AK26" i="1"/>
  <c r="J84" i="2"/>
  <c r="J57" i="2" s="1"/>
  <c r="BK83" i="2"/>
  <c r="J83" i="2" s="1"/>
  <c r="J83" i="4"/>
  <c r="J57" i="4" s="1"/>
  <c r="BK82" i="4"/>
  <c r="J82" i="4" s="1"/>
  <c r="J56" i="14"/>
  <c r="J27" i="14"/>
  <c r="BK84" i="7"/>
  <c r="J84" i="7" s="1"/>
  <c r="J85" i="7"/>
  <c r="J57" i="7" s="1"/>
  <c r="J56" i="9"/>
  <c r="J27" i="9"/>
  <c r="J27" i="13"/>
  <c r="J56" i="13"/>
  <c r="J56" i="4" l="1"/>
  <c r="J27" i="4"/>
  <c r="AG62" i="1"/>
  <c r="AN62" i="1" s="1"/>
  <c r="J36" i="12"/>
  <c r="J56" i="8"/>
  <c r="J27" i="8"/>
  <c r="J36" i="16"/>
  <c r="AG66" i="1"/>
  <c r="AN66" i="1" s="1"/>
  <c r="J27" i="15"/>
  <c r="J56" i="15"/>
  <c r="AG59" i="1"/>
  <c r="AN59" i="1" s="1"/>
  <c r="J36" i="9"/>
  <c r="J36" i="14"/>
  <c r="AG64" i="1"/>
  <c r="AN64" i="1" s="1"/>
  <c r="J27" i="2"/>
  <c r="J56" i="2"/>
  <c r="J27" i="5"/>
  <c r="J56" i="5"/>
  <c r="J27" i="10"/>
  <c r="J56" i="10"/>
  <c r="J27" i="3"/>
  <c r="J56" i="3"/>
  <c r="J36" i="13"/>
  <c r="AG63" i="1"/>
  <c r="AN63" i="1" s="1"/>
  <c r="J56" i="7"/>
  <c r="J27" i="7"/>
  <c r="AG61" i="1"/>
  <c r="AN61" i="1" s="1"/>
  <c r="J36" i="11"/>
  <c r="AG56" i="1"/>
  <c r="AN56" i="1" s="1"/>
  <c r="J36" i="6"/>
  <c r="AT51" i="1"/>
  <c r="AG53" i="1" l="1"/>
  <c r="AN53" i="1" s="1"/>
  <c r="J36" i="3"/>
  <c r="AG65" i="1"/>
  <c r="AN65" i="1" s="1"/>
  <c r="J36" i="15"/>
  <c r="AG57" i="1"/>
  <c r="AN57" i="1" s="1"/>
  <c r="J36" i="7"/>
  <c r="AG58" i="1"/>
  <c r="AN58" i="1" s="1"/>
  <c r="J36" i="8"/>
  <c r="AG54" i="1"/>
  <c r="AN54" i="1" s="1"/>
  <c r="J36" i="4"/>
  <c r="AG60" i="1"/>
  <c r="AN60" i="1" s="1"/>
  <c r="J36" i="10"/>
  <c r="J36" i="2"/>
  <c r="AG52" i="1"/>
  <c r="AG55" i="1"/>
  <c r="AN55" i="1" s="1"/>
  <c r="J36" i="5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<sst xmlns="http://schemas.openxmlformats.org/spreadsheetml/2006/main" count="13723" uniqueCount="1845">
  <si>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</si>
  <si>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</si>
  <si>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</si>
  <si>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</si>
  <si>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</si>
  <si>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</si>
  <si>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</si>
  <si>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{2c3c235b-efc3-487e-ba12-cca8a250fadb}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</si>
  <si>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</si>
  <si>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</si>
  <si>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</si>
  <si>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</si>
  <si>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</si>
  <si>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</si>
  <si>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</si>
  <si>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</si>
  <si>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2016505d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</si>
  <si>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</si>
  <si>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</si>
  <si>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Modernizace sportoviště nad parkem</t>
  </si>
  <si>
    <t>0,1</t>
  </si>
  <si>
    <t>KSO:</t>
  </si>
  <si>
    <t/>
  </si>
  <si>
    <t>CC-CZ:</t>
  </si>
  <si>
    <t>1</t>
  </si>
  <si>
    <t>Místo:</t>
  </si>
  <si>
    <t>p.č. 198/1, k.ú. Mnichovo Hradiště</t>
  </si>
  <si>
    <t>Datum:</t>
  </si>
  <si>
    <t>15. 1. 2016</t>
  </si>
  <si>
    <t>Zadavatel:</t>
  </si>
  <si>
    <t>IČ:</t>
  </si>
  <si>
    <t>Město Mnichovo Hradiště</t>
  </si>
  <si>
    <t>DIČ:</t>
  </si>
  <si>
    <t>Uchazeč:</t>
  </si>
  <si>
    <t>Vyplň údaj</t>
  </si>
  <si>
    <t>Projektant:</t>
  </si>
  <si>
    <t>ANITAS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</si>
  <si>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</si>
  <si>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</si>
  <si>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</si>
  <si>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</si>
  <si>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</si>
  <si>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</si>
  <si>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</si>
  <si>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</si>
  <si>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</si>
  <si>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</si>
  <si>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</si>
  <si>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</si>
  <si>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</si>
  <si>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</si>
  <si>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</si>
  <si>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</si>
  <si>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</si>
  <si>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</si>
  <si>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</si>
  <si>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</si>
  <si>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</si>
  <si>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</si>
  <si>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</si>
  <si>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</si>
  <si>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</si>
  <si>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</si>
  <si>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</si>
  <si>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</si>
  <si>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</si>
  <si>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</si>
  <si>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</si>
  <si>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</si>
  <si>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</si>
  <si>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</si>
  <si>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</si>
  <si>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</si>
  <si>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</si>
  <si>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</si>
  <si>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</si>
  <si>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</si>
  <si>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</si>
  <si>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</si>
  <si>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SO 01 - Atletický ovál</t>
  </si>
  <si>
    <t>STA</t>
  </si>
  <si>
    <t>{6e2e9099-204d-4d94-b6bf-7b1c8219bb0f}</t>
  </si>
  <si>
    <t>2</t>
  </si>
  <si>
    <t>002</t>
  </si>
  <si>
    <t>SO 02 - Skok daleký</t>
  </si>
  <si>
    <t>{5987935c-0546-458c-acc6-12d41668a8c8}</t>
  </si>
  <si>
    <t>003</t>
  </si>
  <si>
    <t>SO 03 - Skok vysoký</t>
  </si>
  <si>
    <t>{f5191889-d791-4f33-9afc-d9f8b1ebf28e}</t>
  </si>
  <si>
    <t>004</t>
  </si>
  <si>
    <t>SO 04 - Víceúčelové hřiště</t>
  </si>
  <si>
    <t>{072c1518-3a23-42d7-bfa9-7e6cdb829ead}</t>
  </si>
  <si>
    <t>005</t>
  </si>
  <si>
    <t xml:space="preserve">SO 05 - Travnaté hřiště </t>
  </si>
  <si>
    <t>{97bfe0e5-b2ab-413e-ac8b-0faeb5b7d514}</t>
  </si>
  <si>
    <t>006</t>
  </si>
  <si>
    <t>SO 06 - Hod do dálky</t>
  </si>
  <si>
    <t>{cc1e80d0-4e6e-412a-bc55-33435d1d8916}</t>
  </si>
  <si>
    <t>007</t>
  </si>
  <si>
    <t>SO 07 - Vrh koulí</t>
  </si>
  <si>
    <t>{3984a1c4-2c95-4901-bd87-d36101bab08d}</t>
  </si>
  <si>
    <t>008</t>
  </si>
  <si>
    <t>SO 08 -  Oplocení areálu</t>
  </si>
  <si>
    <t>{5d190b6e-dbdd-424d-be3e-808ac235319f}</t>
  </si>
  <si>
    <t>009</t>
  </si>
  <si>
    <t>SO 09 - Odvodnění areálu</t>
  </si>
  <si>
    <t>{145d1e0b-82c0-43ec-b9c3-c2477aaf52b6}</t>
  </si>
  <si>
    <t>010</t>
  </si>
  <si>
    <t xml:space="preserve">SO 10 - Studna </t>
  </si>
  <si>
    <t>{1787d661-1284-44a7-911a-1389cd60b427}</t>
  </si>
  <si>
    <t>011</t>
  </si>
  <si>
    <t>SO 11 - Osvětlení</t>
  </si>
  <si>
    <t>{04392fd1-6cd4-4fce-be7b-2e92fa0a77e8}</t>
  </si>
  <si>
    <t>012</t>
  </si>
  <si>
    <t>SO 12 - Cesta</t>
  </si>
  <si>
    <t>{d1054286-78ee-405a-ba0b-fc764ea64473}</t>
  </si>
  <si>
    <t>013</t>
  </si>
  <si>
    <t>SO 13 - Sadové úpravy a kácení</t>
  </si>
  <si>
    <t>{ff310590-e9e2-46c5-92f7-602f9d648ee7}</t>
  </si>
  <si>
    <t>014</t>
  </si>
  <si>
    <t>SO 14 - Mobiliář</t>
  </si>
  <si>
    <t>{34be74fd-fbd3-44f5-bed9-58ff6e3a343c}</t>
  </si>
  <si>
    <t>015</t>
  </si>
  <si>
    <t>SO 15 - Vedlejší rozpočtové náklady</t>
  </si>
  <si>
    <t>{e2cfe627-7fd6-4216-b7ef-8b4e615df66b}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</si>
  <si>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</si>
  <si>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</si>
  <si>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</si>
  <si>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</si>
  <si>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</si>
  <si>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</si>
  <si>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</si>
  <si>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001 - SO 01 - Atletický ovál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</si>
  <si>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</si>
  <si>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</si>
  <si>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</si>
  <si>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</si>
  <si>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</si>
  <si>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</si>
  <si>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</si>
  <si>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</si>
  <si>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</si>
  <si>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</si>
  <si>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</si>
  <si>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</si>
  <si>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</si>
  <si>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</si>
  <si>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</si>
  <si>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</si>
  <si>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</si>
  <si>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</si>
  <si>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</si>
  <si>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</si>
  <si>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</si>
  <si>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</si>
  <si>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</si>
  <si>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</si>
  <si>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</si>
  <si>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</si>
  <si>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</si>
  <si>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</si>
  <si>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</si>
  <si>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</si>
  <si>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</si>
  <si>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113204111</t>
  </si>
  <si>
    <t>Vytrhání obrub s vybouráním lože, s přemístěním hmot na skládku na vzdálenost do 3 m nebo s naložením na dopravní prostředek záhonových</t>
  </si>
  <si>
    <t>m</t>
  </si>
  <si>
    <t>CS ÚRS 2015 02</t>
  </si>
  <si>
    <t>4</t>
  </si>
  <si>
    <t>1646840470</t>
  </si>
  <si>
    <t>VV</t>
  </si>
  <si>
    <t>"vytrhání obrub na atletickém oválu a v místech doskočiště, vrhu koulí a rozběhu"</t>
  </si>
  <si>
    <t>771,5</t>
  </si>
  <si>
    <t>122201102</t>
  </si>
  <si>
    <t>Odkopávky a prokopávky nezapažené s přehozením výkopku na vzdálenost do 3 m nebo s naložením na dopravní prostředek v hornině tř. 3 přes 100 do 1 000 m3</t>
  </si>
  <si>
    <t>m3</t>
  </si>
  <si>
    <t>-1539193460</t>
  </si>
  <si>
    <t>"atletický ovál (+10% pro obruby a žlaby)"</t>
  </si>
  <si>
    <t>"průměrná hl.odkopu 0,21 m vč.škvárového krytu"</t>
  </si>
  <si>
    <t>1912*1,1*0,21</t>
  </si>
  <si>
    <t>3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</si>
  <si>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</si>
  <si>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</si>
  <si>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116771381</t>
  </si>
  <si>
    <t xml:space="preserve">"podíl 50% lepivosti" </t>
  </si>
  <si>
    <t>441,672*50/100</t>
  </si>
  <si>
    <t>132201101</t>
  </si>
  <si>
    <t>Hloubení zapažených i nezapažených rýh šířky do 600 mm s urovnáním dna do předepsaného profilu a spádu v hornině tř. 3 do 100 m3</t>
  </si>
  <si>
    <t>CS ÚRS 2016 01</t>
  </si>
  <si>
    <t>1732178046</t>
  </si>
  <si>
    <t>"pro drenáž"</t>
  </si>
  <si>
    <t>350*0,2*0,35</t>
  </si>
  <si>
    <t>5</t>
  </si>
  <si>
    <t>132201109</t>
  </si>
  <si>
    <t>Hloubení zapažených i nezapažených rýh šířky do 600 mm s urovnáním dna do předepsaného profilu a spádu v hornině tř. 3 Příplatek k cenám za lepivost horniny tř. 3</t>
  </si>
  <si>
    <t>1230986032</t>
  </si>
  <si>
    <t>24,5*50/100</t>
  </si>
  <si>
    <t>6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</si>
  <si>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</si>
  <si>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</si>
  <si>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1311824871</t>
  </si>
  <si>
    <t>441,672+24,5</t>
  </si>
  <si>
    <t>7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</si>
  <si>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</si>
  <si>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</si>
  <si>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-703848362</t>
  </si>
  <si>
    <t>466,172*10 'Přepočtené koeficientem množství</t>
  </si>
  <si>
    <t>8</t>
  </si>
  <si>
    <t>171201201</t>
  </si>
  <si>
    <t>Uložení sypaniny na skládky</t>
  </si>
  <si>
    <t>1586286727</t>
  </si>
  <si>
    <t>9</t>
  </si>
  <si>
    <t>171201211x</t>
  </si>
  <si>
    <t>Poplatek za uložení odpadu ze sypaniny na skládce (skládkovné) s příměsí (škvára)</t>
  </si>
  <si>
    <t>t</t>
  </si>
  <si>
    <t>1192780033</t>
  </si>
  <si>
    <t>466,172*1,9</t>
  </si>
  <si>
    <t>10</t>
  </si>
  <si>
    <t>181951102</t>
  </si>
  <si>
    <t>Úprava pláně vyrovnáním výškových rozdílů v hornině tř. 1 až 4 se zhutněním</t>
  </si>
  <si>
    <t>m2</t>
  </si>
  <si>
    <t>-467808204</t>
  </si>
  <si>
    <t>1912*1,1</t>
  </si>
  <si>
    <t>Zakládání</t>
  </si>
  <si>
    <t>11</t>
  </si>
  <si>
    <t>212972111</t>
  </si>
  <si>
    <t>Opláštění drenážních trub filtrační textilií DN 65</t>
  </si>
  <si>
    <t>1128024896</t>
  </si>
  <si>
    <t>Komunikace pozemní</t>
  </si>
  <si>
    <t>12</t>
  </si>
  <si>
    <t>564811112</t>
  </si>
  <si>
    <t>Podklad ze štěrkodrti ŠD s rozprostřením a zhutněním, po zhutnění tl. 60 mm</t>
  </si>
  <si>
    <t>794943449</t>
  </si>
  <si>
    <t>"štěrkodrť frakce 0-32 mm"</t>
  </si>
  <si>
    <t>1912</t>
  </si>
  <si>
    <t>13</t>
  </si>
  <si>
    <t>564851111</t>
  </si>
  <si>
    <t>Podklad ze štěrkodrti ŠD s rozprostřením a zhutněním, po zhutnění tl. 150 mm</t>
  </si>
  <si>
    <t>1317170056</t>
  </si>
  <si>
    <t>"štěrkodrť frakce 0-63 mm (+10% na dotčené plochy)"</t>
  </si>
  <si>
    <t>14</t>
  </si>
  <si>
    <t>565191111</t>
  </si>
  <si>
    <t>Podklad ploch pro tělovýchovu vícevrstvý s vrchní vrstvou z asfaltového koberce o celkové tloušťce od180 do 280 mm</t>
  </si>
  <si>
    <t>624021173</t>
  </si>
  <si>
    <t>"součástí podkladu je: "</t>
  </si>
  <si>
    <t>"AKOJ tl. 40 mm + AKOH tl. 40 mm"</t>
  </si>
  <si>
    <t>"štěrkodrť (0-4) tl. 20 mm"</t>
  </si>
  <si>
    <t>565191191</t>
  </si>
  <si>
    <t>Podklad ploch pro tělovýchovu vícevrstvý s vrchní vrstvou z asfaltového koberce drenáž pod podklad z asfaltu</t>
  </si>
  <si>
    <t>1788878442</t>
  </si>
  <si>
    <t>"drenáž DN 65 vč.lože a obsypu" 350</t>
  </si>
  <si>
    <t>16</t>
  </si>
  <si>
    <t>59345101x</t>
  </si>
  <si>
    <t>Umělý dvouvrstvý polyuretanový povrch 13 mm vč.čar a nápisů (start, cíl, čísla drah apod.)</t>
  </si>
  <si>
    <t>-2096160223</t>
  </si>
  <si>
    <t>Ostatní konstrukce a práce, bourání</t>
  </si>
  <si>
    <t>17</t>
  </si>
  <si>
    <t>916331112</t>
  </si>
  <si>
    <t>Osazení zahradního obrubníku betonového s ložem tl. od 50 do 100 mm z betonu prostého tř. C 12/15 s boční opěrou z betonu prostého tř. C 12/15</t>
  </si>
  <si>
    <t>1716852117</t>
  </si>
  <si>
    <t>18</t>
  </si>
  <si>
    <t>M</t>
  </si>
  <si>
    <t>59217212x</t>
  </si>
  <si>
    <t>obrubník betonový zahradní šedý 100 x 5 x 20 cm</t>
  </si>
  <si>
    <t>kus</t>
  </si>
  <si>
    <t>1239696394</t>
  </si>
  <si>
    <t>311*1,02 'Přepočtené koeficientem množství</t>
  </si>
  <si>
    <t>997</t>
  </si>
  <si>
    <t>Přesun sutě</t>
  </si>
  <si>
    <t>19</t>
  </si>
  <si>
    <t>997221561</t>
  </si>
  <si>
    <t>Vodorovná doprava suti bez naložení, ale se složením a s hrubým urovnáním z kusových materiálů, na vzdálenost do 1 km</t>
  </si>
  <si>
    <t>-831106675</t>
  </si>
  <si>
    <t>20</t>
  </si>
  <si>
    <t>997221569</t>
  </si>
  <si>
    <t>Vodorovná doprava suti bez naložení, ale se složením a s hrubým urovnáním Příplatek k ceně za každý další i započatý 1 km přes 1 km</t>
  </si>
  <si>
    <t>1997738503</t>
  </si>
  <si>
    <t>30,86*19 'Přepočtené koeficientem množství</t>
  </si>
  <si>
    <t>997221815</t>
  </si>
  <si>
    <t>Poplatek za uložení stavebního odpadu na skládce (skládkovné) betonového</t>
  </si>
  <si>
    <t>1874494570</t>
  </si>
  <si>
    <t>998</t>
  </si>
  <si>
    <t>Přesun hmot</t>
  </si>
  <si>
    <t>22</t>
  </si>
  <si>
    <t>998222012</t>
  </si>
  <si>
    <t>Přesun hmot pro tělovýchovné plochy dopravní vzdálenost do 200 m</t>
  </si>
  <si>
    <t>-80069999</t>
  </si>
  <si>
    <t>002 - SO 02 - Skok daleký</t>
  </si>
  <si>
    <t>121101101</t>
  </si>
  <si>
    <t>Sejmutí ornice nebo lesní půdy s vodorovným přemístěním na hromady v místě upotřebení nebo na dočasné či trvalé skládky se složením, na vzdálenost do 50 m</t>
  </si>
  <si>
    <t>-78837290</t>
  </si>
  <si>
    <t>"stávající travnatá plocha - ornice určená pro odvoz"</t>
  </si>
  <si>
    <t>(24+11)*1,1*0,15</t>
  </si>
  <si>
    <t>122201101</t>
  </si>
  <si>
    <t>Odkopávky a prokopávky nezapažené s přehozením výkopku na vzdálenost do 3 m nebo s naložením na dopravní prostředek v hornině tř. 3 do 100 m3</t>
  </si>
  <si>
    <t>908691489</t>
  </si>
  <si>
    <t>"skok daleký(+10%)"</t>
  </si>
  <si>
    <t>"prům.hl.odkopu 0,39 m"</t>
  </si>
  <si>
    <t>8,1*3,1*0,39*1,1</t>
  </si>
  <si>
    <t>"rozběhová dráha (+10%)"</t>
  </si>
  <si>
    <t>36,6*1,1*0,3</t>
  </si>
  <si>
    <t>-11*0,15*1,1</t>
  </si>
  <si>
    <t>Součet</t>
  </si>
  <si>
    <t>1236573395</t>
  </si>
  <si>
    <t>21,035*50/100</t>
  </si>
  <si>
    <t>-1272831728</t>
  </si>
  <si>
    <t>21,035+5,775</t>
  </si>
  <si>
    <t>-690592788</t>
  </si>
  <si>
    <t>26,81*10 'Přepočtené koeficientem množství</t>
  </si>
  <si>
    <t>167101101</t>
  </si>
  <si>
    <t>Nakládání, skládání a překládání neulehlého výkopku nebo sypaniny nakládání, množství do 100 m3, z hornin tř. 1 až 4</t>
  </si>
  <si>
    <t>-2066716923</t>
  </si>
  <si>
    <t>"přebytečná ornice na skládku" 5,775</t>
  </si>
  <si>
    <t>428127629</t>
  </si>
  <si>
    <t>171201211</t>
  </si>
  <si>
    <t>Uložení sypaniny poplatek za uložení sypaniny na skládce (skládkovné)</t>
  </si>
  <si>
    <t>1087378459</t>
  </si>
  <si>
    <t>21,035*1,9</t>
  </si>
  <si>
    <t>171201212x</t>
  </si>
  <si>
    <t xml:space="preserve">Poplatek za uložení ornice na skládce (skládkovné) </t>
  </si>
  <si>
    <t>-7136234</t>
  </si>
  <si>
    <t>5,775*1,9</t>
  </si>
  <si>
    <t>2032740510</t>
  </si>
  <si>
    <t>"skok daleký (+10%)"</t>
  </si>
  <si>
    <t>8,1*3,1*1,1</t>
  </si>
  <si>
    <t>36,6*1,1</t>
  </si>
  <si>
    <t>564811111</t>
  </si>
  <si>
    <t>Podklad ze štěrkodrti ŠD s rozprostřením a zhutněním, po zhutnění tl. 50 mm</t>
  </si>
  <si>
    <t>1341060704</t>
  </si>
  <si>
    <t>"štěrkodrť frakce 0-32 mm (+10%)"</t>
  </si>
  <si>
    <t>8*3*1,1</t>
  </si>
  <si>
    <t>-701841842</t>
  </si>
  <si>
    <t>36,6</t>
  </si>
  <si>
    <t>-558669008</t>
  </si>
  <si>
    <t>-849494189</t>
  </si>
  <si>
    <t>617032040</t>
  </si>
  <si>
    <t>"rozběhová dráha" 36,6</t>
  </si>
  <si>
    <t>-202830065</t>
  </si>
  <si>
    <t>2*(8+3,1)</t>
  </si>
  <si>
    <t>59217201x</t>
  </si>
  <si>
    <t>obrubník betonový s pryžovou hranou 100 x 5 x 20 cm</t>
  </si>
  <si>
    <t>449248824</t>
  </si>
  <si>
    <t>22,2*1,02 'Přepočtené koeficientem množství</t>
  </si>
  <si>
    <t>916331112.1</t>
  </si>
  <si>
    <t>-4257525</t>
  </si>
  <si>
    <t>Obrubníky betonové a železobetonové obrubníky zahradní Granitoid ABO 020-19  šedá        100 x 5 x 20</t>
  </si>
  <si>
    <t>1351458965</t>
  </si>
  <si>
    <t>61,3*1,02 'Přepočtené koeficientem množství</t>
  </si>
  <si>
    <t>916991121</t>
  </si>
  <si>
    <t>Lože pod obrubníky, krajníky nebo obruby z dlažebních kostek z betonu prostého tř. C 12/15</t>
  </si>
  <si>
    <t>-802304903</t>
  </si>
  <si>
    <t>2*(8,1+3,1)*0,19*0,1</t>
  </si>
  <si>
    <t>919726122</t>
  </si>
  <si>
    <t>Geotextilie netkaná pro ochranu, separaci nebo filtraci měrná hmotnost přes 200 do 300 g/m2</t>
  </si>
  <si>
    <t>-1055743917</t>
  </si>
  <si>
    <t>2*(8+3)*0,45*1,1</t>
  </si>
  <si>
    <t>93600913x</t>
  </si>
  <si>
    <t>Výplň dopadové plochy tl 25-40 cm z jemného křemičitého písku</t>
  </si>
  <si>
    <t>193619687</t>
  </si>
  <si>
    <t>8*3</t>
  </si>
  <si>
    <t>23</t>
  </si>
  <si>
    <t>93600991x</t>
  </si>
  <si>
    <t>D+M odrazové břevno z masivního dřeva do hliníkového rámu - kompletní provedení dle specifikace PD, detailu A, č.v. 0.02 (vč.betonového základu)</t>
  </si>
  <si>
    <t>220039345</t>
  </si>
  <si>
    <t>"břevno umístěno v atletickém oválu" 1</t>
  </si>
  <si>
    <t>24</t>
  </si>
  <si>
    <t>-1753938094</t>
  </si>
  <si>
    <t>003 - SO 03 - Skok vysoký</t>
  </si>
  <si>
    <t>OST - Ostatní</t>
  </si>
  <si>
    <t>-516678274</t>
  </si>
  <si>
    <t>"skok vysoký (+10% pod obruby a žlaby)"</t>
  </si>
  <si>
    <t>"průměrná hl.odkopu 0,24 m vč.škvárového krytu"</t>
  </si>
  <si>
    <t>305,5*1,1*0,24</t>
  </si>
  <si>
    <t>80,652*50/100</t>
  </si>
  <si>
    <t>80,652*10 'Přepočtené koeficientem množství</t>
  </si>
  <si>
    <t>80,652*1,9</t>
  </si>
  <si>
    <t>1661802830</t>
  </si>
  <si>
    <t>305,5*1,1</t>
  </si>
  <si>
    <t>108520694</t>
  </si>
  <si>
    <t>305,5</t>
  </si>
  <si>
    <t>-455637420</t>
  </si>
  <si>
    <t>Umělý dvouvrstvý polyuretanový povrch vč.čar a nápisů (start, cíl, čísla drah apod.)</t>
  </si>
  <si>
    <t>-621991329</t>
  </si>
  <si>
    <t>-1802404612</t>
  </si>
  <si>
    <t>525526826</t>
  </si>
  <si>
    <t>33*1,02 'Přepočtené koeficientem množství</t>
  </si>
  <si>
    <t>OST</t>
  </si>
  <si>
    <t>Ostatní</t>
  </si>
  <si>
    <t>OST 003001</t>
  </si>
  <si>
    <t>D+M doskočiště (dopadová matrace) 300x500x60 cm - dle specifikace PD</t>
  </si>
  <si>
    <t>kpl</t>
  </si>
  <si>
    <t>512</t>
  </si>
  <si>
    <t>721098405</t>
  </si>
  <si>
    <t>OST 003002</t>
  </si>
  <si>
    <t>D+M ochranný pojízdný kryt s hliníkovým rámem, opláštěný polykarbonátem - dle specifikace PD</t>
  </si>
  <si>
    <t>-530219677</t>
  </si>
  <si>
    <t>OST 003003</t>
  </si>
  <si>
    <t>D+M stojan na laťku - dle specifikace PD</t>
  </si>
  <si>
    <t>pár</t>
  </si>
  <si>
    <t>931506714</t>
  </si>
  <si>
    <t>OST 003004</t>
  </si>
  <si>
    <t>D+M laťka - dle specifikace PD</t>
  </si>
  <si>
    <t>478811647</t>
  </si>
  <si>
    <t>004 - SO 04 - Víceúčelové hřiště</t>
  </si>
  <si>
    <t xml:space="preserve">    3 - Svislé a kompletní konstrukce</t>
  </si>
  <si>
    <t>PSV - Práce a dodávky PSV</t>
  </si>
  <si>
    <t xml:space="preserve">    740.1 - Svítidla vč.zdrojů světla</t>
  </si>
  <si>
    <t xml:space="preserve">    740.2 - Kabely, vodiče</t>
  </si>
  <si>
    <t xml:space="preserve">    740.3 - Vodiče pro pospojování</t>
  </si>
  <si>
    <t xml:space="preserve">    740.4 - Ostatní</t>
  </si>
  <si>
    <t xml:space="preserve">    740.5 - Rozvaděče</t>
  </si>
  <si>
    <t xml:space="preserve">    762 - Konstrukce tesařské</t>
  </si>
  <si>
    <t xml:space="preserve">    767 - Konstrukce zámečnické</t>
  </si>
  <si>
    <t xml:space="preserve">    783 - Dokončovací práce - nátěry</t>
  </si>
  <si>
    <t>113106121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</si>
  <si>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</si>
  <si>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-1221655162</t>
  </si>
  <si>
    <t>"před brankou"</t>
  </si>
  <si>
    <t>1,5*2</t>
  </si>
  <si>
    <t>1075027980</t>
  </si>
  <si>
    <t>554421123</t>
  </si>
  <si>
    <t>"víceúčelové hřiště (+10% na obruby a žlaby, přístupový chodníček)"</t>
  </si>
  <si>
    <t>"předpokládaná hl.odkopu 0,32 m vč.krytu ze škváry"</t>
  </si>
  <si>
    <t>1213,5*1,1*0,32</t>
  </si>
  <si>
    <t>205819170</t>
  </si>
  <si>
    <t>427,152*50/100</t>
  </si>
  <si>
    <t>133201101</t>
  </si>
  <si>
    <t>Hloubení zapažených i nezapažených šachet s případným nutným přemístěním výkopku ve výkopišti v hornině tř. 3 do 100 m3</t>
  </si>
  <si>
    <t>-378808193</t>
  </si>
  <si>
    <t>"pro sloupky oplocení a branku"</t>
  </si>
  <si>
    <t>61*0,3*0,3*0,85</t>
  </si>
  <si>
    <t>"pro základ pro kotvení pouzder na sloupky"</t>
  </si>
  <si>
    <t>6*0,7*0,7*0,8</t>
  </si>
  <si>
    <t>133201109</t>
  </si>
  <si>
    <t>Hloubení zapažených i nezapažených šachet s případným nutným přemístěním výkopku ve výkopišti v hornině tř. 3 Příplatek k cenám za lepivost horniny tř. 3</t>
  </si>
  <si>
    <t>515667695</t>
  </si>
  <si>
    <t>7,019*50/100</t>
  </si>
  <si>
    <t>-891574443</t>
  </si>
  <si>
    <t>427,152+7,019</t>
  </si>
  <si>
    <t>-1276018937</t>
  </si>
  <si>
    <t>434,171*10 'Přepočtené koeficientem množství</t>
  </si>
  <si>
    <t>-1657327341</t>
  </si>
  <si>
    <t>955781646</t>
  </si>
  <si>
    <t>434,171*1,9</t>
  </si>
  <si>
    <t>87253205</t>
  </si>
  <si>
    <t>"víceúčelové hřiště (+10% plochy na dotčené konstrukce)"</t>
  </si>
  <si>
    <t>1213,5*1,1</t>
  </si>
  <si>
    <t>275313511</t>
  </si>
  <si>
    <t>Základy z betonu prostého patky a bloky z betonu kamenem neprokládaného tř. C 12/15</t>
  </si>
  <si>
    <t>-804951073</t>
  </si>
  <si>
    <t>"pro sloupky oplocení a branky"</t>
  </si>
  <si>
    <t>61*0,3*0,3*0,85*1,035</t>
  </si>
  <si>
    <t>"základ pro kotvení pouzder na sloupky"</t>
  </si>
  <si>
    <t>6*0,7*0,7*0,8*1,035</t>
  </si>
  <si>
    <t>275351215</t>
  </si>
  <si>
    <t>Bednění základových stěn patek svislé nebo šikmé (odkloněné), půdorysně přímé nebo zalomené ve volných nebo zapažených jámách, rýhách, šachtách, včetně případných vzpěr zřízení</t>
  </si>
  <si>
    <t>592269582</t>
  </si>
  <si>
    <t>61*4*0,3*0,25</t>
  </si>
  <si>
    <t>6*4*0,7*0,25</t>
  </si>
  <si>
    <t>275351216</t>
  </si>
  <si>
    <t>Bednění základových stěn patek svislé nebo šikmé (odkloněné), půdorysně přímé nebo zalomené ve volných nebo zapažených jámách, rýhách, šachtách, včetně případných vzpěr odstranění</t>
  </si>
  <si>
    <t>1285089635</t>
  </si>
  <si>
    <t>275353121</t>
  </si>
  <si>
    <t>Bednění kotevních otvorů a prostupů v základových konstrukcích v patkách včetně polohového zajištění a odbednění, popř. ztraceného bednění z pletiva apod. průřezu přes 0,02 do 0,05 m2, hl. do 0,50 m</t>
  </si>
  <si>
    <t>-1859376966</t>
  </si>
  <si>
    <t>"pro pouzdro na sloupky" 6</t>
  </si>
  <si>
    <t>28611316x</t>
  </si>
  <si>
    <t xml:space="preserve">trubka PVC prům.200, d=500 mm </t>
  </si>
  <si>
    <t>2089441104</t>
  </si>
  <si>
    <t>Svislé a kompletní konstrukce</t>
  </si>
  <si>
    <t>348101220</t>
  </si>
  <si>
    <t>Montáž vrat a vrátek k oplocení na sloupky ocelové, plochy jednotlivě přes 2 do 4 m2</t>
  </si>
  <si>
    <t>-373603941</t>
  </si>
  <si>
    <t>00000402x</t>
  </si>
  <si>
    <t>branka k oplocení dvoukřídlová 2500x2250 mm - zámečnický výrobek vč.nátěru, kování, pantů apod. - dle specifikace PD</t>
  </si>
  <si>
    <t>1399671751</t>
  </si>
  <si>
    <t>31807596</t>
  </si>
  <si>
    <t>1213,5</t>
  </si>
  <si>
    <t>1148294241</t>
  </si>
  <si>
    <t>"štěrkodrť frakce 0-63 mm +10% na dotčené plochy"</t>
  </si>
  <si>
    <t>"přístupový chodníček"</t>
  </si>
  <si>
    <t>2,5*2,85</t>
  </si>
  <si>
    <t>-2055207585</t>
  </si>
  <si>
    <t>58911619x</t>
  </si>
  <si>
    <t>Kryt ploch pro tělovýchovu z polyuretanového povrchu EPDM 11 mm vč. lajnování</t>
  </si>
  <si>
    <t>-1778776347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</si>
  <si>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</si>
  <si>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</si>
  <si>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-1787880709</t>
  </si>
  <si>
    <t>59245218x</t>
  </si>
  <si>
    <t>dlažba zámková přírodní 19,6x9,6x6 cm</t>
  </si>
  <si>
    <t>-1752778332</t>
  </si>
  <si>
    <t>7,125*1,03 'Přepočtené koeficientem množství</t>
  </si>
  <si>
    <t>25</t>
  </si>
  <si>
    <t>1988583723</t>
  </si>
  <si>
    <t>2*2,85</t>
  </si>
  <si>
    <t>26</t>
  </si>
  <si>
    <t>592172120</t>
  </si>
  <si>
    <t>-1275965553</t>
  </si>
  <si>
    <t>5,7*1,02 'Přepočtené koeficientem množství</t>
  </si>
  <si>
    <t>27</t>
  </si>
  <si>
    <t>944511111</t>
  </si>
  <si>
    <t>Montáž ochranné sítě zavěšené na konstrukci lešení z textilie z umělých vláken</t>
  </si>
  <si>
    <t>-2076110285</t>
  </si>
  <si>
    <t>2*(46,5+26,5)*3</t>
  </si>
  <si>
    <t>28</t>
  </si>
  <si>
    <t>000004004x</t>
  </si>
  <si>
    <t>záchytná síť oka 45x45 mm, tl. 3 mm vč. šnůry pro uchycení</t>
  </si>
  <si>
    <t>457658637</t>
  </si>
  <si>
    <t>438*1,05 'Přepočtené koeficientem množství</t>
  </si>
  <si>
    <t>29</t>
  </si>
  <si>
    <t>946112114</t>
  </si>
  <si>
    <t>Montáž pojízdných věží trubkových nebo dílcových s maximálním zatížením podlahy do 200 kg/m2 šířky přes 0,9 do 1,6 m, délky do 3,2 m, výšky přes 3,5 m do 4,5 m</t>
  </si>
  <si>
    <t>331590255</t>
  </si>
  <si>
    <t>30</t>
  </si>
  <si>
    <t>946112214</t>
  </si>
  <si>
    <t>Montáž pojízdných věží trubkových nebo dílcových s maximálním zatížením podlahy do 200 kg/m2 Příplatek za první a každý další den použití pojízdného lešení k ceně -2114</t>
  </si>
  <si>
    <t>567530537</t>
  </si>
  <si>
    <t>2*21</t>
  </si>
  <si>
    <t>31</t>
  </si>
  <si>
    <t>946112814</t>
  </si>
  <si>
    <t>Demontáž pojízdných věží trubkových nebo dílcových s maximálním zatížením podlahy do 200 kg/m2 šířky přes 0,9 do 1,2 m, délky do 3,2 m, výšky přes 3,5 m do 4,5 m</t>
  </si>
  <si>
    <t>1678873847</t>
  </si>
  <si>
    <t>32</t>
  </si>
  <si>
    <t>953943123</t>
  </si>
  <si>
    <t>Osazování drobných kovových předmětů výrobků ostatních jinde neuvedených do betonu se zajištěním polohy k bednění či k výztuži před zabetonováním hmotnosti přes 5 do 15 kg/kus</t>
  </si>
  <si>
    <t>1557299934</t>
  </si>
  <si>
    <t>"pouzdra pro sloupky" 6</t>
  </si>
  <si>
    <t>33</t>
  </si>
  <si>
    <t>00000401x</t>
  </si>
  <si>
    <t>pozdro pro sloupky vč. krytky</t>
  </si>
  <si>
    <t>1169911718</t>
  </si>
  <si>
    <t>34</t>
  </si>
  <si>
    <t>953943125</t>
  </si>
  <si>
    <t>Osazování drobných kovových předmětů výrobků ostatních jinde neuvedených do betonu se zajištěním polohy k bednění či k výztuži před zabetonováním hmotnosti přes 30 do 120 kg/kus</t>
  </si>
  <si>
    <t>-1918789436</t>
  </si>
  <si>
    <t>"sloupy oplocení a branky" 60</t>
  </si>
  <si>
    <t>35</t>
  </si>
  <si>
    <t>140110580</t>
  </si>
  <si>
    <t>Trubky bezešvé hladké válcované za tepla v jakosti 11 353 vnější D x tloušťka stěny 89 x 3,6 mm</t>
  </si>
  <si>
    <t>-1910115290</t>
  </si>
  <si>
    <t>"oplocení" 60*4,8</t>
  </si>
  <si>
    <t>"prořez 5%"</t>
  </si>
  <si>
    <t>288*1,05</t>
  </si>
  <si>
    <t>36</t>
  </si>
  <si>
    <t>962042321</t>
  </si>
  <si>
    <t>Bourání zdiva z betonu prostého nadzákladového objemu přes 1 m3</t>
  </si>
  <si>
    <t>-1433271185</t>
  </si>
  <si>
    <t xml:space="preserve">"betonový sokl oplocení" </t>
  </si>
  <si>
    <t>101,5*0,3*0,5</t>
  </si>
  <si>
    <t>37</t>
  </si>
  <si>
    <t>96607171x</t>
  </si>
  <si>
    <t>Bourání sloupků a vzpěr plotových ocelových do 4,5 m zabetonovaných</t>
  </si>
  <si>
    <t>1319984173</t>
  </si>
  <si>
    <t>38</t>
  </si>
  <si>
    <t>966071822</t>
  </si>
  <si>
    <t>Rozebrání oplocení z pletiva drátěného se čtvercovými oky, výšky přes 1,6 do 2,0 m</t>
  </si>
  <si>
    <t>-615817139</t>
  </si>
  <si>
    <t>"vrchní část stáv.oplocení" 140</t>
  </si>
  <si>
    <t>39</t>
  </si>
  <si>
    <t>966072811</t>
  </si>
  <si>
    <t>Rozebrání oplocení z dílců rámových na ocelové sloupky, výšky přes 1 do 2 m</t>
  </si>
  <si>
    <t>1455906032</t>
  </si>
  <si>
    <t>"spodní část stáv.oplocení" 140</t>
  </si>
  <si>
    <t>40</t>
  </si>
  <si>
    <t>96607282x</t>
  </si>
  <si>
    <t>Demontáž stávajícího vybavení hřiště</t>
  </si>
  <si>
    <t>-986449250</t>
  </si>
  <si>
    <t>41</t>
  </si>
  <si>
    <t>966073811</t>
  </si>
  <si>
    <t>Rozebrání vrat a vrátek k oplocení plochy jednotlivě přes 2 do 6 m2</t>
  </si>
  <si>
    <t>-445672554</t>
  </si>
  <si>
    <t>42</t>
  </si>
  <si>
    <t>1811115100</t>
  </si>
  <si>
    <t>43</t>
  </si>
  <si>
    <t>-902785864</t>
  </si>
  <si>
    <t>41,082*19 'Přepočtené koeficientem množství</t>
  </si>
  <si>
    <t>44</t>
  </si>
  <si>
    <t>-1737767720</t>
  </si>
  <si>
    <t>41,082*0,9 'Přepočtené koeficientem množství</t>
  </si>
  <si>
    <t>45</t>
  </si>
  <si>
    <t>99722186x</t>
  </si>
  <si>
    <t>Poplatek (výnos) za uložení odpadu pro druhotné využití (kovový odpad)</t>
  </si>
  <si>
    <t>167665512</t>
  </si>
  <si>
    <t>41,082*0,1 'Přepočtené koeficientem množství</t>
  </si>
  <si>
    <t>46</t>
  </si>
  <si>
    <t>1820265652</t>
  </si>
  <si>
    <t>PSV</t>
  </si>
  <si>
    <t>Práce a dodávky PSV</t>
  </si>
  <si>
    <t>740.1</t>
  </si>
  <si>
    <t>Svítidla vč.zdrojů světla</t>
  </si>
  <si>
    <t>47</t>
  </si>
  <si>
    <t>741000</t>
  </si>
  <si>
    <t xml:space="preserve">Svítidlo výbojkové 1x HPIT 400W_x000D_
_x000D_
</t>
  </si>
  <si>
    <t>-1413220926</t>
  </si>
  <si>
    <t>48</t>
  </si>
  <si>
    <t>741002</t>
  </si>
  <si>
    <t>Stožár bezpatkový výšky 8m žárově zinkovaný vč. elektrovýzbroje (stožárová Cu-svorkovnice s 1 pojistkou 6A a 9 m kabelem CYKY 3Cx1,5 mm2)</t>
  </si>
  <si>
    <t>2038328051</t>
  </si>
  <si>
    <t>49</t>
  </si>
  <si>
    <t>741003</t>
  </si>
  <si>
    <t>Stožár osvětlovací  JBUD 8 ST, výšky 8m</t>
  </si>
  <si>
    <t>819695165</t>
  </si>
  <si>
    <t>740.2</t>
  </si>
  <si>
    <t>Kabely, vodiče</t>
  </si>
  <si>
    <t>50</t>
  </si>
  <si>
    <t>742001</t>
  </si>
  <si>
    <t>Kabel CYKY 3Cx1,5</t>
  </si>
  <si>
    <t>-774874880</t>
  </si>
  <si>
    <t>51</t>
  </si>
  <si>
    <t>742006</t>
  </si>
  <si>
    <t>Kabel CYKY 5CAx2,5</t>
  </si>
  <si>
    <t>-2058637358</t>
  </si>
  <si>
    <t>52</t>
  </si>
  <si>
    <t>742007</t>
  </si>
  <si>
    <t>442076152</t>
  </si>
  <si>
    <t>740.3</t>
  </si>
  <si>
    <t>Vodiče pro pospojování</t>
  </si>
  <si>
    <t>53</t>
  </si>
  <si>
    <t>743001</t>
  </si>
  <si>
    <t>Vodič CY 6</t>
  </si>
  <si>
    <t>-310693413</t>
  </si>
  <si>
    <t>54</t>
  </si>
  <si>
    <t>743002</t>
  </si>
  <si>
    <t>Zemnící pásek FeZn 30x4 mm</t>
  </si>
  <si>
    <t>-63288778</t>
  </si>
  <si>
    <t>55</t>
  </si>
  <si>
    <t>743003</t>
  </si>
  <si>
    <t>Ukončení kabelů CYKY do 4x10</t>
  </si>
  <si>
    <t>-740892582</t>
  </si>
  <si>
    <t>56</t>
  </si>
  <si>
    <t>743004</t>
  </si>
  <si>
    <t>Ukončení vodičů pro pospojování CY4, 6, 10, 25</t>
  </si>
  <si>
    <t>50902524</t>
  </si>
  <si>
    <t>740.4</t>
  </si>
  <si>
    <t>57</t>
  </si>
  <si>
    <t>744001</t>
  </si>
  <si>
    <t>Montáž výložníku na sloup</t>
  </si>
  <si>
    <t>-2042462253</t>
  </si>
  <si>
    <t>58</t>
  </si>
  <si>
    <t>744003</t>
  </si>
  <si>
    <t>Výkop, kabel.lože, zához výkopu 35x80 cm</t>
  </si>
  <si>
    <t>1784639949</t>
  </si>
  <si>
    <t>59</t>
  </si>
  <si>
    <t>744004</t>
  </si>
  <si>
    <t>Chránička pr. 100 mm</t>
  </si>
  <si>
    <t>1311925901</t>
  </si>
  <si>
    <t>60</t>
  </si>
  <si>
    <t>744005</t>
  </si>
  <si>
    <t>Pomocné stavební práce</t>
  </si>
  <si>
    <t>hzs</t>
  </si>
  <si>
    <t>-1029906674</t>
  </si>
  <si>
    <t>61</t>
  </si>
  <si>
    <t>744006</t>
  </si>
  <si>
    <t>Revize a zkoušky</t>
  </si>
  <si>
    <t>312795857</t>
  </si>
  <si>
    <t>740.5</t>
  </si>
  <si>
    <t>Rozvaděče</t>
  </si>
  <si>
    <t>62</t>
  </si>
  <si>
    <t>745003</t>
  </si>
  <si>
    <t>Rozvaděč RO dle v.č. E2 - pro osvětlení víceúčelového hřiště</t>
  </si>
  <si>
    <t>2126095074</t>
  </si>
  <si>
    <t>762</t>
  </si>
  <si>
    <t>Konstrukce tesařské</t>
  </si>
  <si>
    <t>63</t>
  </si>
  <si>
    <t>76213412x</t>
  </si>
  <si>
    <t>Montáž bednění stěn z hoblovaných fošen na sraz tl. do 60 mm</t>
  </si>
  <si>
    <t>1156534755</t>
  </si>
  <si>
    <t>2*(46,5+26,5)*1</t>
  </si>
  <si>
    <t>-2,5*1</t>
  </si>
  <si>
    <t>64</t>
  </si>
  <si>
    <t>60511001x</t>
  </si>
  <si>
    <t>fošny tl. 40 mm, v. 130-250 mm, délky 2350-2370 mm</t>
  </si>
  <si>
    <t>-366385328</t>
  </si>
  <si>
    <t>143,5*0,04*1,1</t>
  </si>
  <si>
    <t>65</t>
  </si>
  <si>
    <t>762195000</t>
  </si>
  <si>
    <t>Spojovací prostředky stěn a příček hřebíky, svory, fixační prkna</t>
  </si>
  <si>
    <t>-819020555</t>
  </si>
  <si>
    <t>66</t>
  </si>
  <si>
    <t>998762201</t>
  </si>
  <si>
    <t>Přesun hmot pro konstrukce tesařské stanovený procentní sazbou z ceny vodorovná dopravní vzdálenost do 50 m v objektech výšky do 6 m</t>
  </si>
  <si>
    <t>%</t>
  </si>
  <si>
    <t>763281183</t>
  </si>
  <si>
    <t>767</t>
  </si>
  <si>
    <t>Konstrukce zámečnické</t>
  </si>
  <si>
    <t>67</t>
  </si>
  <si>
    <t>767165114</t>
  </si>
  <si>
    <t>Montáž zábradlí rovného madel z trubek nebo tenkostěnných profilů svařováním</t>
  </si>
  <si>
    <t>-2020209178</t>
  </si>
  <si>
    <t>"vodící trubky"</t>
  </si>
  <si>
    <t>2*2*(46,5+26,5)</t>
  </si>
  <si>
    <t>68</t>
  </si>
  <si>
    <t>140110140</t>
  </si>
  <si>
    <t>Trubky bezešvé hladké válcované za tepla v jakosti 11 353 vnější D x tloušťka stěny 31,8 x 2,6 mm</t>
  </si>
  <si>
    <t>1107433425</t>
  </si>
  <si>
    <t>292*1,05 'Přepočtené koeficientem množství</t>
  </si>
  <si>
    <t>69</t>
  </si>
  <si>
    <t>767995111</t>
  </si>
  <si>
    <t>Montáž ostatních atypických zámečnických konstrukcí hmotnosti do 5 kg</t>
  </si>
  <si>
    <t>kg</t>
  </si>
  <si>
    <t>-1136346762</t>
  </si>
  <si>
    <t>"kotevní desky (cca 5 kg) na sloupy oplocení 2 ks/sloup"</t>
  </si>
  <si>
    <t>2*61*5</t>
  </si>
  <si>
    <t>"ostatní pomocné kce (např.uchycení desky s košem, krytky sloupů)"</t>
  </si>
  <si>
    <t>100</t>
  </si>
  <si>
    <t>70</t>
  </si>
  <si>
    <t>00000403x</t>
  </si>
  <si>
    <t>kotevní deska š. 200 mm, tl. 3 mm, v.985-1075 mm - zámečnický výrobek vč.nátěru</t>
  </si>
  <si>
    <t>903708950</t>
  </si>
  <si>
    <t>71</t>
  </si>
  <si>
    <t>00000405x</t>
  </si>
  <si>
    <t>ostatní pomocný materiál - zámečnický výrobek vč.nátěru</t>
  </si>
  <si>
    <t>-1750389129</t>
  </si>
  <si>
    <t>100*1,05</t>
  </si>
  <si>
    <t>105*1,05 'Přepočtené koeficientem množství</t>
  </si>
  <si>
    <t>72</t>
  </si>
  <si>
    <t>998767201</t>
  </si>
  <si>
    <t>Přesun hmot pro zámečnické konstrukce stanovený procentní sazbou z ceny vodorovná dopravní vzdálenost do 50 m v objektech výšky do 6 m</t>
  </si>
  <si>
    <t>-1215878699</t>
  </si>
  <si>
    <t>783</t>
  </si>
  <si>
    <t>Dokončovací práce - nátěry</t>
  </si>
  <si>
    <t>73</t>
  </si>
  <si>
    <t>783218101</t>
  </si>
  <si>
    <t>Lazurovací nátěr tesařských konstrukcí jednonásobný syntetický</t>
  </si>
  <si>
    <t>634833257</t>
  </si>
  <si>
    <t>"fošny oboustranně +20% na hrany"</t>
  </si>
  <si>
    <t>2*143,5*1,2</t>
  </si>
  <si>
    <t>74</t>
  </si>
  <si>
    <t>783614551</t>
  </si>
  <si>
    <t>Základní nátěr armatur a kovových potrubí jednonásobný potrubí do DN 50 mm syntetický</t>
  </si>
  <si>
    <t>1275425408</t>
  </si>
  <si>
    <t>"vodící trubky" 292</t>
  </si>
  <si>
    <t>75</t>
  </si>
  <si>
    <t>783614561</t>
  </si>
  <si>
    <t>Základní nátěr armatur a kovových potrubí jednonásobný potrubí přes DN 50 do DN 100 mm syntetický</t>
  </si>
  <si>
    <t>-980602474</t>
  </si>
  <si>
    <t xml:space="preserve">"sloupy oplocení" </t>
  </si>
  <si>
    <t>60*4,8</t>
  </si>
  <si>
    <t>76</t>
  </si>
  <si>
    <t>783617611</t>
  </si>
  <si>
    <t>Krycí nátěr (email) armatur a kovových potrubí potrubí do DN 50 mm dvojnásobný syntetický standardní</t>
  </si>
  <si>
    <t>1270661940</t>
  </si>
  <si>
    <t>77</t>
  </si>
  <si>
    <t>783617631</t>
  </si>
  <si>
    <t>Krycí nátěr (email) armatur a kovových potrubí potrubí přes DN 50 do DN 100 mm dvojnásobný syntetický standardní</t>
  </si>
  <si>
    <t>-1789556288</t>
  </si>
  <si>
    <t xml:space="preserve">"sloupy oplocení (nad povrchem)" </t>
  </si>
  <si>
    <t>60*4,1</t>
  </si>
  <si>
    <t>78</t>
  </si>
  <si>
    <t>OST 004001</t>
  </si>
  <si>
    <t>D+M basketbalový koš vč. obroučky a síťky - dle specifikace PD</t>
  </si>
  <si>
    <t>-716315841</t>
  </si>
  <si>
    <t>79</t>
  </si>
  <si>
    <t>OST 004002</t>
  </si>
  <si>
    <t>D+M sloupky na volejbal (sloupek, pouzdro, víčko pouzdra) - dle specifikace PD</t>
  </si>
  <si>
    <t>472887608</t>
  </si>
  <si>
    <t>80</t>
  </si>
  <si>
    <t>OST 004003</t>
  </si>
  <si>
    <t>D+M síť na volejbal - dle specifikace PD</t>
  </si>
  <si>
    <t>1764352424</t>
  </si>
  <si>
    <t>81</t>
  </si>
  <si>
    <t>OST 004004</t>
  </si>
  <si>
    <t>D+M sloupky na nohejbal (sloupek, pouzdro, víčko pouzdra) - dle specifikace PD</t>
  </si>
  <si>
    <t>588175915</t>
  </si>
  <si>
    <t>82</t>
  </si>
  <si>
    <t>OST 004005</t>
  </si>
  <si>
    <t>D+M síť na nohejbal - dle specifikace PD</t>
  </si>
  <si>
    <t>1218335638</t>
  </si>
  <si>
    <t>83</t>
  </si>
  <si>
    <t>OST 004006</t>
  </si>
  <si>
    <t>D+M branka na házenou z hliníkového rámu a ocelovou konstrukcí pro síť vč.sítě, vnější rozměr 2,08x3,16 m - dle specifikace PD</t>
  </si>
  <si>
    <t>-613096579</t>
  </si>
  <si>
    <t xml:space="preserve">005 - SO 05 - Travnaté hřiště </t>
  </si>
  <si>
    <t xml:space="preserve">    4 - Vodorovné konstrukce</t>
  </si>
  <si>
    <t xml:space="preserve">    8 - Trubní vedení</t>
  </si>
  <si>
    <t>-299045363</t>
  </si>
  <si>
    <t>3888*0,15-348,002</t>
  </si>
  <si>
    <t>121101103</t>
  </si>
  <si>
    <t>Sejmutí ornice nebo lesní půdy s vodorovným přemístěním na hromady v místě upotřebení nebo na dočasné či trvalé skládky se složením, na vzdálenost přes 100 do 250 m</t>
  </si>
  <si>
    <t>591655702</t>
  </si>
  <si>
    <t>"stávající travnatá plocha - ornice pro zpětné využití SO-05"</t>
  </si>
  <si>
    <t>3888*0,07*1,1</t>
  </si>
  <si>
    <t>"stávající travnatá plocha - ornice pro zpětné využití SO-13"</t>
  </si>
  <si>
    <t>1263*50/100*0,07*1,1</t>
  </si>
  <si>
    <t>-956235466</t>
  </si>
  <si>
    <t>"víceúčelové travnatá plocha"</t>
  </si>
  <si>
    <t>3888*0,25</t>
  </si>
  <si>
    <t>2080816404</t>
  </si>
  <si>
    <t>972*50/100</t>
  </si>
  <si>
    <t>917145003</t>
  </si>
  <si>
    <t>"pro drenáže DN 100"</t>
  </si>
  <si>
    <t>485,1*0,3*0,25</t>
  </si>
  <si>
    <t>"pro drenáže DN 150"</t>
  </si>
  <si>
    <t>51,4*0,5*0,45</t>
  </si>
  <si>
    <t>"pro závlahy"</t>
  </si>
  <si>
    <t>(260+620)*0,2*0,6</t>
  </si>
  <si>
    <t>-946412384</t>
  </si>
  <si>
    <t>153,548*50/100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</si>
  <si>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</si>
  <si>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</si>
  <si>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1532212074</t>
  </si>
  <si>
    <t>"ornice pro zpětné využití (+10%)"</t>
  </si>
  <si>
    <t>"manipulace s materiály pro zásypy potrubí závlah"</t>
  </si>
  <si>
    <t>70,4+26,4+8,8</t>
  </si>
  <si>
    <t>298946690</t>
  </si>
  <si>
    <t>"zemina na skládku"</t>
  </si>
  <si>
    <t>972+153,548</t>
  </si>
  <si>
    <t>"ornice"</t>
  </si>
  <si>
    <t>235,198</t>
  </si>
  <si>
    <t>-1002931386</t>
  </si>
  <si>
    <t>153,548*10 'Přepočtené koeficientem množství</t>
  </si>
  <si>
    <t>167101102</t>
  </si>
  <si>
    <t>Nakládání, skládání a překládání neulehlého výkopku nebo sypaniny nakládání, množství přes 100 m3, z hornin tř. 1 až 4</t>
  </si>
  <si>
    <t>1973169258</t>
  </si>
  <si>
    <t>"ornice pro zpětné využití (+10%) - SO-05"</t>
  </si>
  <si>
    <t>"přebytečná ornice na skládku"</t>
  </si>
  <si>
    <t>766792044</t>
  </si>
  <si>
    <t>1360,746+235,198</t>
  </si>
  <si>
    <t>1016587431</t>
  </si>
  <si>
    <t>1360,746*1,9</t>
  </si>
  <si>
    <t>Poplatek za uložení ornice na skládce (skládkovné)</t>
  </si>
  <si>
    <t>-32235359</t>
  </si>
  <si>
    <t>235,198*1,9</t>
  </si>
  <si>
    <t>174101101</t>
  </si>
  <si>
    <t>Zásyp sypaninou z jakékoliv horniny s uložením výkopku ve vrstvách se zhutněním jam, šachet, rýh nebo kolem objektů v těchto vykopávkách</t>
  </si>
  <si>
    <t>23781696</t>
  </si>
  <si>
    <t>"zásyp závlah fr.16-32 mm"</t>
  </si>
  <si>
    <t>(260+620)*0,2*0,4</t>
  </si>
  <si>
    <t>583439300</t>
  </si>
  <si>
    <t>Kamenivo přírodní drcené hutné pro stavební účely PDK (drobné, hrubé a štěrkodrť) kamenivo drcené hrubé d&gt;=2 a D&lt;=45 mm (ČSN EN 13043 ) d&gt;=2 a D&gt;=4 mm (ČSN EN 12620, ČSN EN 13139 ) d&gt;=1 a D&gt;=2 mm (ČSN EN 13242) frakce  16-32   Pohled</t>
  </si>
  <si>
    <t>269796956</t>
  </si>
  <si>
    <t>70,4*2 'Přepočtené koeficientem množství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</si>
  <si>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</si>
  <si>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</si>
  <si>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-1262575194</t>
  </si>
  <si>
    <t>"závlahy"</t>
  </si>
  <si>
    <t>(260+620)*0,2*0,15</t>
  </si>
  <si>
    <t>583373100</t>
  </si>
  <si>
    <t>Kamenivo přírodní těžené pro stavební účely  PTK  (drobné, hrubé, štěrkopísky) štěrkopísky frakce   0-4   Horní Řasnice</t>
  </si>
  <si>
    <t>236524918</t>
  </si>
  <si>
    <t>26,4*2 'Přepočtené koeficientem množství</t>
  </si>
  <si>
    <t>180404112</t>
  </si>
  <si>
    <t>Založení hřišťového trávníku výsevem na vrstvě substrátu</t>
  </si>
  <si>
    <t>-441137745</t>
  </si>
  <si>
    <t>005724400</t>
  </si>
  <si>
    <t>Osiva pícnin směsi travní balení obvykle 25 kg hřišťová</t>
  </si>
  <si>
    <t>982964137</t>
  </si>
  <si>
    <t>3888*0,035 'Přepočtené koeficientem množství</t>
  </si>
  <si>
    <t>25191155x</t>
  </si>
  <si>
    <t>hnojivo trávníkové</t>
  </si>
  <si>
    <t>678951324</t>
  </si>
  <si>
    <t>3888*0,058 'Přepočtené koeficientem množství</t>
  </si>
  <si>
    <t>181151311</t>
  </si>
  <si>
    <t>Plošná úprava terénu v zemině tř. 1 až 4 s urovnáním povrchu bez doplnění ornice souvislé plochy přes 500 m2 při nerovnostech terénu přes +/-50 do +/- 100 mm v rovině nebo na svahu do 1:5</t>
  </si>
  <si>
    <t>2140771840</t>
  </si>
  <si>
    <t>181301111</t>
  </si>
  <si>
    <t>Rozprostření a urovnání ornice v rovině nebo ve svahu sklonu do 1:5 při souvislé ploše přes 500 m2, tl. vrstvy do 100 mm</t>
  </si>
  <si>
    <t>1221770333</t>
  </si>
  <si>
    <t>181305111</t>
  </si>
  <si>
    <t>Převrstvení ornice na skládce</t>
  </si>
  <si>
    <t>2011664391</t>
  </si>
  <si>
    <t xml:space="preserve">"ke zpětnému použití (+10%)" </t>
  </si>
  <si>
    <t>299,376+48,626</t>
  </si>
  <si>
    <t>-908161568</t>
  </si>
  <si>
    <t>"víceúčelové travnatá plocha +5%"</t>
  </si>
  <si>
    <t>3888*1,05</t>
  </si>
  <si>
    <t>182303111</t>
  </si>
  <si>
    <t>Doplnění zeminy nebo substrátu na travnatých plochách tloušťky do 50 mm v rovině nebo na svahu do 1:5</t>
  </si>
  <si>
    <t>1641311842</t>
  </si>
  <si>
    <t>103715000</t>
  </si>
  <si>
    <t>Hnojiva humusová substrát pro trávníky A      VL</t>
  </si>
  <si>
    <t>-82744282</t>
  </si>
  <si>
    <t>184802111</t>
  </si>
  <si>
    <t>Chemické odplevelení půdy před založením kultury, trávníku nebo zpevněných ploch o výměře jednotlivě přes 20 m2 v rovině nebo na svahu do 1:5 postřikem na široko</t>
  </si>
  <si>
    <t>1256286452</t>
  </si>
  <si>
    <t>211531111</t>
  </si>
  <si>
    <t>Výplň kamenivem do rýh odvodňovacích žeber nebo trativodů bez zhutnění, s úpravou povrchu výplně kamenivem hrubým drceným frakce 16 až 63 mm</t>
  </si>
  <si>
    <t>-2140036809</t>
  </si>
  <si>
    <t>485,1*0,3*0,2</t>
  </si>
  <si>
    <t>51,4*0,5*0,4</t>
  </si>
  <si>
    <t>212752212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</si>
  <si>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</si>
  <si>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-1864768597</t>
  </si>
  <si>
    <t>212752213</t>
  </si>
  <si>
    <t>Trativody z drenážních trubek se zřízením štěrkopískového lože pod trubky a s jejich obsypem v průměrném celkovém množství do 0,15 m3/m v otevřeném výkopu z trubek plastových flexibilních D přes 100 do 160 mm</t>
  </si>
  <si>
    <t>-59935656</t>
  </si>
  <si>
    <t>21275522x</t>
  </si>
  <si>
    <t>D+M tvarovek pro napojení drenážní trubky plastové flexibilní D 100/160</t>
  </si>
  <si>
    <t>1575185976</t>
  </si>
  <si>
    <t>21275523x</t>
  </si>
  <si>
    <t>D+M tvarovek pro napojení drenážní trubky plastové flexibilní D 160 do revizní šachty</t>
  </si>
  <si>
    <t>-491496156</t>
  </si>
  <si>
    <t>212972112</t>
  </si>
  <si>
    <t>Opláštění drenážních trub filtrační textilií DN 100</t>
  </si>
  <si>
    <t>1047275020</t>
  </si>
  <si>
    <t>212972113</t>
  </si>
  <si>
    <t>Opláštění drenážních trub filtrační textilií DN 160</t>
  </si>
  <si>
    <t>362695861</t>
  </si>
  <si>
    <t>Vodorovné konstrukce</t>
  </si>
  <si>
    <t>451572111</t>
  </si>
  <si>
    <t>Lože pod potrubí, stoky a drobné objekty v otevřeném výkopu z kameniva drobného těženého 0 až 4 mm</t>
  </si>
  <si>
    <t>-1296784433</t>
  </si>
  <si>
    <t>"lože pod závlahy"</t>
  </si>
  <si>
    <t>(260+620)*0,2*0,05</t>
  </si>
  <si>
    <t>564841111</t>
  </si>
  <si>
    <t>Podklad ze štěrkodrti ŠD s rozprostřením a zhutněním, po zhutnění tl. 120 mm</t>
  </si>
  <si>
    <t>767477378</t>
  </si>
  <si>
    <t>"frakce 16-32 mm (+5%)"</t>
  </si>
  <si>
    <t>Trubní vedení</t>
  </si>
  <si>
    <t>895170201</t>
  </si>
  <si>
    <t>Drenážní šachta z polypropylenu PP DN 400 pro napojení potrubí D 110/160/200 šachtové dno s usazovacím prostorem 35 l</t>
  </si>
  <si>
    <t>1073038595</t>
  </si>
  <si>
    <t>895170302</t>
  </si>
  <si>
    <t>Drenážní šachta z polypropylenu PP DN 400 šachtové prodloužení s drážkou, světlé hloubky 800 mm</t>
  </si>
  <si>
    <t>1393680395</t>
  </si>
  <si>
    <t>895170331</t>
  </si>
  <si>
    <t>Drenážní šachta z polypropylenu PP nástavec teleskopický (včetně poklopu) pro zatížení 12,5 t</t>
  </si>
  <si>
    <t>-1299665577</t>
  </si>
  <si>
    <t>895170401</t>
  </si>
  <si>
    <t>Drenážní šachta z polypropylenu PP poklop pochůzí (pro zatížení) plastový (1,5 t)</t>
  </si>
  <si>
    <t>382840656</t>
  </si>
  <si>
    <t>51883265</t>
  </si>
  <si>
    <t>"v místě křížení drenáží a zavl.systému" 100</t>
  </si>
  <si>
    <t>"rozdílné podklady" 100</t>
  </si>
  <si>
    <t>-339436137</t>
  </si>
  <si>
    <t>OST 005001</t>
  </si>
  <si>
    <t>D+M brány na fotbal - dle specifikace PD</t>
  </si>
  <si>
    <t>1514019871</t>
  </si>
  <si>
    <t>OST 005002</t>
  </si>
  <si>
    <t>Lajnování hřiště (fotbal, softbal, vzdálenost pro hod do dálky) - dle specifikace PD</t>
  </si>
  <si>
    <t>-1852403691</t>
  </si>
  <si>
    <t>OST 005003</t>
  </si>
  <si>
    <t>D+M technologie závlah - dle samostatného soupisu</t>
  </si>
  <si>
    <t>206881678</t>
  </si>
  <si>
    <t>006 - SO 06 - Hod do dálky</t>
  </si>
  <si>
    <t>910900663</t>
  </si>
  <si>
    <t>18*1,1*0,15</t>
  </si>
  <si>
    <t>"rozběh na hod do dálky (+10% na dotčené plochy)"</t>
  </si>
  <si>
    <t>"předpokládaná hl.odkopu 0,2 m (0,1 v místě stržení ornice) vč.povrchu ze škváry"</t>
  </si>
  <si>
    <t>18*1,1*0,1</t>
  </si>
  <si>
    <t>18*1,1*0,2</t>
  </si>
  <si>
    <t xml:space="preserve">"podíl 50% lepivost" </t>
  </si>
  <si>
    <t>5,94*50/100</t>
  </si>
  <si>
    <t>2,97+5,94</t>
  </si>
  <si>
    <t>8,91*10 'Přepočtené koeficientem množství</t>
  </si>
  <si>
    <t>1970017061</t>
  </si>
  <si>
    <t>"přebytečná ornice na skládku" 2,97</t>
  </si>
  <si>
    <t>5,94*1,9</t>
  </si>
  <si>
    <t>-1815085793</t>
  </si>
  <si>
    <t>2,97*1,9</t>
  </si>
  <si>
    <t>36*1,1</t>
  </si>
  <si>
    <t>-786863423</t>
  </si>
  <si>
    <t>1875010131</t>
  </si>
  <si>
    <t>"štěrkodrť 0-63 mm (+10% na dotčené plochy)"</t>
  </si>
  <si>
    <t>-1255252841</t>
  </si>
  <si>
    <t>1193642491</t>
  </si>
  <si>
    <t>-1444815418</t>
  </si>
  <si>
    <t>11,7+2,85+14,16-1,3</t>
  </si>
  <si>
    <t>-1158079564</t>
  </si>
  <si>
    <t>27,41*1,02 'Přepočtené koeficientem množství</t>
  </si>
  <si>
    <t>78300942x</t>
  </si>
  <si>
    <t>Nátěr horní hrany obrubníku bílou barvou</t>
  </si>
  <si>
    <t>510032240</t>
  </si>
  <si>
    <t>OST 006001</t>
  </si>
  <si>
    <t>Vytýčení kruhových výsečí se vzdálenostmi v travnaté ploše - dle specifikace PD</t>
  </si>
  <si>
    <t>-954535476</t>
  </si>
  <si>
    <t>007 - SO 07 - Vrh koulí</t>
  </si>
  <si>
    <t xml:space="preserve">    6 - Úpravy povrchů, podlahy a osazování výplní</t>
  </si>
  <si>
    <t>2078669702</t>
  </si>
  <si>
    <t>(5,5+38,65)*1,1*0,15</t>
  </si>
  <si>
    <t>"vrh koulí (+10% na dotčené plochy)"</t>
  </si>
  <si>
    <t>5,5*1,1*0,15</t>
  </si>
  <si>
    <t>65*1,1*0,21</t>
  </si>
  <si>
    <t>38,65*1,1*0,06</t>
  </si>
  <si>
    <t>18,474*50/100</t>
  </si>
  <si>
    <t>18,474+7,285</t>
  </si>
  <si>
    <t>25,759*10 'Přepočtené koeficientem množství</t>
  </si>
  <si>
    <t>1456182659</t>
  </si>
  <si>
    <t>"přebytečná ornice na skládku" 7,285</t>
  </si>
  <si>
    <t>18,474*1,9</t>
  </si>
  <si>
    <t>726697587</t>
  </si>
  <si>
    <t>7,285*1,9</t>
  </si>
  <si>
    <t>"vrh koulí (+10%)"</t>
  </si>
  <si>
    <t>(5,5+100,5)*1,1</t>
  </si>
  <si>
    <t>274311124</t>
  </si>
  <si>
    <t>Základové konstrukce z betonu prostého pasy, prahy, věnce a ostruhy ve výkopu nebo na hlavách pilot C 12/15</t>
  </si>
  <si>
    <t>-904879050</t>
  </si>
  <si>
    <t>"obvod kruhu"</t>
  </si>
  <si>
    <t>1,6*0,27</t>
  </si>
  <si>
    <t>274354111</t>
  </si>
  <si>
    <t>Bednění základových konstrukcí pasů, prahů, věnců a ostruh zřízení</t>
  </si>
  <si>
    <t>-2016374700</t>
  </si>
  <si>
    <t>2,135*3,14*0,27</t>
  </si>
  <si>
    <t>(2,135+2*0,25)*3,14*0,27</t>
  </si>
  <si>
    <t>274354191</t>
  </si>
  <si>
    <t>Bednění základových konstrukcí pasů, prahů, věnců a ostruh Příplatek k ceně za zakřivení základu, průměru do 7,5 m</t>
  </si>
  <si>
    <t>-662079039</t>
  </si>
  <si>
    <t>274354211</t>
  </si>
  <si>
    <t>Bednění základových konstrukcí pasů, prahů, věnců a ostruh odstranění bednění</t>
  </si>
  <si>
    <t>-2143505480</t>
  </si>
  <si>
    <t>-535212801</t>
  </si>
  <si>
    <t xml:space="preserve">"dopadová plocha vrhu koulí, štěrkodrť frakce 0-4 mm" </t>
  </si>
  <si>
    <t>100,5</t>
  </si>
  <si>
    <t>"štěrkodrť frakce 0-32 mm (+10% na dotčené plochy)"</t>
  </si>
  <si>
    <t>Úpravy povrchů, podlahy a osazování výplní</t>
  </si>
  <si>
    <t>631311123</t>
  </si>
  <si>
    <t>Mazanina z betonu prostého tl. přes 80 do 120 mm tř. C 12/15</t>
  </si>
  <si>
    <t>505216405</t>
  </si>
  <si>
    <t>3,6*0,1</t>
  </si>
  <si>
    <t>631319012</t>
  </si>
  <si>
    <t>Příplatek k cenám mazanin za úpravu povrchu mazaniny přehlazením, mazanina tl. přes 80 do 120 mm</t>
  </si>
  <si>
    <t>-1431047990</t>
  </si>
  <si>
    <t>631319173</t>
  </si>
  <si>
    <t>Příplatek k cenám mazanin za stržení povrchu spodní vrstvy mazaniny latí před vložením výztuže nebo pletiva pro tl. obou vrstev mazaniny přes 80 do 120 mm</t>
  </si>
  <si>
    <t>31764746</t>
  </si>
  <si>
    <t>631319196</t>
  </si>
  <si>
    <t>Příplatek k cenám mazanin za malou plochu do 5 m2 jednotlivě mazanina tl. přes 80 do 120 mm</t>
  </si>
  <si>
    <t>1065108143</t>
  </si>
  <si>
    <t>631362021</t>
  </si>
  <si>
    <t>Výztuž mazanin ze svařovaných sítí z drátů typu KARI</t>
  </si>
  <si>
    <t>-1718999906</t>
  </si>
  <si>
    <t>"150/150/4"</t>
  </si>
  <si>
    <t>3,6*1,2*1,353/1000</t>
  </si>
  <si>
    <t>1990262551</t>
  </si>
  <si>
    <t>-1270897798</t>
  </si>
  <si>
    <t>45*1,02 'Přepočtené koeficientem množství</t>
  </si>
  <si>
    <t>93600993x</t>
  </si>
  <si>
    <t>D+M zarážecí břevno - dle specifikace PD</t>
  </si>
  <si>
    <t>93600994x</t>
  </si>
  <si>
    <t>D+M obruč kruhu z pásové oceli (tl. 6 mm, výška 70 mm) a nátěrem bílou barvou - dle specifikace PD</t>
  </si>
  <si>
    <t>-334762152</t>
  </si>
  <si>
    <t>008 - SO 08 -  Oplocení areálu</t>
  </si>
  <si>
    <t>119001312</t>
  </si>
  <si>
    <t>Ruční vrty pro plotové sloupky a sazenice průměru přes 100 do 200 mm</t>
  </si>
  <si>
    <t>-2100796112</t>
  </si>
  <si>
    <t>"sloupky"</t>
  </si>
  <si>
    <t>(15+25)*0,7</t>
  </si>
  <si>
    <t>"vzpěry"</t>
  </si>
  <si>
    <t>(11+7+12)*0,7</t>
  </si>
  <si>
    <t>119001313</t>
  </si>
  <si>
    <t>Ruční vrty pro plotové sloupky a sazenice průměru přes 200 do 300 mm</t>
  </si>
  <si>
    <t>716792689</t>
  </si>
  <si>
    <t>"pro sloupy"</t>
  </si>
  <si>
    <t>37*0,95</t>
  </si>
  <si>
    <t>171203111</t>
  </si>
  <si>
    <t>Uložení výkopku bez zhutnění s hrubým rozhrnutím v rovině nebo na svahu do 1:5</t>
  </si>
  <si>
    <t>1873778742</t>
  </si>
  <si>
    <t>49*3,14*0,2*0,2/4</t>
  </si>
  <si>
    <t>35,15*3,14*0,3*0,3/4</t>
  </si>
  <si>
    <t>338171113</t>
  </si>
  <si>
    <t>Osazování sloupků a vzpěr plotových ocelových trubkových nebo profilovaných výšky do 2,00 m se zabetonováním (tř. C 25/30) do 0,08 m3 do připravených jamek</t>
  </si>
  <si>
    <t>-1864934014</t>
  </si>
  <si>
    <t>15+25</t>
  </si>
  <si>
    <t>11+7+12</t>
  </si>
  <si>
    <t>553422500</t>
  </si>
  <si>
    <t>Příslušenství stavební kovové sloupky plotové pozinkované a komaxitové průběžný  38x1,5 mm včetně čepičky, úchytek 1500 mm</t>
  </si>
  <si>
    <t>2013255026</t>
  </si>
  <si>
    <t>553422700</t>
  </si>
  <si>
    <t>Příslušenství stavební kovové sloupky plotové pozinkované a komaxitové vzpěra  38x1,5 mm včetně krytky s uchem 1500 mm</t>
  </si>
  <si>
    <t>961075923</t>
  </si>
  <si>
    <t>348401120</t>
  </si>
  <si>
    <t>Osazení oplocení ze strojového pletiva s napínacími dráty do 15 st. sklonu svahu, výšky do 1,6 m</t>
  </si>
  <si>
    <t>850282346</t>
  </si>
  <si>
    <t>31327510x</t>
  </si>
  <si>
    <t>pletivo poplastované čtvercová oka 50 mm x 2,5 mm x 100 cm vč.napínacího drátu</t>
  </si>
  <si>
    <t>-314621161</t>
  </si>
  <si>
    <t>189,75*1,025 'Přepočtené koeficientem množství</t>
  </si>
  <si>
    <t>156192000</t>
  </si>
  <si>
    <t>Drát poplastovaný dráty napínací a vázací VD Buchlovan vázací Zn 1,50 mm    bal. 30 m</t>
  </si>
  <si>
    <t>-529651381</t>
  </si>
  <si>
    <t>15619201x</t>
  </si>
  <si>
    <t>napínací elementy ke strojovému pletivu</t>
  </si>
  <si>
    <t>-710674744</t>
  </si>
  <si>
    <t>202510697</t>
  </si>
  <si>
    <t>90*3</t>
  </si>
  <si>
    <t>-604565923</t>
  </si>
  <si>
    <t>270*1,05 'Přepočtené koeficientem množství</t>
  </si>
  <si>
    <t>772599683</t>
  </si>
  <si>
    <t>1999215889</t>
  </si>
  <si>
    <t>2*14</t>
  </si>
  <si>
    <t>-1506774230</t>
  </si>
  <si>
    <t>1292446029</t>
  </si>
  <si>
    <t>"sloupy oplocení" 37</t>
  </si>
  <si>
    <t>-1934994344</t>
  </si>
  <si>
    <t>"sloupy +5% prořez"</t>
  </si>
  <si>
    <t>37*4,8*1,05</t>
  </si>
  <si>
    <t>589323120</t>
  </si>
  <si>
    <t>Směsi pro beton prostý a železový třída C12/15  (B15) betony stupeň vlivu prostředí -  X0 kamenivo do 16 mm</t>
  </si>
  <si>
    <t>885046794</t>
  </si>
  <si>
    <t>37*0,95*3,14*0,3*0,3/4*1,035</t>
  </si>
  <si>
    <t>2,57*1,05 'Přepočtené koeficientem množství</t>
  </si>
  <si>
    <t>998232111</t>
  </si>
  <si>
    <t>Přesun hmot pro oplocení se svislou nosnou konstrukcí zděnou z cihel, tvárnic, bloků, popř. kovovou nebo dřevěnou vodorovná dopravní vzdálenost do 50 m, pro oplocení výšky do 10 m</t>
  </si>
  <si>
    <t>48148697</t>
  </si>
  <si>
    <t>1170296069</t>
  </si>
  <si>
    <t>"vodící trubky vodorovné"</t>
  </si>
  <si>
    <t>2*90</t>
  </si>
  <si>
    <t>"vodící trubky svislé"</t>
  </si>
  <si>
    <t>2*3</t>
  </si>
  <si>
    <t>1278393663</t>
  </si>
  <si>
    <t>186*1,05 'Přepočtené koeficientem množství</t>
  </si>
  <si>
    <t>-733391960</t>
  </si>
  <si>
    <t>"ostatní pomocné kce (např. krytky sloupů, spoje)"</t>
  </si>
  <si>
    <t>1463772186</t>
  </si>
  <si>
    <t>50*1,05 'Přepočtené koeficientem množství</t>
  </si>
  <si>
    <t>-1815671364</t>
  </si>
  <si>
    <t>-201987116</t>
  </si>
  <si>
    <t>"vodící trubky" 186</t>
  </si>
  <si>
    <t>-629595802</t>
  </si>
  <si>
    <t>37*4,8</t>
  </si>
  <si>
    <t>1537409957</t>
  </si>
  <si>
    <t>-658307430</t>
  </si>
  <si>
    <t>37*4,1</t>
  </si>
  <si>
    <t>009 - SO 09 - Odvodnění areálu</t>
  </si>
  <si>
    <t>131201101</t>
  </si>
  <si>
    <t>Hloubení nezapažených jam a zářezů s urovnáním dna do předepsaného profilu a spádu v hornině tř. 3 do 100 m3</t>
  </si>
  <si>
    <t>-2099541816</t>
  </si>
  <si>
    <t xml:space="preserve">"pro zasakovací box +30% na svahování výkopu a šachtu" </t>
  </si>
  <si>
    <t>7,1*4,7*2*1,3</t>
  </si>
  <si>
    <t>131201109</t>
  </si>
  <si>
    <t>Hloubení nezapažených jam a zářezů s urovnáním dna do předepsaného profilu a spádu Příplatek k cenám za lepivost horniny tř. 3</t>
  </si>
  <si>
    <t>958870978</t>
  </si>
  <si>
    <t>86,762*50/100</t>
  </si>
  <si>
    <t>132201102</t>
  </si>
  <si>
    <t>Hloubení zapažených i nezapažených rýh šířky do 600 mm s urovnáním dna do předepsaného profilu a spádu v hornině tř. 3 přes 100 m3</t>
  </si>
  <si>
    <t>2092211612</t>
  </si>
  <si>
    <t>337*0,5*1</t>
  </si>
  <si>
    <t>-1526612079</t>
  </si>
  <si>
    <t>"podíl 50% lepivosti"</t>
  </si>
  <si>
    <t>168,5*50/100</t>
  </si>
  <si>
    <t>-560200582</t>
  </si>
  <si>
    <t>-241330624</t>
  </si>
  <si>
    <t>168,5*10 'Přepočtené koeficientem množství</t>
  </si>
  <si>
    <t>166101101</t>
  </si>
  <si>
    <t>Přehození neulehlého výkopku z horniny tř. 1 až 4</t>
  </si>
  <si>
    <t>-538522449</t>
  </si>
  <si>
    <t>"manipulace s výkopkem a kamenivem pro zásypy"</t>
  </si>
  <si>
    <t>82,11+86,762</t>
  </si>
  <si>
    <t>-1477221535</t>
  </si>
  <si>
    <t>-930304161</t>
  </si>
  <si>
    <t>168,5*1,9</t>
  </si>
  <si>
    <t>-1689801241</t>
  </si>
  <si>
    <t xml:space="preserve">"obsyp a zásyp nádrží kamenivem" </t>
  </si>
  <si>
    <t>7,1*4,7*3</t>
  </si>
  <si>
    <t>-2*9</t>
  </si>
  <si>
    <t>Mezisoučet</t>
  </si>
  <si>
    <t>"zásyp zeminou materiálem z odkopu" 86,762</t>
  </si>
  <si>
    <t>58343872x</t>
  </si>
  <si>
    <t>oblázkový štěrk frakce 8-16</t>
  </si>
  <si>
    <t>-1747135897</t>
  </si>
  <si>
    <t>82,11*2</t>
  </si>
  <si>
    <t>182201101</t>
  </si>
  <si>
    <t>Svahování trvalých svahů do projektovaných profilů s potřebným přemístěním výkopku při svahování násypů v jakékoliv hornině</t>
  </si>
  <si>
    <t>327574760</t>
  </si>
  <si>
    <t>"úprava zásypu nádrží" 60</t>
  </si>
  <si>
    <t>-649054090</t>
  </si>
  <si>
    <t>337*0,5*0,95</t>
  </si>
  <si>
    <t>-337*3,14*0,2*0,2/4</t>
  </si>
  <si>
    <t>212752214x</t>
  </si>
  <si>
    <t xml:space="preserve">Trativod z drenážních trubek plastových flexibilních ze 2/3 perforovaných D do 200 mm včetně tvarovek a lože otevřený výkop </t>
  </si>
  <si>
    <t>709856362</t>
  </si>
  <si>
    <t>21275524x</t>
  </si>
  <si>
    <t xml:space="preserve">D+M napojení žlabových vpustí na potrubí DN 200 propojovacím potrubím </t>
  </si>
  <si>
    <t>618571380</t>
  </si>
  <si>
    <t>212972114</t>
  </si>
  <si>
    <t>Opláštění drenážních trub filtrační textilií DN 200</t>
  </si>
  <si>
    <t>-784232164</t>
  </si>
  <si>
    <t>311113132</t>
  </si>
  <si>
    <t>Nadzákladové zdi z tvárnic ztraceného bednění hladkých, včetně výplně z betonu třídy C 16/20, tloušťky zdiva přes 150 do 200 mm</t>
  </si>
  <si>
    <t>424292083</t>
  </si>
  <si>
    <t>"ochranná zeď"</t>
  </si>
  <si>
    <t>7,1*3,75</t>
  </si>
  <si>
    <t>2*4,7*3,25</t>
  </si>
  <si>
    <t>311361821</t>
  </si>
  <si>
    <t>Výztuž nadzákladových zdí nosných svislých nebo odkloněných od svislice, rovných nebo oblých z betonářské oceli 10 505 (R) nebo BSt 500</t>
  </si>
  <si>
    <t>1880086945</t>
  </si>
  <si>
    <t xml:space="preserve">"12 kg/m2" </t>
  </si>
  <si>
    <t>57,175*0,012</t>
  </si>
  <si>
    <t>382411116x</t>
  </si>
  <si>
    <t>Zemní nádrž objemu 8500 l z PE na dešťovou vodu samonosná pro běžné zatížení</t>
  </si>
  <si>
    <t>-309931535</t>
  </si>
  <si>
    <t>"vč.nástavce, poklopu, usazení a propojení" 2</t>
  </si>
  <si>
    <t>45154111x</t>
  </si>
  <si>
    <t>Lože pod nádrže otevřený výkop z oblázkového štěrku fr. 8-16 mm</t>
  </si>
  <si>
    <t>-1018268186</t>
  </si>
  <si>
    <t>7,1*4,7*0,2</t>
  </si>
  <si>
    <t>871315211x</t>
  </si>
  <si>
    <t>Kanalizační potrubí z tvrdého PVC-systém KG tuhost třídy SN4 DN150 vč.tvarovek</t>
  </si>
  <si>
    <t>-1227973423</t>
  </si>
  <si>
    <t>877315231</t>
  </si>
  <si>
    <t>Montáž tvarovek na kanalizačním potrubí z trub z plastu z tvrdého PVC systém KG nebo z polypropylenu systém KG 2000 v otevřeném výkopu víček DN 150</t>
  </si>
  <si>
    <t>788042549</t>
  </si>
  <si>
    <t>"zaslepení dna šachet"</t>
  </si>
  <si>
    <t>1+2</t>
  </si>
  <si>
    <t>286117220</t>
  </si>
  <si>
    <t>Trubky z polyvinylchloridu kanalizace domovní a uliční KG - Systém (PVC) víčko KGK KGK-DN 160</t>
  </si>
  <si>
    <t>1372150101</t>
  </si>
  <si>
    <t>P</t>
  </si>
  <si>
    <t>Poznámka k položce:
OSMA, kód výrobku: 28570</t>
  </si>
  <si>
    <t>894812001</t>
  </si>
  <si>
    <t>Revizní a čistící šachta z polypropylenu PP pro hladké trouby (např. systém KG) DN 400 šachtové dno (DN šachty / DN trubního vedení) DN 400/150 přímý tok</t>
  </si>
  <si>
    <t>493737043</t>
  </si>
  <si>
    <t>"dno čerpací šachty" 1</t>
  </si>
  <si>
    <t>"dno filtračníí šachty" 1</t>
  </si>
  <si>
    <t>894812033</t>
  </si>
  <si>
    <t>Revizní a čistící šachta z polypropylenu PP pro hladké trouby (např. systém KG) DN 400 roura šachtová korugovaná bez hrdla, světlé hloubky 2000 mm</t>
  </si>
  <si>
    <t>-1078877901</t>
  </si>
  <si>
    <t>894812035</t>
  </si>
  <si>
    <t>Revizní a čistící šachta z polypropylenu PP pro hladké trouby (např. systém KG) DN 400 roura šachtová korugovaná bez hrdla, světlé hloubky 6000 mm</t>
  </si>
  <si>
    <t>-422891146</t>
  </si>
  <si>
    <t>894812041</t>
  </si>
  <si>
    <t>Revizní a čistící šachta z polypropylenu PP pro hladké trouby (např. systém KG) DN 400 roura šachtová korugovaná Příplatek k cenám 2031 - 2035 za uříznutí šachtové roury</t>
  </si>
  <si>
    <t>1483911425</t>
  </si>
  <si>
    <t>894812052</t>
  </si>
  <si>
    <t>Revizní a čistící šachta z polypropylenu PP pro hladké trouby (např. systém KG) DN 400 poklop plastový (pro zatížení) s plastovým konusem (1,5 t)</t>
  </si>
  <si>
    <t>517431456</t>
  </si>
  <si>
    <t>89597224x</t>
  </si>
  <si>
    <t>D+M filtrační košík a sítko v šachtě a na potrubí</t>
  </si>
  <si>
    <t>-2031970166</t>
  </si>
  <si>
    <t>"filtr před nátokem do akumulční šachty" 1</t>
  </si>
  <si>
    <t>935113111</t>
  </si>
  <si>
    <t>Osazení odvodňovacího žlabu s krycím roštem polymerbetonového šířky do 200 mm</t>
  </si>
  <si>
    <t>-179074442</t>
  </si>
  <si>
    <t>"žlaby vč.vpustí - ovál SO-01"</t>
  </si>
  <si>
    <t>24,5+90+82,5+90+24,5</t>
  </si>
  <si>
    <t>"žlaby vč.vpustí - víceúčelové hřiště SO-04"</t>
  </si>
  <si>
    <t>2*(26,5+46,5)</t>
  </si>
  <si>
    <t>"mikroštěrbinový obloukový žlab vč.vpusti - skok vysoký SO-03"</t>
  </si>
  <si>
    <t>33,5</t>
  </si>
  <si>
    <t>59227110x</t>
  </si>
  <si>
    <t>žlab odvodňovací 100/110 mm s pozinkovaným můstkovým roštem A 15, dl. 1 m</t>
  </si>
  <si>
    <t>1141990308</t>
  </si>
  <si>
    <t>"žlaby s krycím roštem ovál SO-01"</t>
  </si>
  <si>
    <t>87+87</t>
  </si>
  <si>
    <t>"žlaby s krycím roštem víceúčelové hřiště SO-04"</t>
  </si>
  <si>
    <t>2*26+2*45</t>
  </si>
  <si>
    <t>59227120x</t>
  </si>
  <si>
    <t>žlab odvodňovací 100/110 mm s pozinkovaným můstkovým roštem A 15, dl. 0,5 m</t>
  </si>
  <si>
    <t>-610607924</t>
  </si>
  <si>
    <t>"žlaby d=0,5 m ovál SO-01"</t>
  </si>
  <si>
    <t>48+1+162+1+48</t>
  </si>
  <si>
    <t>"žlaby d=0,5 m víceúčelové hřiště SO-04"</t>
  </si>
  <si>
    <t>59227185x</t>
  </si>
  <si>
    <t>příslušenství - vpusť s pozinkovaným můstkovým roštem A 15, dl. 0,5 m</t>
  </si>
  <si>
    <t>1136640836</t>
  </si>
  <si>
    <t>"ovál SO-01"</t>
  </si>
  <si>
    <t>1+5+3+5+1</t>
  </si>
  <si>
    <t>"víceúčelové hřiště SO-04"</t>
  </si>
  <si>
    <t>1+2+1+2</t>
  </si>
  <si>
    <t>59221631x</t>
  </si>
  <si>
    <t>mikroštěrbinový žlab 125 C3 oblouk 1 m (SPORT)</t>
  </si>
  <si>
    <t>15012323</t>
  </si>
  <si>
    <t>"skok vysoký SO-03"</t>
  </si>
  <si>
    <t>59221610x</t>
  </si>
  <si>
    <t>vpusť 125 pro žlab 125 C3/C4 0,5 m (SPORT)</t>
  </si>
  <si>
    <t>24936321</t>
  </si>
  <si>
    <t>-812415427</t>
  </si>
  <si>
    <t xml:space="preserve">010 - SO 10 - Studna </t>
  </si>
  <si>
    <t>1211947936</t>
  </si>
  <si>
    <t>"potrubí pro dočerpávání"</t>
  </si>
  <si>
    <t>140*0,2*0,8</t>
  </si>
  <si>
    <t>-1843539245</t>
  </si>
  <si>
    <t>22,4*50/100</t>
  </si>
  <si>
    <t>-879499691</t>
  </si>
  <si>
    <t>"manipulace se zásypovými materiály"</t>
  </si>
  <si>
    <t>7+9,8+5,6</t>
  </si>
  <si>
    <t>-1491298168</t>
  </si>
  <si>
    <t>474374892</t>
  </si>
  <si>
    <t>22,4*10 'Přepočtené koeficientem množství</t>
  </si>
  <si>
    <t>-258225567</t>
  </si>
  <si>
    <t>896791393</t>
  </si>
  <si>
    <t>22,4*1,9</t>
  </si>
  <si>
    <t>-407678550</t>
  </si>
  <si>
    <t>"zásyp fr.16-32 mm"</t>
  </si>
  <si>
    <t>140*0,2*0,25</t>
  </si>
  <si>
    <t>-605203743</t>
  </si>
  <si>
    <t>7*2 'Přepočtené koeficientem množství</t>
  </si>
  <si>
    <t>10144091</t>
  </si>
  <si>
    <t>140*0,2*0,35</t>
  </si>
  <si>
    <t>913305491</t>
  </si>
  <si>
    <t>9,8*2 'Přepočtené koeficientem množství</t>
  </si>
  <si>
    <t>21157110x</t>
  </si>
  <si>
    <t>D+M vrtaná studna prům.254 mm, vč.výstroje vysokotlaké PVC 160/6,3 mm a obsypu a těsnění vrtu</t>
  </si>
  <si>
    <t>-235840284</t>
  </si>
  <si>
    <t>21157120x</t>
  </si>
  <si>
    <t>Dopravní náklady na vrtací soupravu</t>
  </si>
  <si>
    <t>km</t>
  </si>
  <si>
    <t>-706410895</t>
  </si>
  <si>
    <t>21157130x</t>
  </si>
  <si>
    <t xml:space="preserve">Čerpací zkouška 3 dny a vyhodnocení  + základní rozbor vody  </t>
  </si>
  <si>
    <t>1741048361</t>
  </si>
  <si>
    <t>21157140x</t>
  </si>
  <si>
    <t>Pracovní pažení vrtu Fe 275/6 mm (HG posudek- nesoudržné silně zvětralé zeminy 5-9 m)</t>
  </si>
  <si>
    <t>-1931152453</t>
  </si>
  <si>
    <t>-910832178</t>
  </si>
  <si>
    <t>140*0,2*0,2</t>
  </si>
  <si>
    <t>87118121x</t>
  </si>
  <si>
    <t xml:space="preserve">D+M potrubí HD-PE DN 40 PN 7,5 (50x2,9) otevřený výkop vč.tvarovek, napojení ve studni a ukončení v nádrži </t>
  </si>
  <si>
    <t>848591393</t>
  </si>
  <si>
    <t>891182211</t>
  </si>
  <si>
    <t>Montáž vodovodních armatur na potrubí vodoměrů v šachtě závitových G 6/4</t>
  </si>
  <si>
    <t>275680864</t>
  </si>
  <si>
    <t>388214640</t>
  </si>
  <si>
    <t>Vodoměry vodoměry domovní na studenou užitkovou vodu (do 40 °C) vícevtokový mokroběžný typ 420 montáž do svislého potrubí (vzestupné proudění) 420S 025 L150 G5/4 Q 6-BE PB</t>
  </si>
  <si>
    <t>413244093</t>
  </si>
  <si>
    <t>998276101</t>
  </si>
  <si>
    <t>Přesun hmot pro trubní vedení hloubené z trub z plastických hmot nebo sklolaminátových pro vodovody nebo kanalizace v otevřeném výkopu dopravní vzdálenost do 15 m</t>
  </si>
  <si>
    <t>859682364</t>
  </si>
  <si>
    <t>011 - SO 11 - Osvětlení</t>
  </si>
  <si>
    <t>PSV - PSV</t>
  </si>
  <si>
    <t>741001</t>
  </si>
  <si>
    <t xml:space="preserve">Svítidlo výbojkové 1xNAV/HQI-T 250W_x000D_
</t>
  </si>
  <si>
    <t>1639815260</t>
  </si>
  <si>
    <t>-1552184691</t>
  </si>
  <si>
    <t>938235077</t>
  </si>
  <si>
    <t>742002</t>
  </si>
  <si>
    <t>Kabel CYKY 3Cx2,5</t>
  </si>
  <si>
    <t>109799248</t>
  </si>
  <si>
    <t>742003</t>
  </si>
  <si>
    <t>Kabel CYKY 5Cx1,5</t>
  </si>
  <si>
    <t>1474552010</t>
  </si>
  <si>
    <t>742004</t>
  </si>
  <si>
    <t>946994074</t>
  </si>
  <si>
    <t>742005</t>
  </si>
  <si>
    <t>Kabel CYKY 5Cx6</t>
  </si>
  <si>
    <t>1315439057</t>
  </si>
  <si>
    <t>-661098318</t>
  </si>
  <si>
    <t>1348081259</t>
  </si>
  <si>
    <t>-1909068354</t>
  </si>
  <si>
    <t>-1892283129</t>
  </si>
  <si>
    <t>-1078714653</t>
  </si>
  <si>
    <t>744002</t>
  </si>
  <si>
    <t>Doplnění a úprava stávajícícho rozvaděče</t>
  </si>
  <si>
    <t>840693288</t>
  </si>
  <si>
    <t>-1134592984</t>
  </si>
  <si>
    <t>-249048760</t>
  </si>
  <si>
    <t>-2125026644</t>
  </si>
  <si>
    <t>-1798779446</t>
  </si>
  <si>
    <t>745001</t>
  </si>
  <si>
    <t>Rozvaděč studny dle vč.E2</t>
  </si>
  <si>
    <t>-270001599</t>
  </si>
  <si>
    <t>745002</t>
  </si>
  <si>
    <t>Krabice pro regul.hladiny v zásobní jímce dle vč.E2</t>
  </si>
  <si>
    <t>1014272600</t>
  </si>
  <si>
    <t>012 - SO 12 - Cesta</t>
  </si>
  <si>
    <t>-2118192778</t>
  </si>
  <si>
    <t>"příprava podkladu (+10% na dotčené plochy)"</t>
  </si>
  <si>
    <t>303*1,1</t>
  </si>
  <si>
    <t>-2087048171</t>
  </si>
  <si>
    <t>"podklad (kryt) ze ŠD fr. 0-4 mm"</t>
  </si>
  <si>
    <t>303</t>
  </si>
  <si>
    <t>564831111</t>
  </si>
  <si>
    <t>Podklad ze štěrkodrti ŠD s rozprostřením a zhutněním, po zhutnění tl. 100 mm</t>
  </si>
  <si>
    <t>868480294</t>
  </si>
  <si>
    <t>"podklad ze ŠD fr. 0-8 mm (+10%)"</t>
  </si>
  <si>
    <t>998225111</t>
  </si>
  <si>
    <t>Přesun hmot pro komunikace s krytem z kameniva, monolitickým betonovým nebo živičným dopravní vzdálenost do 200 m jakékoliv délky objektu</t>
  </si>
  <si>
    <t>-1426151469</t>
  </si>
  <si>
    <t>013 - SO 13 - Sadové úpravy a kácení</t>
  </si>
  <si>
    <t>-1822532517</t>
  </si>
  <si>
    <t>"stávající plocha štěrková, škvárová - 50% plochy"</t>
  </si>
  <si>
    <t>1190*50/100*0,15</t>
  </si>
  <si>
    <t>-449558787</t>
  </si>
  <si>
    <t>89,25*50/100</t>
  </si>
  <si>
    <t>37421932</t>
  </si>
  <si>
    <t>"ornice z objektu SO-05 (+10%)"</t>
  </si>
  <si>
    <t>1190*50/100*0,07*1,1</t>
  </si>
  <si>
    <t>610242053</t>
  </si>
  <si>
    <t>89,25</t>
  </si>
  <si>
    <t>1593640513</t>
  </si>
  <si>
    <t>89,25*10 'Přepočtené koeficientem množství</t>
  </si>
  <si>
    <t>856431919</t>
  </si>
  <si>
    <t>-1597143044</t>
  </si>
  <si>
    <t>Poplatek za uložení odpadu ze sypaniny na skládce (skládkovné) s příměsí (škvára, štěrk)</t>
  </si>
  <si>
    <t>-2129075044</t>
  </si>
  <si>
    <t>89,25*1,9</t>
  </si>
  <si>
    <t>180404111</t>
  </si>
  <si>
    <t>Založení hřišťového trávníku výsevem na vrstvě ornice</t>
  </si>
  <si>
    <t>1964824021</t>
  </si>
  <si>
    <t>1190+300</t>
  </si>
  <si>
    <t>-599186500</t>
  </si>
  <si>
    <t>1490*0,035 'Přepočtené koeficientem množství</t>
  </si>
  <si>
    <t>1374872495</t>
  </si>
  <si>
    <t>1490*0,058 'Přepočtené koeficientem množství</t>
  </si>
  <si>
    <t>-1311755693</t>
  </si>
  <si>
    <t>"úprava plochy nově zřizovaného trávníku - 50%"</t>
  </si>
  <si>
    <t>1190*50/100</t>
  </si>
  <si>
    <t>181151321</t>
  </si>
  <si>
    <t>Plošná úprava terénu v zemině tř. 1 až 4 s urovnáním povrchu bez doplnění ornice souvislé plochy přes 500 m2 při nerovnostech terénu přes +/-100 do +/-150 mm v rovině nebo na svahu do 1:5</t>
  </si>
  <si>
    <t>-241484731</t>
  </si>
  <si>
    <t>"vyrovnání stávajícího trávníku po rozrušení"</t>
  </si>
  <si>
    <t>(1190*50/100)+300</t>
  </si>
  <si>
    <t>74764176</t>
  </si>
  <si>
    <t>"náhrada v místě štěrkové a škvárové plochy tl. 70 mm (50% plochy)"</t>
  </si>
  <si>
    <t>1513719023</t>
  </si>
  <si>
    <t>858796422</t>
  </si>
  <si>
    <t>"doplnění 50 mm (nové plochy)"</t>
  </si>
  <si>
    <t>(1190*50/100)*0,058</t>
  </si>
  <si>
    <t>"doplnění 20 mm (obnova)"</t>
  </si>
  <si>
    <t>((1190*50/100)+300)*0,0232</t>
  </si>
  <si>
    <t>183402131</t>
  </si>
  <si>
    <t>Rozrušení půdy na hloubku přes 50 do 150 mm souvislé plochy přes 500 m2 v rovině nebo na svahu do 1:5</t>
  </si>
  <si>
    <t>108294960</t>
  </si>
  <si>
    <t>"stávající trávník"</t>
  </si>
  <si>
    <t>(1263*50/100)+250</t>
  </si>
  <si>
    <t>1173586186</t>
  </si>
  <si>
    <t>1190*50/100+300</t>
  </si>
  <si>
    <t>998231311</t>
  </si>
  <si>
    <t>Přesun hmot pro sadovnické a krajinářské úpravy dopravní vzdálenost do 5000 m</t>
  </si>
  <si>
    <t>-1648213742</t>
  </si>
  <si>
    <t>014 - SO 14 - Mobiliář</t>
  </si>
  <si>
    <t>-1950563424</t>
  </si>
  <si>
    <t>"pod plochu s lavičkou (+10%)"</t>
  </si>
  <si>
    <t>4*3,6*1,1*0,24*1,1</t>
  </si>
  <si>
    <t>"pod plochu s lavičkou a košem (+10%)"</t>
  </si>
  <si>
    <t>4*4,6*1,1*0,24*1,1</t>
  </si>
  <si>
    <t>1135180389</t>
  </si>
  <si>
    <t>9,525*50/100</t>
  </si>
  <si>
    <t>1481313356</t>
  </si>
  <si>
    <t xml:space="preserve">"pro zákl. patky koše z úrovně odkopu" </t>
  </si>
  <si>
    <t>4*3,14*0,4*0,4/4*0,2</t>
  </si>
  <si>
    <t>-1886287561</t>
  </si>
  <si>
    <t>765529191</t>
  </si>
  <si>
    <t>9,525+0,1</t>
  </si>
  <si>
    <t>-2070949496</t>
  </si>
  <si>
    <t>9,625*10 'Přepočtené koeficientem množství</t>
  </si>
  <si>
    <t>1212983094</t>
  </si>
  <si>
    <t>-2030523959</t>
  </si>
  <si>
    <t>9,625*1,9</t>
  </si>
  <si>
    <t>1397009834</t>
  </si>
  <si>
    <t>"pod plochu s lavičkou (+10% na dotčené plochy)"</t>
  </si>
  <si>
    <t>4*3,6*1,1*1,1</t>
  </si>
  <si>
    <t>"pod plochu s lavičkou a košem (+10% na dotčené plochy)"</t>
  </si>
  <si>
    <t>4*4,6*1,1*1,1</t>
  </si>
  <si>
    <t>-1817995964</t>
  </si>
  <si>
    <t>"pod lavičky"</t>
  </si>
  <si>
    <t>8*2*0,24*0,6*0,2</t>
  </si>
  <si>
    <t>"pod koše"</t>
  </si>
  <si>
    <t>4*3,14*0,4*0,4/4*0,35</t>
  </si>
  <si>
    <t>-1239737037</t>
  </si>
  <si>
    <t>8*2*2*(0,24+0,6)*0,2</t>
  </si>
  <si>
    <t>4*3,14*0,4*0,35</t>
  </si>
  <si>
    <t>29821473</t>
  </si>
  <si>
    <t>1805336826</t>
  </si>
  <si>
    <t>"pod plochu s lavičkou"</t>
  </si>
  <si>
    <t>4*3,5*1</t>
  </si>
  <si>
    <t>"pod plochu s lavičkou a košem"</t>
  </si>
  <si>
    <t>4*4,5*1</t>
  </si>
  <si>
    <t>984041708</t>
  </si>
  <si>
    <t>2083909065</t>
  </si>
  <si>
    <t>32*1,03 'Přepočtené koeficientem množství</t>
  </si>
  <si>
    <t>1506837817</t>
  </si>
  <si>
    <t>4*2*(3,6+1)</t>
  </si>
  <si>
    <t>4*2*(4,6+1)</t>
  </si>
  <si>
    <t>20135092</t>
  </si>
  <si>
    <t>81,6*1,02 'Přepočtené koeficientem množství</t>
  </si>
  <si>
    <t>936104213</t>
  </si>
  <si>
    <t>Montáž odpadkového koše přichycením kotevními šrouby</t>
  </si>
  <si>
    <t>-411328472</t>
  </si>
  <si>
    <t>74910101x</t>
  </si>
  <si>
    <t>koš odpadkový - dle specifikace PD (výkres č. 0.14)</t>
  </si>
  <si>
    <t>-855897135</t>
  </si>
  <si>
    <t>936124113</t>
  </si>
  <si>
    <t>Montáž lavičky parkové stabilní přichycené kotevními šrouby</t>
  </si>
  <si>
    <t>2124892775</t>
  </si>
  <si>
    <t>74910107x</t>
  </si>
  <si>
    <t>lavička - dle specifikace PD (výkres č. 0.14)</t>
  </si>
  <si>
    <t>-1387522140</t>
  </si>
  <si>
    <t>953961111</t>
  </si>
  <si>
    <t>Kotvy chemické s vyvrtáním otvoru do betonu, železobetonu nebo tvrdého kamene tmel, velikost M 8, hloubka 80 mm</t>
  </si>
  <si>
    <t>-1461192675</t>
  </si>
  <si>
    <t>"pro kotvení laviček"</t>
  </si>
  <si>
    <t>8*4</t>
  </si>
  <si>
    <t>953961113</t>
  </si>
  <si>
    <t>Kotvy chemické s vyvrtáním otvoru do betonu, železobetonu nebo tvrdého kamene tmel, velikost M 12, hloubka 110 mm</t>
  </si>
  <si>
    <t>1435286953</t>
  </si>
  <si>
    <t>"pro kotevní košů"</t>
  </si>
  <si>
    <t>4*4</t>
  </si>
  <si>
    <t>953965112</t>
  </si>
  <si>
    <t>Kotvy chemické s vyvrtáním otvoru kotevní šrouby pro chemické kotvy, velikost M 8, délka 150 mm</t>
  </si>
  <si>
    <t>1275940409</t>
  </si>
  <si>
    <t>953965122</t>
  </si>
  <si>
    <t>Kotvy chemické s vyvrtáním otvoru kotevní šrouby pro chemické kotvy, velikost M 12, délka 220 mm</t>
  </si>
  <si>
    <t>1456386584</t>
  </si>
  <si>
    <t>966001211</t>
  </si>
  <si>
    <t>Odstranění lavičky parkové stabilní zabetonované</t>
  </si>
  <si>
    <t>-75317949</t>
  </si>
  <si>
    <t>"stávající lavičky" 2</t>
  </si>
  <si>
    <t>997221571</t>
  </si>
  <si>
    <t>Vodorovná doprava vybouraných hmot bez naložení, ale se složením a s hrubým urovnáním na vzdálenost do 1 km</t>
  </si>
  <si>
    <t>1894576629</t>
  </si>
  <si>
    <t>997221579</t>
  </si>
  <si>
    <t>Vodorovná doprava vybouraných hmot bez naložení, ale se složením a s hrubým urovnáním na vzdálenost Příplatek k ceně za každý další i započatý 1 km přes 1 km</t>
  </si>
  <si>
    <t>-491941496</t>
  </si>
  <si>
    <t>0,964*19 'Přepočtené koeficientem množství</t>
  </si>
  <si>
    <t>-1551433743</t>
  </si>
  <si>
    <t>998223011</t>
  </si>
  <si>
    <t>Přesun hmot pro pozemní komunikace s krytem dlážděným dopravní vzdálenost do 200 m jakékoliv délky objektu</t>
  </si>
  <si>
    <t>-652706378</t>
  </si>
  <si>
    <t>015 - SO 15 - Vedlejší rozpočtové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</si>
  <si>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</si>
  <si>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</si>
  <si>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</si>
  <si>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</si>
  <si>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</si>
  <si>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</si>
  <si>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</si>
  <si>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</si>
  <si>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</si>
  <si>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</si>
  <si>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</si>
  <si>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</si>
  <si>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Základní rozdělení průvodních činností a nákladů průzkumné, geodetické a projektové práce</t>
  </si>
  <si>
    <t>Kč</t>
  </si>
  <si>
    <t>1024</t>
  </si>
  <si>
    <t>258999413</t>
  </si>
  <si>
    <t>011134000</t>
  </si>
  <si>
    <t>Průzkumné, geodetické a projektové práce průzkumné práce geotechnický průzkum hydrogeologický průzkum</t>
  </si>
  <si>
    <t>-2133540290</t>
  </si>
  <si>
    <t>VRN2</t>
  </si>
  <si>
    <t>Příprava staveniště</t>
  </si>
  <si>
    <t>023002000</t>
  </si>
  <si>
    <t>Hlavní tituly průvodních činností a nákladů příprava staveniště odstranění materiálů a konstrukcí</t>
  </si>
  <si>
    <t>-1701176092</t>
  </si>
  <si>
    <t>"demontáže sprotovního vybavení vč.likvidace (koše, branky, gumové rozběhy, kruh na vrh koulí apod.)" 1</t>
  </si>
  <si>
    <t>VRN3</t>
  </si>
  <si>
    <t>Zařízení staveniště</t>
  </si>
  <si>
    <t>030001000</t>
  </si>
  <si>
    <t>Základní rozdělení průvodních činností a nákladů zařízení staveniště</t>
  </si>
  <si>
    <t>1585686310</t>
  </si>
  <si>
    <t>VRN4</t>
  </si>
  <si>
    <t>Inženýrská činnost</t>
  </si>
  <si>
    <t>040001000</t>
  </si>
  <si>
    <t>Základní rozdělení průvodních činností a nákladů inženýrská činnost</t>
  </si>
  <si>
    <t>-1854472993</t>
  </si>
  <si>
    <t>VRN5</t>
  </si>
  <si>
    <t>Finanční náklady</t>
  </si>
  <si>
    <t>052002000</t>
  </si>
  <si>
    <t>Hlavní tituly průvodních činností a nákladů finanční náklady finanční rezerva</t>
  </si>
  <si>
    <t>258453933</t>
  </si>
  <si>
    <t>VRN9</t>
  </si>
  <si>
    <t>Ostatní náklady</t>
  </si>
  <si>
    <t>090001000</t>
  </si>
  <si>
    <t>Základní rozdělení průvodních činností a nákladů ostatní náklady</t>
  </si>
  <si>
    <t>-1175764718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</si>
  <si>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</si>
  <si>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</si>
  <si>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</si>
  <si>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</si>
  <si>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</si>
  <si>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</si>
  <si>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</si>
  <si>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</si>
  <si>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</si>
  <si>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</si>
  <si>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</si>
  <si>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</si>
  <si>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</si>
  <si>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</si>
  <si>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</si>
  <si>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</si>
  <si>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</si>
  <si>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</si>
  <si>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</si>
  <si>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</si>
  <si>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</si>
  <si>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</si>
  <si>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</si>
  <si>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</si>
  <si>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</si>
  <si>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</si>
  <si>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</si>
  <si>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</si>
  <si>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</si>
  <si>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</si>
  <si>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</si>
  <si>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</si>
  <si>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</si>
  <si>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</si>
  <si>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</si>
  <si>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</si>
  <si>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</si>
  <si>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</si>
  <si>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</si>
  <si>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</si>
  <si>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</si>
  <si>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</si>
  <si>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</si>
  <si>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</si>
  <si>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</si>
  <si>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</si>
  <si>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</si>
  <si>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</si>
  <si>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</si>
  <si>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</si>
  <si>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</si>
  <si>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</si>
  <si>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</si>
  <si>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</si>
  <si>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</si>
  <si>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</si>
  <si>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</si>
  <si>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</si>
  <si>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</si>
  <si>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</si>
  <si>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</si>
  <si>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</si>
  <si>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</si>
  <si>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</si>
  <si>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</si>
  <si>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</si>
  <si>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</si>
  <si>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</si>
  <si>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</si>
  <si>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</si>
  <si>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</si>
  <si>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</si>
  <si>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</si>
  <si>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</si>
  <si>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</si>
  <si>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</si>
  <si>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</si>
  <si>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</si>
  <si>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</si>
  <si>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</si>
  <si>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</si>
  <si>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</si>
  <si>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</si>
  <si>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</si>
  <si>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</si>
  <si>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</si>
  <si>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</si>
  <si>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</si>
  <si>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</si>
  <si>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</si>
  <si>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</si>
  <si>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</si>
  <si>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</si>
  <si>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</si>
  <si>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</si>
  <si>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</si>
  <si>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</si>
  <si>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</si>
  <si>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</si>
  <si>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</si>
  <si>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</si>
  <si>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</si>
  <si>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</si>
  <si>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</si>
  <si>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</si>
  <si>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</si>
  <si>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</si>
  <si>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</si>
  <si>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</si>
  <si>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</si>
  <si>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</si>
  <si>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</si>
  <si>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</si>
  <si>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</si>
  <si>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</si>
  <si>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</si>
  <si>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</si>
  <si>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</si>
  <si>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</si>
  <si>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</si>
  <si>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</si>
  <si>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</si>
  <si>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</si>
  <si>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</si>
  <si>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</si>
  <si>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</si>
  <si>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</si>
  <si>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</si>
  <si>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</si>
  <si>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</si>
  <si>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</si>
  <si>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</si>
  <si>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</si>
  <si>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</si>
  <si>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</si>
  <si>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</si>
  <si>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</si>
  <si>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</si>
  <si>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</si>
  <si>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</si>
  <si>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</si>
  <si>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</si>
  <si>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</si>
  <si>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</si>
  <si>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</si>
  <si>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</si>
  <si>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</si>
  <si>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</si>
  <si>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</si>
  <si>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</si>
  <si>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</si>
  <si>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</si>
  <si>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</si>
  <si>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</si>
  <si>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</si>
  <si>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</si>
  <si>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</si>
  <si>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</si>
  <si>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</si>
  <si>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</si>
  <si>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</si>
  <si>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</si>
  <si>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</si>
  <si>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</si>
  <si>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</si>
  <si>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</si>
  <si>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</si>
  <si>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</si>
  <si>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</si>
  <si>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</si>
  <si>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</si>
  <si>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</si>
  <si>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</si>
  <si>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</si>
  <si>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</si>
  <si>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</si>
  <si>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</si>
  <si>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</si>
  <si>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</si>
  <si>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</si>
  <si>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ROZPOČET NA DODÁVKU A MONTÁŽ ZAVLAŽOVACÍHO SYSTÉMU</t>
  </si>
  <si>
    <t>Název akce:</t>
  </si>
  <si>
    <t>Sportovní plocha,Mnichovo Hradiště</t>
  </si>
  <si>
    <t>Zavlažovací systém</t>
  </si>
  <si>
    <t>Instalační firma:</t>
  </si>
  <si>
    <t>Vypracoval:</t>
  </si>
  <si>
    <t>Pol.</t>
  </si>
  <si>
    <t>Jedn.</t>
  </si>
  <si>
    <t>Jedn. cena</t>
  </si>
  <si>
    <t>Celkem</t>
  </si>
  <si>
    <t>ČÁST I. ZEMNÍ PRÁCE</t>
  </si>
  <si>
    <t>Zemní práce pro hlavní řady vč.obsypů jsou součástí</t>
  </si>
  <si>
    <t>stavební části objektu SO-05</t>
  </si>
  <si>
    <t xml:space="preserve">  Vypracování prováděcí dokumentace</t>
  </si>
  <si>
    <t xml:space="preserve">  Vytyčení tras pro položení potrubí, umístění</t>
  </si>
  <si>
    <t xml:space="preserve">  armatur, ventilových boxů, postřikovačů a</t>
  </si>
  <si>
    <t xml:space="preserve">  ostatních částí zavlažovacího systému dle</t>
  </si>
  <si>
    <t xml:space="preserve">  prováděcí dokumentace</t>
  </si>
  <si>
    <t xml:space="preserve">  Výkop pro postřikovač, jeho výškové osazení</t>
  </si>
  <si>
    <t>ks</t>
  </si>
  <si>
    <t xml:space="preserve">  do úrovně terénu včetně podsypu pískem,</t>
  </si>
  <si>
    <t xml:space="preserve">  zásypu a odvozu přebytečného výkopku v </t>
  </si>
  <si>
    <t xml:space="preserve">  rámci staveniště</t>
  </si>
  <si>
    <t xml:space="preserve">  Výkopy pro ventilové boxy </t>
  </si>
  <si>
    <t xml:space="preserve">  Osazení ventilových boxů vč. štěrk. podsypu</t>
  </si>
  <si>
    <t xml:space="preserve">  zásypu, hutnění a odvozu přebyteč.výkopku</t>
  </si>
  <si>
    <t xml:space="preserve">  v rámci staveniště</t>
  </si>
  <si>
    <t>Box</t>
  </si>
  <si>
    <t xml:space="preserve">Šachtička s kulovým ventilem </t>
  </si>
  <si>
    <t>Ventilová šachtice obdél. Obdelníková</t>
  </si>
  <si>
    <t>ČÁST I. - ZEMNÍ PRÁCE CELKEM</t>
  </si>
  <si>
    <t>ČÁST II. POTRUBÍ A PŘÍSLUŠENSTVÍ</t>
  </si>
  <si>
    <t xml:space="preserve">  Hlavní řady</t>
  </si>
  <si>
    <t xml:space="preserve">  Dodávka tlakového potrubí HD-PE</t>
  </si>
  <si>
    <t>bm</t>
  </si>
  <si>
    <r>
      <t xml:space="preserve">  DN 40, PN 7,5 </t>
    </r>
    <r>
      <rPr>
        <b/>
        <sz val="10"/>
        <color indexed="10"/>
        <rFont val="Arial CE"/>
        <family val="2"/>
        <charset val="238"/>
      </rPr>
      <t>(50x2,9)</t>
    </r>
  </si>
  <si>
    <t xml:space="preserve">  Montáž tlakového potrubí HD-PE</t>
  </si>
  <si>
    <t>Hlavní řady celkem</t>
  </si>
  <si>
    <t xml:space="preserve"> </t>
  </si>
  <si>
    <t>Distribuční vedení</t>
  </si>
  <si>
    <t xml:space="preserve">  Dodávka a montáž tlakového potrubí HD-PE</t>
  </si>
  <si>
    <r>
      <t xml:space="preserve">  DN 32, PN 7,5 </t>
    </r>
    <r>
      <rPr>
        <b/>
        <sz val="10"/>
        <color indexed="10"/>
        <rFont val="Arial CE"/>
        <family val="2"/>
        <charset val="238"/>
      </rPr>
      <t>(40x2,3)</t>
    </r>
  </si>
  <si>
    <t xml:space="preserve">  Tvarovky a spojovací prvky pro potrubí HD-PE</t>
  </si>
  <si>
    <t>T50</t>
  </si>
  <si>
    <t>Red 50/40</t>
  </si>
  <si>
    <t>Pas 50</t>
  </si>
  <si>
    <t>Pas 40</t>
  </si>
  <si>
    <t>Zátka 40</t>
  </si>
  <si>
    <t>Zátka 50</t>
  </si>
  <si>
    <t>Montáž tvarovek</t>
  </si>
  <si>
    <t xml:space="preserve">  Distribuční vedení celkem</t>
  </si>
  <si>
    <t xml:space="preserve">  ČÁST II.- POTRUBÍ A PŘÍSLUŠENSTVÍ CELKEM</t>
  </si>
  <si>
    <t>ČÁST III. UZAVÍRACÍ ARMATURY</t>
  </si>
  <si>
    <t xml:space="preserve">  Distribuční vedení</t>
  </si>
  <si>
    <t xml:space="preserve">  Montáž kompletní ventilové sestavy</t>
  </si>
  <si>
    <t xml:space="preserve">  Elektroventil 4x100DV/DV-F vč.inst.mat.</t>
  </si>
  <si>
    <t xml:space="preserve">  Elektroventil 2x100DV/DV-F, vč.inst.mat.</t>
  </si>
  <si>
    <t>Valve</t>
  </si>
  <si>
    <t xml:space="preserve">Elmag. ventil 1", </t>
  </si>
  <si>
    <t>T-kus MTT- 1"</t>
  </si>
  <si>
    <t xml:space="preserve">  Filtr sítový DN 50 - 200 mikronů          6/4</t>
  </si>
  <si>
    <t xml:space="preserve">  vč. uzav. armatur Al a montáže, manuál. čišť.    </t>
  </si>
  <si>
    <t xml:space="preserve">  Zpětná klapka vč. montáže DN xx a armatur</t>
  </si>
  <si>
    <t xml:space="preserve">  Provedení tlakové zkoušky potrubí</t>
  </si>
  <si>
    <t xml:space="preserve">  ČÁST III.- UZAVÍRACÍ ARMATURY CELKEM</t>
  </si>
  <si>
    <t>ČÁST IV. POSTŘIKOVAČE A PŘÍSLUŠENSTVÍ</t>
  </si>
  <si>
    <t>Přísl</t>
  </si>
  <si>
    <t>Vodotěs. konektory 2,5 mm2,</t>
  </si>
  <si>
    <t>Spojka 16x3/4"</t>
  </si>
  <si>
    <t>Připojovací potrubí 16mm</t>
  </si>
  <si>
    <t>Rotor</t>
  </si>
  <si>
    <r>
      <t>Výs.postř. 3/4"</t>
    </r>
    <r>
      <rPr>
        <b/>
        <sz val="10"/>
        <color indexed="10"/>
        <rFont val="Arial CE"/>
        <family val="2"/>
        <charset val="238"/>
      </rPr>
      <t xml:space="preserve"> </t>
    </r>
  </si>
  <si>
    <t xml:space="preserve">  Montáž postřik. </t>
  </si>
  <si>
    <t xml:space="preserve">  Montáž přípojek </t>
  </si>
  <si>
    <t xml:space="preserve">  ČÁST IV.- POSTŘIKOVAČE A PŘÍSLUŠENSTVÍ CELKEM</t>
  </si>
  <si>
    <t>ČÁST V. OVLÁDACÍ SYSTÉM</t>
  </si>
  <si>
    <r>
      <t xml:space="preserve">  Ovládací kabel 24V,</t>
    </r>
    <r>
      <rPr>
        <b/>
        <sz val="10"/>
        <color indexed="10"/>
        <rFont val="Arial CE"/>
        <family val="2"/>
        <charset val="238"/>
      </rPr>
      <t xml:space="preserve"> 3x1,5mm2 100m</t>
    </r>
  </si>
  <si>
    <t xml:space="preserve">  montáž a měření průchodnosti</t>
  </si>
  <si>
    <r>
      <t xml:space="preserve">  Ovládací kabel 24V,</t>
    </r>
    <r>
      <rPr>
        <b/>
        <sz val="10"/>
        <color indexed="10"/>
        <rFont val="Arial CE"/>
        <family val="2"/>
        <charset val="238"/>
      </rPr>
      <t xml:space="preserve"> 5x1,5mm2   100m</t>
    </r>
  </si>
  <si>
    <t xml:space="preserve">  montáže a proměření průchodnosti</t>
  </si>
  <si>
    <t>Contr</t>
  </si>
  <si>
    <t>Ovl.jednotka,vnitřní</t>
  </si>
  <si>
    <t xml:space="preserve">  včetně trafa 230/24V</t>
  </si>
  <si>
    <t>Čidlo srážek a mrazu, bezdrátové</t>
  </si>
  <si>
    <t xml:space="preserve">  Montážní práce na ovládacím systému</t>
  </si>
  <si>
    <t xml:space="preserve">  Programování a zprovoznění systému,</t>
  </si>
  <si>
    <t xml:space="preserve">  zaškolení obsluhy</t>
  </si>
  <si>
    <r>
      <t xml:space="preserve">  Schema</t>
    </r>
    <r>
      <rPr>
        <sz val="10"/>
        <rFont val="Arial CE"/>
        <family val="2"/>
        <charset val="238"/>
      </rPr>
      <t xml:space="preserve"> skutečného provedení</t>
    </r>
  </si>
  <si>
    <t xml:space="preserve">  První zazimování a jarní zprovoznění</t>
  </si>
  <si>
    <t xml:space="preserve">   ČÁST V. OVLÁDACÍ SYSTÉM - CELKEM</t>
  </si>
  <si>
    <t>ČÁST VI. ČERPÁNÍ</t>
  </si>
  <si>
    <t xml:space="preserve">  Čerpadlo na výstupu 9m3, 5 bar.</t>
  </si>
  <si>
    <t>Trafo 24V k sol.ventilu</t>
  </si>
  <si>
    <t>Solenoidní ventil JTV na dopouštění</t>
  </si>
  <si>
    <t>Hlídání hladiny MAVE</t>
  </si>
  <si>
    <t>Sondy + kabely</t>
  </si>
  <si>
    <t>Potrubí k dopouštění 40mm - součástí objektu SO 10 - Studna</t>
  </si>
  <si>
    <t>Drobný inst.matr., krabice, konektory, lišty, kabely, zástrčka, kabel</t>
  </si>
  <si>
    <t xml:space="preserve">  Montážní práce na čerpacím systému</t>
  </si>
  <si>
    <t>včetně seřízení</t>
  </si>
  <si>
    <t xml:space="preserve">  Seřízení a nastavení čerpacího systému včetně</t>
  </si>
  <si>
    <r>
      <t xml:space="preserve">  Schema </t>
    </r>
    <r>
      <rPr>
        <sz val="10"/>
        <rFont val="Arial CE"/>
        <family val="2"/>
        <charset val="238"/>
      </rPr>
      <t>skutečného provedení</t>
    </r>
  </si>
  <si>
    <t xml:space="preserve">   ČÁST VI. ČERPÁNÍ - CELKEM</t>
  </si>
  <si>
    <t>REKAPITULACE NÁKLADŮ</t>
  </si>
  <si>
    <t>ČÁST I.</t>
  </si>
  <si>
    <t>ČÁST II.</t>
  </si>
  <si>
    <t>Potrubí a příslušenství</t>
  </si>
  <si>
    <t>ČÁST III.</t>
  </si>
  <si>
    <t>Uzavírací armatury a příslušenství</t>
  </si>
  <si>
    <t>ČÁST IV.</t>
  </si>
  <si>
    <t>Postřikovače a příslušenství</t>
  </si>
  <si>
    <t>ČÁST V.</t>
  </si>
  <si>
    <t>Ovládací systém</t>
  </si>
  <si>
    <t>ČÁST VI.</t>
  </si>
  <si>
    <t>Čerpání</t>
  </si>
  <si>
    <t>Přesun hmot, mimostaveništní doprava, režie 5 %</t>
  </si>
  <si>
    <t>CELKEM ZA DODÁVKU BEZ DPH (21%)</t>
  </si>
  <si>
    <t>CELKEM DPH (21%)</t>
  </si>
  <si>
    <t>CELKEM ZA DODÁVKU VČ. DPH (21%)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</si>
</sst>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6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sz val="8"/>
      <color rgb="FFFF0000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b/>
      <i/>
      <sz val="12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color indexed="12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name val="Arial CE"/>
      <charset val="238"/>
    </font>
    <font>
      <b/>
      <sz val="10"/>
      <color indexed="12"/>
      <name val="Arial CE"/>
      <family val="2"/>
      <charset val="238"/>
    </font>
    <font>
      <b/>
      <i/>
      <sz val="12"/>
      <name val="Arial CE"/>
      <family val="2"/>
      <charset val="238"/>
    </font>
  </fonts>
  <fills count="11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</fills>
  <borders count="7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60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9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20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2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4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39" fillId="0" borderId="28" xfId="0" applyFont="1" applyBorder="1" applyAlignment="1" applyProtection="1">
      <alignment horizontal="center" vertical="center"/>
    </xf>
    <xf numFmtId="49" fontId="39" fillId="0" borderId="28" xfId="0" applyNumberFormat="1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center" vertical="center" wrapText="1"/>
    </xf>
    <xf numFmtId="167" fontId="39" fillId="0" borderId="28" xfId="0" applyNumberFormat="1" applyFont="1" applyBorder="1" applyAlignment="1" applyProtection="1">
      <alignment vertical="center"/>
    </xf>
    <xf numFmtId="4" fontId="39" fillId="4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</xf>
    <xf numFmtId="0" fontId="39" fillId="0" borderId="5" xfId="0" applyFont="1" applyBorder="1" applyAlignment="1">
      <alignment vertical="center"/>
    </xf>
    <xf numFmtId="0" fontId="39" fillId="4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0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1" fillId="0" borderId="0" xfId="0" applyFont="1" applyBorder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2" fillId="0" borderId="29" xfId="0" applyFont="1" applyBorder="1" applyAlignment="1" applyProtection="1">
      <alignment vertical="center" wrapText="1"/>
      <protection locked="0"/>
    </xf>
    <xf numFmtId="0" fontId="42" fillId="0" borderId="30" xfId="0" applyFont="1" applyBorder="1" applyAlignment="1" applyProtection="1">
      <alignment vertical="center" wrapText="1"/>
      <protection locked="0"/>
    </xf>
    <xf numFmtId="0" fontId="42" fillId="0" borderId="31" xfId="0" applyFont="1" applyBorder="1" applyAlignment="1" applyProtection="1">
      <alignment vertical="center" wrapText="1"/>
      <protection locked="0"/>
    </xf>
    <xf numFmtId="0" fontId="42" fillId="0" borderId="32" xfId="0" applyFont="1" applyBorder="1" applyAlignment="1" applyProtection="1">
      <alignment horizontal="center" vertical="center" wrapText="1"/>
      <protection locked="0"/>
    </xf>
    <xf numFmtId="0" fontId="42" fillId="0" borderId="33" xfId="0" applyFont="1" applyBorder="1" applyAlignment="1" applyProtection="1">
      <alignment horizontal="center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33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49" fontId="45" fillId="0" borderId="1" xfId="0" applyNumberFormat="1" applyFont="1" applyBorder="1" applyAlignment="1" applyProtection="1">
      <alignment vertical="center" wrapText="1"/>
      <protection locked="0"/>
    </xf>
    <xf numFmtId="0" fontId="42" fillId="0" borderId="35" xfId="0" applyFont="1" applyBorder="1" applyAlignment="1" applyProtection="1">
      <alignment vertical="center" wrapText="1"/>
      <protection locked="0"/>
    </xf>
    <xf numFmtId="0" fontId="46" fillId="0" borderId="34" xfId="0" applyFont="1" applyBorder="1" applyAlignment="1" applyProtection="1">
      <alignment vertical="center" wrapText="1"/>
      <protection locked="0"/>
    </xf>
    <xf numFmtId="0" fontId="42" fillId="0" borderId="36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top"/>
      <protection locked="0"/>
    </xf>
    <xf numFmtId="0" fontId="42" fillId="0" borderId="0" xfId="0" applyFont="1" applyAlignment="1" applyProtection="1">
      <alignment vertical="top"/>
      <protection locked="0"/>
    </xf>
    <xf numFmtId="0" fontId="42" fillId="0" borderId="29" xfId="0" applyFont="1" applyBorder="1" applyAlignment="1" applyProtection="1">
      <alignment horizontal="left" vertical="center"/>
      <protection locked="0"/>
    </xf>
    <xf numFmtId="0" fontId="42" fillId="0" borderId="30" xfId="0" applyFont="1" applyBorder="1" applyAlignment="1" applyProtection="1">
      <alignment horizontal="left" vertical="center"/>
      <protection locked="0"/>
    </xf>
    <xf numFmtId="0" fontId="42" fillId="0" borderId="31" xfId="0" applyFont="1" applyBorder="1" applyAlignment="1" applyProtection="1">
      <alignment horizontal="left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center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8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center" vertical="center"/>
      <protection locked="0"/>
    </xf>
    <xf numFmtId="0" fontId="45" fillId="0" borderId="32" xfId="0" applyFont="1" applyBorder="1" applyAlignment="1" applyProtection="1">
      <alignment horizontal="left" vertical="center"/>
      <protection locked="0"/>
    </xf>
    <xf numFmtId="0" fontId="45" fillId="2" borderId="1" xfId="0" applyFont="1" applyFill="1" applyBorder="1" applyAlignment="1" applyProtection="1">
      <alignment horizontal="left" vertical="center"/>
      <protection locked="0"/>
    </xf>
    <xf numFmtId="0" fontId="45" fillId="2" borderId="1" xfId="0" applyFont="1" applyFill="1" applyBorder="1" applyAlignment="1" applyProtection="1">
      <alignment horizontal="center" vertical="center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center" vertical="center" wrapText="1"/>
      <protection locked="0"/>
    </xf>
    <xf numFmtId="0" fontId="42" fillId="0" borderId="29" xfId="0" applyFont="1" applyBorder="1" applyAlignment="1" applyProtection="1">
      <alignment horizontal="left" vertical="center" wrapText="1"/>
      <protection locked="0"/>
    </xf>
    <xf numFmtId="0" fontId="42" fillId="0" borderId="30" xfId="0" applyFont="1" applyBorder="1" applyAlignment="1" applyProtection="1">
      <alignment horizontal="left" vertical="center" wrapText="1"/>
      <protection locked="0"/>
    </xf>
    <xf numFmtId="0" fontId="42" fillId="0" borderId="3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/>
      <protection locked="0"/>
    </xf>
    <xf numFmtId="0" fontId="45" fillId="0" borderId="35" xfId="0" applyFont="1" applyBorder="1" applyAlignment="1" applyProtection="1">
      <alignment horizontal="left" vertical="center" wrapText="1"/>
      <protection locked="0"/>
    </xf>
    <xf numFmtId="0" fontId="45" fillId="0" borderId="34" xfId="0" applyFont="1" applyBorder="1" applyAlignment="1" applyProtection="1">
      <alignment horizontal="left" vertical="center" wrapText="1"/>
      <protection locked="0"/>
    </xf>
    <xf numFmtId="0" fontId="45" fillId="0" borderId="36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top"/>
      <protection locked="0"/>
    </xf>
    <xf numFmtId="0" fontId="45" fillId="0" borderId="1" xfId="0" applyFont="1" applyBorder="1" applyAlignment="1" applyProtection="1">
      <alignment horizontal="center" vertical="top"/>
      <protection locked="0"/>
    </xf>
    <xf numFmtId="0" fontId="45" fillId="0" borderId="35" xfId="0" applyFont="1" applyBorder="1" applyAlignment="1" applyProtection="1">
      <alignment horizontal="left" vertical="center"/>
      <protection locked="0"/>
    </xf>
    <xf numFmtId="0" fontId="45" fillId="0" borderId="36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vertical="center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7" fillId="0" borderId="34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5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4" fillId="0" borderId="34" xfId="0" applyFont="1" applyBorder="1" applyAlignment="1" applyProtection="1">
      <alignment horizontal="left"/>
      <protection locked="0"/>
    </xf>
    <xf numFmtId="0" fontId="47" fillId="0" borderId="34" xfId="0" applyFont="1" applyBorder="1" applyAlignment="1" applyProtection="1">
      <protection locked="0"/>
    </xf>
    <xf numFmtId="0" fontId="42" fillId="0" borderId="32" xfId="0" applyFont="1" applyBorder="1" applyAlignment="1" applyProtection="1">
      <alignment vertical="top"/>
      <protection locked="0"/>
    </xf>
    <xf numFmtId="0" fontId="42" fillId="0" borderId="33" xfId="0" applyFont="1" applyBorder="1" applyAlignment="1" applyProtection="1">
      <alignment vertical="top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35" xfId="0" applyFont="1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vertical="top"/>
      <protection locked="0"/>
    </xf>
    <xf numFmtId="0" fontId="42" fillId="0" borderId="36" xfId="0" applyFont="1" applyBorder="1" applyAlignment="1" applyProtection="1">
      <alignment vertical="top"/>
      <protection locked="0"/>
    </xf>
    <xf numFmtId="4" fontId="51" fillId="2" borderId="37" xfId="0" applyNumberFormat="1" applyFont="1" applyFill="1" applyBorder="1" applyAlignment="1">
      <alignment horizontal="left"/>
    </xf>
    <xf numFmtId="0" fontId="52" fillId="2" borderId="38" xfId="0" applyFont="1" applyFill="1" applyBorder="1"/>
    <xf numFmtId="0" fontId="52" fillId="2" borderId="38" xfId="0" applyFont="1" applyFill="1" applyBorder="1" applyAlignment="1">
      <alignment horizontal="center"/>
    </xf>
    <xf numFmtId="4" fontId="52" fillId="2" borderId="38" xfId="0" applyNumberFormat="1" applyFont="1" applyFill="1" applyBorder="1"/>
    <xf numFmtId="4" fontId="52" fillId="2" borderId="39" xfId="0" applyNumberFormat="1" applyFont="1" applyFill="1" applyBorder="1"/>
    <xf numFmtId="0" fontId="52" fillId="0" borderId="1" xfId="0" applyFont="1" applyBorder="1"/>
    <xf numFmtId="4" fontId="51" fillId="2" borderId="40" xfId="0" applyNumberFormat="1" applyFont="1" applyFill="1" applyBorder="1" applyAlignment="1">
      <alignment horizontal="left"/>
    </xf>
    <xf numFmtId="0" fontId="52" fillId="2" borderId="1" xfId="0" applyFont="1" applyFill="1" applyBorder="1"/>
    <xf numFmtId="0" fontId="52" fillId="2" borderId="1" xfId="0" applyFont="1" applyFill="1" applyBorder="1" applyAlignment="1">
      <alignment horizontal="center"/>
    </xf>
    <xf numFmtId="4" fontId="53" fillId="2" borderId="1" xfId="0" applyNumberFormat="1" applyFont="1" applyFill="1" applyBorder="1"/>
    <xf numFmtId="4" fontId="54" fillId="2" borderId="41" xfId="0" applyNumberFormat="1" applyFont="1" applyFill="1" applyBorder="1"/>
    <xf numFmtId="4" fontId="53" fillId="2" borderId="40" xfId="0" applyNumberFormat="1" applyFont="1" applyFill="1" applyBorder="1" applyAlignment="1">
      <alignment horizontal="left"/>
    </xf>
    <xf numFmtId="4" fontId="55" fillId="2" borderId="42" xfId="0" applyNumberFormat="1" applyFont="1" applyFill="1" applyBorder="1" applyAlignment="1">
      <alignment horizontal="left"/>
    </xf>
    <xf numFmtId="0" fontId="52" fillId="2" borderId="43" xfId="0" applyFont="1" applyFill="1" applyBorder="1"/>
    <xf numFmtId="4" fontId="51" fillId="2" borderId="43" xfId="0" applyNumberFormat="1" applyFont="1" applyFill="1" applyBorder="1" applyAlignment="1">
      <alignment horizontal="right"/>
    </xf>
    <xf numFmtId="0" fontId="52" fillId="2" borderId="43" xfId="0" applyFont="1" applyFill="1" applyBorder="1" applyAlignment="1">
      <alignment horizontal="center"/>
    </xf>
    <xf numFmtId="4" fontId="52" fillId="2" borderId="43" xfId="0" applyNumberFormat="1" applyFont="1" applyFill="1" applyBorder="1"/>
    <xf numFmtId="4" fontId="52" fillId="2" borderId="44" xfId="0" applyNumberFormat="1" applyFont="1" applyFill="1" applyBorder="1"/>
    <xf numFmtId="4" fontId="55" fillId="0" borderId="1" xfId="0" applyNumberFormat="1" applyFont="1" applyBorder="1" applyAlignment="1">
      <alignment horizontal="left"/>
    </xf>
    <xf numFmtId="0" fontId="52" fillId="0" borderId="1" xfId="0" applyFont="1" applyBorder="1" applyAlignment="1">
      <alignment horizontal="center"/>
    </xf>
    <xf numFmtId="4" fontId="52" fillId="0" borderId="1" xfId="0" applyNumberFormat="1" applyFont="1" applyBorder="1"/>
    <xf numFmtId="4" fontId="56" fillId="0" borderId="1" xfId="0" applyNumberFormat="1" applyFont="1" applyBorder="1" applyAlignment="1">
      <alignment horizontal="right"/>
    </xf>
    <xf numFmtId="14" fontId="52" fillId="0" borderId="1" xfId="0" applyNumberFormat="1" applyFont="1" applyBorder="1" applyAlignment="1">
      <alignment horizontal="left"/>
    </xf>
    <xf numFmtId="17" fontId="56" fillId="0" borderId="1" xfId="0" applyNumberFormat="1" applyFont="1" applyBorder="1" applyAlignment="1">
      <alignment horizontal="left"/>
    </xf>
    <xf numFmtId="49" fontId="52" fillId="0" borderId="1" xfId="0" applyNumberFormat="1" applyFont="1" applyBorder="1"/>
    <xf numFmtId="17" fontId="52" fillId="0" borderId="1" xfId="0" applyNumberFormat="1" applyFont="1" applyBorder="1" applyAlignment="1">
      <alignment horizontal="left"/>
    </xf>
    <xf numFmtId="0" fontId="52" fillId="0" borderId="1" xfId="0" applyFont="1" applyBorder="1" applyAlignment="1">
      <alignment horizontal="left"/>
    </xf>
    <xf numFmtId="4" fontId="52" fillId="0" borderId="1" xfId="0" applyNumberFormat="1" applyFont="1" applyBorder="1" applyAlignment="1">
      <alignment horizontal="right"/>
    </xf>
    <xf numFmtId="0" fontId="52" fillId="2" borderId="37" xfId="0" applyFont="1" applyFill="1" applyBorder="1"/>
    <xf numFmtId="4" fontId="52" fillId="2" borderId="45" xfId="0" applyNumberFormat="1" applyFont="1" applyFill="1" applyBorder="1" applyAlignment="1">
      <alignment horizontal="right"/>
    </xf>
    <xf numFmtId="0" fontId="52" fillId="2" borderId="45" xfId="0" applyFont="1" applyFill="1" applyBorder="1" applyAlignment="1">
      <alignment horizontal="center"/>
    </xf>
    <xf numFmtId="4" fontId="52" fillId="2" borderId="45" xfId="0" applyNumberFormat="1" applyFont="1" applyFill="1" applyBorder="1" applyAlignment="1">
      <alignment horizontal="center"/>
    </xf>
    <xf numFmtId="4" fontId="52" fillId="2" borderId="39" xfId="0" applyNumberFormat="1" applyFont="1" applyFill="1" applyBorder="1" applyAlignment="1">
      <alignment horizontal="center"/>
    </xf>
    <xf numFmtId="0" fontId="52" fillId="2" borderId="42" xfId="0" applyFont="1" applyFill="1" applyBorder="1"/>
    <xf numFmtId="4" fontId="52" fillId="2" borderId="46" xfId="0" applyNumberFormat="1" applyFont="1" applyFill="1" applyBorder="1" applyAlignment="1">
      <alignment horizontal="right"/>
    </xf>
    <xf numFmtId="0" fontId="52" fillId="2" borderId="46" xfId="0" applyFont="1" applyFill="1" applyBorder="1" applyAlignment="1">
      <alignment horizontal="center"/>
    </xf>
    <xf numFmtId="4" fontId="52" fillId="2" borderId="46" xfId="0" applyNumberFormat="1" applyFont="1" applyFill="1" applyBorder="1" applyAlignment="1">
      <alignment horizontal="center"/>
    </xf>
    <xf numFmtId="4" fontId="52" fillId="2" borderId="44" xfId="0" applyNumberFormat="1" applyFont="1" applyFill="1" applyBorder="1" applyAlignment="1">
      <alignment horizontal="center"/>
    </xf>
    <xf numFmtId="0" fontId="53" fillId="7" borderId="47" xfId="0" applyFont="1" applyFill="1" applyBorder="1"/>
    <xf numFmtId="4" fontId="52" fillId="7" borderId="48" xfId="0" applyNumberFormat="1" applyFont="1" applyFill="1" applyBorder="1" applyAlignment="1">
      <alignment horizontal="right"/>
    </xf>
    <xf numFmtId="0" fontId="52" fillId="7" borderId="48" xfId="0" applyFont="1" applyFill="1" applyBorder="1"/>
    <xf numFmtId="0" fontId="52" fillId="7" borderId="48" xfId="0" applyFont="1" applyFill="1" applyBorder="1" applyAlignment="1">
      <alignment horizontal="center"/>
    </xf>
    <xf numFmtId="4" fontId="52" fillId="7" borderId="48" xfId="0" applyNumberFormat="1" applyFont="1" applyFill="1" applyBorder="1"/>
    <xf numFmtId="4" fontId="52" fillId="7" borderId="49" xfId="0" applyNumberFormat="1" applyFont="1" applyFill="1" applyBorder="1"/>
    <xf numFmtId="0" fontId="53" fillId="0" borderId="50" xfId="0" applyFont="1" applyBorder="1"/>
    <xf numFmtId="4" fontId="52" fillId="0" borderId="45" xfId="0" applyNumberFormat="1" applyFont="1" applyBorder="1" applyAlignment="1">
      <alignment horizontal="right"/>
    </xf>
    <xf numFmtId="0" fontId="52" fillId="0" borderId="45" xfId="0" applyFont="1" applyBorder="1"/>
    <xf numFmtId="0" fontId="52" fillId="0" borderId="45" xfId="0" applyFont="1" applyBorder="1" applyAlignment="1">
      <alignment horizontal="center"/>
    </xf>
    <xf numFmtId="4" fontId="52" fillId="2" borderId="45" xfId="0" applyNumberFormat="1" applyFont="1" applyFill="1" applyBorder="1"/>
    <xf numFmtId="4" fontId="57" fillId="2" borderId="51" xfId="0" applyNumberFormat="1" applyFont="1" applyFill="1" applyBorder="1"/>
    <xf numFmtId="0" fontId="53" fillId="0" borderId="52" xfId="0" applyFont="1" applyBorder="1"/>
    <xf numFmtId="4" fontId="52" fillId="0" borderId="53" xfId="0" applyNumberFormat="1" applyFont="1" applyBorder="1" applyAlignment="1">
      <alignment horizontal="right"/>
    </xf>
    <xf numFmtId="0" fontId="52" fillId="8" borderId="53" xfId="0" applyFont="1" applyFill="1" applyBorder="1"/>
    <xf numFmtId="0" fontId="52" fillId="0" borderId="53" xfId="0" applyFont="1" applyBorder="1" applyAlignment="1">
      <alignment horizontal="center"/>
    </xf>
    <xf numFmtId="4" fontId="52" fillId="2" borderId="53" xfId="0" applyNumberFormat="1" applyFont="1" applyFill="1" applyBorder="1"/>
    <xf numFmtId="4" fontId="57" fillId="2" borderId="54" xfId="0" applyNumberFormat="1" applyFont="1" applyFill="1" applyBorder="1"/>
    <xf numFmtId="0" fontId="52" fillId="0" borderId="53" xfId="0" applyFont="1" applyBorder="1"/>
    <xf numFmtId="0" fontId="52" fillId="0" borderId="52" xfId="0" applyFont="1" applyBorder="1"/>
    <xf numFmtId="0" fontId="58" fillId="0" borderId="52" xfId="0" applyFont="1" applyBorder="1"/>
    <xf numFmtId="4" fontId="58" fillId="0" borderId="53" xfId="0" applyNumberFormat="1" applyFont="1" applyBorder="1" applyAlignment="1">
      <alignment horizontal="right"/>
    </xf>
    <xf numFmtId="0" fontId="58" fillId="0" borderId="53" xfId="0" applyFont="1" applyBorder="1"/>
    <xf numFmtId="0" fontId="58" fillId="0" borderId="53" xfId="0" applyFont="1" applyBorder="1" applyAlignment="1">
      <alignment horizontal="center"/>
    </xf>
    <xf numFmtId="4" fontId="58" fillId="2" borderId="53" xfId="0" applyNumberFormat="1" applyFont="1" applyFill="1" applyBorder="1"/>
    <xf numFmtId="0" fontId="58" fillId="0" borderId="1" xfId="0" applyFont="1" applyBorder="1"/>
    <xf numFmtId="0" fontId="52" fillId="2" borderId="52" xfId="0" applyFont="1" applyFill="1" applyBorder="1"/>
    <xf numFmtId="4" fontId="52" fillId="2" borderId="53" xfId="0" applyNumberFormat="1" applyFont="1" applyFill="1" applyBorder="1" applyAlignment="1">
      <alignment horizontal="right"/>
    </xf>
    <xf numFmtId="0" fontId="52" fillId="2" borderId="53" xfId="0" applyFont="1" applyFill="1" applyBorder="1"/>
    <xf numFmtId="0" fontId="52" fillId="7" borderId="55" xfId="0" applyFont="1" applyFill="1" applyBorder="1" applyAlignment="1">
      <alignment horizontal="center"/>
    </xf>
    <xf numFmtId="4" fontId="52" fillId="7" borderId="56" xfId="0" applyNumberFormat="1" applyFont="1" applyFill="1" applyBorder="1"/>
    <xf numFmtId="4" fontId="57" fillId="7" borderId="57" xfId="0" applyNumberFormat="1" applyFont="1" applyFill="1" applyBorder="1"/>
    <xf numFmtId="4" fontId="57" fillId="0" borderId="1" xfId="0" applyNumberFormat="1" applyFont="1" applyBorder="1"/>
    <xf numFmtId="0" fontId="59" fillId="0" borderId="1" xfId="0" applyFont="1" applyBorder="1"/>
    <xf numFmtId="4" fontId="59" fillId="0" borderId="1" xfId="0" applyNumberFormat="1" applyFont="1" applyBorder="1" applyAlignment="1">
      <alignment horizontal="right"/>
    </xf>
    <xf numFmtId="0" fontId="59" fillId="0" borderId="1" xfId="0" applyFont="1" applyBorder="1" applyAlignment="1">
      <alignment horizontal="center"/>
    </xf>
    <xf numFmtId="4" fontId="59" fillId="0" borderId="1" xfId="0" applyNumberFormat="1" applyFont="1" applyBorder="1"/>
    <xf numFmtId="4" fontId="52" fillId="0" borderId="45" xfId="0" applyNumberFormat="1" applyFont="1" applyBorder="1"/>
    <xf numFmtId="4" fontId="52" fillId="0" borderId="51" xfId="0" applyNumberFormat="1" applyFont="1" applyBorder="1"/>
    <xf numFmtId="0" fontId="57" fillId="7" borderId="53" xfId="0" applyFont="1" applyFill="1" applyBorder="1"/>
    <xf numFmtId="4" fontId="52" fillId="0" borderId="53" xfId="0" applyNumberFormat="1" applyFont="1" applyBorder="1"/>
    <xf numFmtId="4" fontId="52" fillId="0" borderId="54" xfId="0" applyNumberFormat="1" applyFont="1" applyBorder="1"/>
    <xf numFmtId="0" fontId="57" fillId="0" borderId="53" xfId="0" applyFont="1" applyBorder="1"/>
    <xf numFmtId="4" fontId="52" fillId="2" borderId="54" xfId="0" applyNumberFormat="1" applyFont="1" applyFill="1" applyBorder="1"/>
    <xf numFmtId="0" fontId="52" fillId="0" borderId="58" xfId="0" applyFont="1" applyBorder="1"/>
    <xf numFmtId="4" fontId="52" fillId="0" borderId="59" xfId="0" applyNumberFormat="1" applyFont="1" applyBorder="1" applyAlignment="1">
      <alignment horizontal="right"/>
    </xf>
    <xf numFmtId="0" fontId="52" fillId="0" borderId="59" xfId="0" applyFont="1" applyBorder="1"/>
    <xf numFmtId="0" fontId="52" fillId="0" borderId="59" xfId="0" applyFont="1" applyBorder="1" applyAlignment="1">
      <alignment horizontal="center"/>
    </xf>
    <xf numFmtId="4" fontId="52" fillId="2" borderId="59" xfId="0" applyNumberFormat="1" applyFont="1" applyFill="1" applyBorder="1"/>
    <xf numFmtId="0" fontId="52" fillId="0" borderId="60" xfId="0" applyFont="1" applyBorder="1"/>
    <xf numFmtId="4" fontId="52" fillId="0" borderId="61" xfId="0" applyNumberFormat="1" applyFont="1" applyBorder="1" applyAlignment="1">
      <alignment horizontal="right"/>
    </xf>
    <xf numFmtId="0" fontId="52" fillId="0" borderId="61" xfId="0" applyFont="1" applyBorder="1"/>
    <xf numFmtId="0" fontId="52" fillId="0" borderId="61" xfId="0" applyFont="1" applyBorder="1" applyAlignment="1">
      <alignment horizontal="center"/>
    </xf>
    <xf numFmtId="4" fontId="52" fillId="0" borderId="61" xfId="0" applyNumberFormat="1" applyFont="1" applyBorder="1"/>
    <xf numFmtId="4" fontId="52" fillId="0" borderId="62" xfId="0" applyNumberFormat="1" applyFont="1" applyBorder="1"/>
    <xf numFmtId="0" fontId="52" fillId="0" borderId="30" xfId="0" applyFont="1" applyBorder="1"/>
    <xf numFmtId="0" fontId="57" fillId="7" borderId="47" xfId="0" applyFont="1" applyFill="1" applyBorder="1"/>
    <xf numFmtId="4" fontId="57" fillId="7" borderId="49" xfId="0" applyNumberFormat="1" applyFont="1" applyFill="1" applyBorder="1"/>
    <xf numFmtId="0" fontId="52" fillId="0" borderId="50" xfId="0" applyFont="1" applyBorder="1"/>
    <xf numFmtId="0" fontId="57" fillId="0" borderId="52" xfId="0" applyFont="1" applyBorder="1"/>
    <xf numFmtId="4" fontId="57" fillId="0" borderId="53" xfId="0" applyNumberFormat="1" applyFont="1" applyBorder="1" applyAlignment="1">
      <alignment horizontal="right"/>
    </xf>
    <xf numFmtId="4" fontId="57" fillId="0" borderId="54" xfId="0" applyNumberFormat="1" applyFont="1" applyBorder="1"/>
    <xf numFmtId="0" fontId="57" fillId="0" borderId="1" xfId="0" applyFont="1" applyBorder="1"/>
    <xf numFmtId="4" fontId="52" fillId="9" borderId="1" xfId="0" applyNumberFormat="1" applyFont="1" applyFill="1" applyBorder="1"/>
    <xf numFmtId="4" fontId="52" fillId="0" borderId="43" xfId="0" applyNumberFormat="1" applyFont="1" applyBorder="1" applyAlignment="1">
      <alignment horizontal="right"/>
    </xf>
    <xf numFmtId="0" fontId="52" fillId="0" borderId="43" xfId="0" applyFont="1" applyBorder="1"/>
    <xf numFmtId="0" fontId="52" fillId="0" borderId="43" xfId="0" applyFont="1" applyBorder="1" applyAlignment="1">
      <alignment horizontal="center"/>
    </xf>
    <xf numFmtId="4" fontId="52" fillId="0" borderId="43" xfId="0" applyNumberFormat="1" applyFont="1" applyBorder="1"/>
    <xf numFmtId="4" fontId="52" fillId="9" borderId="43" xfId="0" applyNumberFormat="1" applyFont="1" applyFill="1" applyBorder="1"/>
    <xf numFmtId="0" fontId="53" fillId="7" borderId="37" xfId="0" applyFont="1" applyFill="1" applyBorder="1"/>
    <xf numFmtId="4" fontId="52" fillId="7" borderId="38" xfId="0" applyNumberFormat="1" applyFont="1" applyFill="1" applyBorder="1" applyAlignment="1">
      <alignment horizontal="right"/>
    </xf>
    <xf numFmtId="0" fontId="52" fillId="7" borderId="38" xfId="0" applyFont="1" applyFill="1" applyBorder="1"/>
    <xf numFmtId="0" fontId="52" fillId="7" borderId="63" xfId="0" applyFont="1" applyFill="1" applyBorder="1" applyAlignment="1">
      <alignment horizontal="center"/>
    </xf>
    <xf numFmtId="4" fontId="52" fillId="7" borderId="64" xfId="0" applyNumberFormat="1" applyFont="1" applyFill="1" applyBorder="1"/>
    <xf numFmtId="4" fontId="57" fillId="7" borderId="51" xfId="0" applyNumberFormat="1" applyFont="1" applyFill="1" applyBorder="1"/>
    <xf numFmtId="0" fontId="52" fillId="7" borderId="42" xfId="0" applyFont="1" applyFill="1" applyBorder="1"/>
    <xf numFmtId="4" fontId="52" fillId="7" borderId="43" xfId="0" applyNumberFormat="1" applyFont="1" applyFill="1" applyBorder="1" applyAlignment="1">
      <alignment horizontal="right"/>
    </xf>
    <xf numFmtId="0" fontId="52" fillId="7" borderId="43" xfId="0" applyFont="1" applyFill="1" applyBorder="1"/>
    <xf numFmtId="0" fontId="52" fillId="7" borderId="65" xfId="0" applyFont="1" applyFill="1" applyBorder="1" applyAlignment="1">
      <alignment horizontal="center"/>
    </xf>
    <xf numFmtId="4" fontId="52" fillId="7" borderId="66" xfId="0" applyNumberFormat="1" applyFont="1" applyFill="1" applyBorder="1"/>
    <xf numFmtId="4" fontId="52" fillId="7" borderId="67" xfId="0" applyNumberFormat="1" applyFont="1" applyFill="1" applyBorder="1"/>
    <xf numFmtId="4" fontId="58" fillId="0" borderId="1" xfId="0" applyNumberFormat="1" applyFont="1" applyBorder="1" applyAlignment="1">
      <alignment horizontal="right"/>
    </xf>
    <xf numFmtId="0" fontId="58" fillId="0" borderId="1" xfId="0" applyFont="1" applyBorder="1" applyAlignment="1">
      <alignment horizontal="center"/>
    </xf>
    <xf numFmtId="4" fontId="58" fillId="0" borderId="1" xfId="0" applyNumberFormat="1" applyFont="1" applyBorder="1"/>
    <xf numFmtId="0" fontId="52" fillId="10" borderId="37" xfId="0" applyFont="1" applyFill="1" applyBorder="1"/>
    <xf numFmtId="4" fontId="52" fillId="10" borderId="45" xfId="0" applyNumberFormat="1" applyFont="1" applyFill="1" applyBorder="1" applyAlignment="1">
      <alignment horizontal="right"/>
    </xf>
    <xf numFmtId="0" fontId="52" fillId="10" borderId="45" xfId="0" applyFont="1" applyFill="1" applyBorder="1" applyAlignment="1">
      <alignment horizontal="center"/>
    </xf>
    <xf numFmtId="4" fontId="52" fillId="10" borderId="45" xfId="0" applyNumberFormat="1" applyFont="1" applyFill="1" applyBorder="1" applyAlignment="1">
      <alignment horizontal="center"/>
    </xf>
    <xf numFmtId="4" fontId="52" fillId="10" borderId="39" xfId="0" applyNumberFormat="1" applyFont="1" applyFill="1" applyBorder="1" applyAlignment="1">
      <alignment horizontal="center"/>
    </xf>
    <xf numFmtId="0" fontId="52" fillId="10" borderId="42" xfId="0" applyFont="1" applyFill="1" applyBorder="1"/>
    <xf numFmtId="4" fontId="52" fillId="10" borderId="46" xfId="0" applyNumberFormat="1" applyFont="1" applyFill="1" applyBorder="1" applyAlignment="1">
      <alignment horizontal="right"/>
    </xf>
    <xf numFmtId="0" fontId="52" fillId="10" borderId="46" xfId="0" applyFont="1" applyFill="1" applyBorder="1" applyAlignment="1">
      <alignment horizontal="center"/>
    </xf>
    <xf numFmtId="4" fontId="52" fillId="10" borderId="46" xfId="0" applyNumberFormat="1" applyFont="1" applyFill="1" applyBorder="1" applyAlignment="1">
      <alignment horizontal="center"/>
    </xf>
    <xf numFmtId="4" fontId="52" fillId="10" borderId="44" xfId="0" applyNumberFormat="1" applyFont="1" applyFill="1" applyBorder="1" applyAlignment="1">
      <alignment horizontal="center"/>
    </xf>
    <xf numFmtId="0" fontId="53" fillId="0" borderId="38" xfId="0" applyFont="1" applyBorder="1"/>
    <xf numFmtId="0" fontId="52" fillId="2" borderId="53" xfId="0" applyFont="1" applyFill="1" applyBorder="1" applyAlignment="1">
      <alignment horizontal="center"/>
    </xf>
    <xf numFmtId="0" fontId="61" fillId="2" borderId="53" xfId="0" applyFont="1" applyFill="1" applyBorder="1"/>
    <xf numFmtId="0" fontId="52" fillId="2" borderId="68" xfId="0" applyFont="1" applyFill="1" applyBorder="1"/>
    <xf numFmtId="0" fontId="52" fillId="2" borderId="46" xfId="0" applyFont="1" applyFill="1" applyBorder="1"/>
    <xf numFmtId="4" fontId="52" fillId="2" borderId="46" xfId="0" applyNumberFormat="1" applyFont="1" applyFill="1" applyBorder="1"/>
    <xf numFmtId="4" fontId="52" fillId="2" borderId="67" xfId="0" applyNumberFormat="1" applyFont="1" applyFill="1" applyBorder="1"/>
    <xf numFmtId="0" fontId="52" fillId="2" borderId="50" xfId="0" applyFont="1" applyFill="1" applyBorder="1"/>
    <xf numFmtId="0" fontId="52" fillId="2" borderId="45" xfId="0" applyFont="1" applyFill="1" applyBorder="1"/>
    <xf numFmtId="4" fontId="52" fillId="2" borderId="51" xfId="0" applyNumberFormat="1" applyFont="1" applyFill="1" applyBorder="1"/>
    <xf numFmtId="0" fontId="58" fillId="2" borderId="52" xfId="0" applyFont="1" applyFill="1" applyBorder="1"/>
    <xf numFmtId="0" fontId="58" fillId="2" borderId="53" xfId="0" applyFont="1" applyFill="1" applyBorder="1"/>
    <xf numFmtId="0" fontId="58" fillId="2" borderId="53" xfId="0" applyFont="1" applyFill="1" applyBorder="1" applyAlignment="1">
      <alignment horizontal="center"/>
    </xf>
    <xf numFmtId="4" fontId="52" fillId="2" borderId="33" xfId="0" applyNumberFormat="1" applyFont="1" applyFill="1" applyBorder="1" applyAlignment="1">
      <alignment horizontal="right"/>
    </xf>
    <xf numFmtId="4" fontId="58" fillId="0" borderId="43" xfId="0" applyNumberFormat="1" applyFont="1" applyBorder="1" applyAlignment="1">
      <alignment horizontal="right"/>
    </xf>
    <xf numFmtId="0" fontId="58" fillId="0" borderId="43" xfId="0" applyFont="1" applyBorder="1"/>
    <xf numFmtId="0" fontId="58" fillId="0" borderId="43" xfId="0" applyFont="1" applyBorder="1" applyAlignment="1">
      <alignment horizontal="center"/>
    </xf>
    <xf numFmtId="4" fontId="58" fillId="0" borderId="43" xfId="0" applyNumberFormat="1" applyFont="1" applyBorder="1"/>
    <xf numFmtId="4" fontId="58" fillId="2" borderId="53" xfId="0" applyNumberFormat="1" applyFont="1" applyFill="1" applyBorder="1" applyAlignment="1">
      <alignment horizontal="right"/>
    </xf>
    <xf numFmtId="4" fontId="52" fillId="2" borderId="1" xfId="0" applyNumberFormat="1" applyFont="1" applyFill="1" applyBorder="1"/>
    <xf numFmtId="0" fontId="58" fillId="0" borderId="68" xfId="0" applyFont="1" applyBorder="1"/>
    <xf numFmtId="4" fontId="58" fillId="0" borderId="46" xfId="0" applyNumberFormat="1" applyFont="1" applyBorder="1" applyAlignment="1">
      <alignment horizontal="right"/>
    </xf>
    <xf numFmtId="0" fontId="58" fillId="0" borderId="46" xfId="0" applyFont="1" applyBorder="1"/>
    <xf numFmtId="0" fontId="58" fillId="0" borderId="46" xfId="0" applyFont="1" applyBorder="1" applyAlignment="1">
      <alignment horizontal="center"/>
    </xf>
    <xf numFmtId="4" fontId="58" fillId="0" borderId="46" xfId="0" applyNumberFormat="1" applyFont="1" applyBorder="1"/>
    <xf numFmtId="4" fontId="58" fillId="0" borderId="67" xfId="0" applyNumberFormat="1" applyFont="1" applyBorder="1"/>
    <xf numFmtId="0" fontId="58" fillId="0" borderId="38" xfId="0" applyFont="1" applyBorder="1"/>
    <xf numFmtId="4" fontId="58" fillId="0" borderId="38" xfId="0" applyNumberFormat="1" applyFont="1" applyBorder="1" applyAlignment="1">
      <alignment horizontal="right"/>
    </xf>
    <xf numFmtId="0" fontId="58" fillId="0" borderId="38" xfId="0" applyFont="1" applyBorder="1" applyAlignment="1">
      <alignment horizontal="center"/>
    </xf>
    <xf numFmtId="4" fontId="58" fillId="0" borderId="38" xfId="0" applyNumberFormat="1" applyFont="1" applyBorder="1"/>
    <xf numFmtId="0" fontId="62" fillId="0" borderId="50" xfId="0" applyFont="1" applyBorder="1"/>
    <xf numFmtId="4" fontId="58" fillId="0" borderId="45" xfId="0" applyNumberFormat="1" applyFont="1" applyBorder="1" applyAlignment="1">
      <alignment horizontal="right"/>
    </xf>
    <xf numFmtId="0" fontId="58" fillId="0" borderId="45" xfId="0" applyFont="1" applyBorder="1"/>
    <xf numFmtId="0" fontId="58" fillId="0" borderId="45" xfId="0" applyFont="1" applyBorder="1" applyAlignment="1">
      <alignment horizontal="center"/>
    </xf>
    <xf numFmtId="4" fontId="58" fillId="2" borderId="45" xfId="0" applyNumberFormat="1" applyFont="1" applyFill="1" applyBorder="1"/>
    <xf numFmtId="4" fontId="58" fillId="2" borderId="51" xfId="0" applyNumberFormat="1" applyFont="1" applyFill="1" applyBorder="1"/>
    <xf numFmtId="0" fontId="52" fillId="10" borderId="69" xfId="0" applyFont="1" applyFill="1" applyBorder="1" applyAlignment="1"/>
    <xf numFmtId="4" fontId="55" fillId="10" borderId="70" xfId="0" applyNumberFormat="1" applyFont="1" applyFill="1" applyBorder="1" applyAlignment="1">
      <alignment horizontal="left"/>
    </xf>
    <xf numFmtId="0" fontId="52" fillId="10" borderId="70" xfId="0" applyFont="1" applyFill="1" applyBorder="1"/>
    <xf numFmtId="0" fontId="52" fillId="10" borderId="70" xfId="0" applyFont="1" applyFill="1" applyBorder="1" applyAlignment="1">
      <alignment horizontal="center"/>
    </xf>
    <xf numFmtId="4" fontId="52" fillId="10" borderId="70" xfId="0" applyNumberFormat="1" applyFont="1" applyFill="1" applyBorder="1"/>
    <xf numFmtId="4" fontId="52" fillId="10" borderId="57" xfId="0" applyNumberFormat="1" applyFont="1" applyFill="1" applyBorder="1"/>
    <xf numFmtId="0" fontId="52" fillId="10" borderId="40" xfId="0" applyFont="1" applyFill="1" applyBorder="1"/>
    <xf numFmtId="4" fontId="52" fillId="10" borderId="1" xfId="0" applyNumberFormat="1" applyFont="1" applyFill="1" applyBorder="1" applyAlignment="1">
      <alignment horizontal="right"/>
    </xf>
    <xf numFmtId="0" fontId="52" fillId="10" borderId="1" xfId="0" applyFont="1" applyFill="1" applyBorder="1"/>
    <xf numFmtId="0" fontId="52" fillId="10" borderId="1" xfId="0" applyFont="1" applyFill="1" applyBorder="1" applyAlignment="1">
      <alignment horizontal="center"/>
    </xf>
    <xf numFmtId="4" fontId="52" fillId="10" borderId="1" xfId="0" applyNumberFormat="1" applyFont="1" applyFill="1" applyBorder="1"/>
    <xf numFmtId="4" fontId="52" fillId="10" borderId="41" xfId="0" applyNumberFormat="1" applyFont="1" applyFill="1" applyBorder="1"/>
    <xf numFmtId="0" fontId="52" fillId="0" borderId="71" xfId="0" applyFont="1" applyBorder="1"/>
    <xf numFmtId="4" fontId="53" fillId="0" borderId="72" xfId="0" applyNumberFormat="1" applyFont="1" applyBorder="1" applyAlignment="1">
      <alignment horizontal="left"/>
    </xf>
    <xf numFmtId="0" fontId="52" fillId="0" borderId="72" xfId="0" applyFont="1" applyBorder="1"/>
    <xf numFmtId="0" fontId="52" fillId="0" borderId="72" xfId="0" applyFont="1" applyBorder="1" applyAlignment="1">
      <alignment horizontal="center"/>
    </xf>
    <xf numFmtId="4" fontId="52" fillId="0" borderId="72" xfId="0" applyNumberFormat="1" applyFont="1" applyBorder="1"/>
    <xf numFmtId="4" fontId="63" fillId="10" borderId="73" xfId="0" applyNumberFormat="1" applyFont="1" applyFill="1" applyBorder="1"/>
    <xf numFmtId="0" fontId="52" fillId="10" borderId="69" xfId="0" applyFont="1" applyFill="1" applyBorder="1"/>
    <xf numFmtId="4" fontId="53" fillId="10" borderId="70" xfId="0" applyNumberFormat="1" applyFont="1" applyFill="1" applyBorder="1" applyAlignment="1">
      <alignment horizontal="left"/>
    </xf>
    <xf numFmtId="4" fontId="63" fillId="10" borderId="57" xfId="0" applyNumberFormat="1" applyFont="1" applyFill="1" applyBorder="1"/>
    <xf numFmtId="0" fontId="52" fillId="10" borderId="52" xfId="0" applyFont="1" applyFill="1" applyBorder="1"/>
    <xf numFmtId="4" fontId="53" fillId="10" borderId="53" xfId="0" applyNumberFormat="1" applyFont="1" applyFill="1" applyBorder="1" applyAlignment="1">
      <alignment horizontal="left"/>
    </xf>
    <xf numFmtId="0" fontId="52" fillId="10" borderId="53" xfId="0" applyFont="1" applyFill="1" applyBorder="1"/>
    <xf numFmtId="0" fontId="52" fillId="10" borderId="53" xfId="0" applyFont="1" applyFill="1" applyBorder="1" applyAlignment="1">
      <alignment horizontal="center"/>
    </xf>
    <xf numFmtId="4" fontId="52" fillId="10" borderId="53" xfId="0" applyNumberFormat="1" applyFont="1" applyFill="1" applyBorder="1"/>
    <xf numFmtId="4" fontId="63" fillId="10" borderId="54" xfId="0" applyNumberFormat="1" applyFont="1" applyFill="1" applyBorder="1"/>
    <xf numFmtId="0" fontId="0" fillId="0" borderId="0" xfId="0"/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2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2" fillId="3" borderId="0" xfId="1" applyFont="1" applyFill="1" applyAlignment="1">
      <alignment vertical="center"/>
    </xf>
    <xf numFmtId="0" fontId="20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4" fillId="0" borderId="34" xfId="0" applyFont="1" applyBorder="1" applyAlignment="1" applyProtection="1">
      <alignment horizontal="left" wrapText="1"/>
      <protection locked="0"/>
    </xf>
    <xf numFmtId="0" fontId="45" fillId="0" borderId="1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49" fontId="45" fillId="0" borderId="1" xfId="0" applyNumberFormat="1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/>
      <protection locked="0"/>
    </xf>
    <xf numFmtId="0" fontId="45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8"/>
  <sheetViews>
    <sheetView showGridLines="0" tabSelected="1" workbookViewId="0">
      <pane ySplit="1" topLeftCell="A49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552"/>
      <c r="AS2" s="552"/>
      <c r="AT2" s="552"/>
      <c r="AU2" s="552"/>
      <c r="AV2" s="552"/>
      <c r="AW2" s="552"/>
      <c r="AX2" s="552"/>
      <c r="AY2" s="552"/>
      <c r="AZ2" s="552"/>
      <c r="BA2" s="552"/>
      <c r="BB2" s="552"/>
      <c r="BC2" s="552"/>
      <c r="BD2" s="552"/>
      <c r="BE2" s="552"/>
      <c r="BS2" s="24" t="s">
        <v>8</v>
      </c>
      <c r="BT2" s="24" t="s">
        <v>9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50000000000003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5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581" t="s">
        <v>16</v>
      </c>
      <c r="L5" s="582"/>
      <c r="M5" s="582"/>
      <c r="N5" s="582"/>
      <c r="O5" s="582"/>
      <c r="P5" s="582"/>
      <c r="Q5" s="582"/>
      <c r="R5" s="582"/>
      <c r="S5" s="582"/>
      <c r="T5" s="582"/>
      <c r="U5" s="582"/>
      <c r="V5" s="582"/>
      <c r="W5" s="582"/>
      <c r="X5" s="582"/>
      <c r="Y5" s="582"/>
      <c r="Z5" s="582"/>
      <c r="AA5" s="582"/>
      <c r="AB5" s="582"/>
      <c r="AC5" s="582"/>
      <c r="AD5" s="582"/>
      <c r="AE5" s="582"/>
      <c r="AF5" s="582"/>
      <c r="AG5" s="582"/>
      <c r="AH5" s="582"/>
      <c r="AI5" s="582"/>
      <c r="AJ5" s="582"/>
      <c r="AK5" s="582"/>
      <c r="AL5" s="582"/>
      <c r="AM5" s="582"/>
      <c r="AN5" s="582"/>
      <c r="AO5" s="582"/>
      <c r="AP5" s="29"/>
      <c r="AQ5" s="31"/>
      <c r="BE5" s="579" t="s">
        <v>17</v>
      </c>
      <c r="BS5" s="24" t="s">
        <v>8</v>
      </c>
    </row>
    <row r="6" spans="1:74" ht="36.950000000000003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583" t="s">
        <v>19</v>
      </c>
      <c r="L6" s="582"/>
      <c r="M6" s="582"/>
      <c r="N6" s="582"/>
      <c r="O6" s="582"/>
      <c r="P6" s="582"/>
      <c r="Q6" s="582"/>
      <c r="R6" s="582"/>
      <c r="S6" s="582"/>
      <c r="T6" s="582"/>
      <c r="U6" s="582"/>
      <c r="V6" s="582"/>
      <c r="W6" s="582"/>
      <c r="X6" s="582"/>
      <c r="Y6" s="582"/>
      <c r="Z6" s="582"/>
      <c r="AA6" s="582"/>
      <c r="AB6" s="582"/>
      <c r="AC6" s="582"/>
      <c r="AD6" s="582"/>
      <c r="AE6" s="582"/>
      <c r="AF6" s="582"/>
      <c r="AG6" s="582"/>
      <c r="AH6" s="582"/>
      <c r="AI6" s="582"/>
      <c r="AJ6" s="582"/>
      <c r="AK6" s="582"/>
      <c r="AL6" s="582"/>
      <c r="AM6" s="582"/>
      <c r="AN6" s="582"/>
      <c r="AO6" s="582"/>
      <c r="AP6" s="29"/>
      <c r="AQ6" s="31"/>
      <c r="BE6" s="580"/>
      <c r="BS6" s="24" t="s">
        <v>20</v>
      </c>
    </row>
    <row r="7" spans="1:74" ht="14.45" customHeight="1">
      <c r="B7" s="28"/>
      <c r="C7" s="29"/>
      <c r="D7" s="37" t="s">
        <v>21</v>
      </c>
      <c r="E7" s="29"/>
      <c r="F7" s="29"/>
      <c r="G7" s="29"/>
      <c r="H7" s="29"/>
      <c r="I7" s="29"/>
      <c r="J7" s="29"/>
      <c r="K7" s="35" t="s">
        <v>22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23</v>
      </c>
      <c r="AL7" s="29"/>
      <c r="AM7" s="29"/>
      <c r="AN7" s="35" t="s">
        <v>22</v>
      </c>
      <c r="AO7" s="29"/>
      <c r="AP7" s="29"/>
      <c r="AQ7" s="31"/>
      <c r="BE7" s="580"/>
      <c r="BS7" s="24" t="s">
        <v>24</v>
      </c>
    </row>
    <row r="8" spans="1:74" ht="14.45" customHeight="1">
      <c r="B8" s="28"/>
      <c r="C8" s="29"/>
      <c r="D8" s="37" t="s">
        <v>25</v>
      </c>
      <c r="E8" s="29"/>
      <c r="F8" s="29"/>
      <c r="G8" s="29"/>
      <c r="H8" s="29"/>
      <c r="I8" s="29"/>
      <c r="J8" s="29"/>
      <c r="K8" s="35" t="s">
        <v>26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27</v>
      </c>
      <c r="AL8" s="29"/>
      <c r="AM8" s="29"/>
      <c r="AN8" s="38" t="s">
        <v>28</v>
      </c>
      <c r="AO8" s="29"/>
      <c r="AP8" s="29"/>
      <c r="AQ8" s="31"/>
      <c r="BE8" s="580"/>
      <c r="BS8" s="24" t="s">
        <v>24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580"/>
      <c r="BS9" s="24" t="s">
        <v>24</v>
      </c>
    </row>
    <row r="10" spans="1:74" ht="14.45" customHeight="1">
      <c r="B10" s="28"/>
      <c r="C10" s="29"/>
      <c r="D10" s="37" t="s">
        <v>29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30</v>
      </c>
      <c r="AL10" s="29"/>
      <c r="AM10" s="29"/>
      <c r="AN10" s="35" t="s">
        <v>22</v>
      </c>
      <c r="AO10" s="29"/>
      <c r="AP10" s="29"/>
      <c r="AQ10" s="31"/>
      <c r="BE10" s="580"/>
      <c r="BS10" s="24" t="s">
        <v>20</v>
      </c>
    </row>
    <row r="11" spans="1:74" ht="18.399999999999999" customHeight="1">
      <c r="B11" s="28"/>
      <c r="C11" s="29"/>
      <c r="D11" s="29"/>
      <c r="E11" s="35" t="s">
        <v>31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32</v>
      </c>
      <c r="AL11" s="29"/>
      <c r="AM11" s="29"/>
      <c r="AN11" s="35" t="s">
        <v>22</v>
      </c>
      <c r="AO11" s="29"/>
      <c r="AP11" s="29"/>
      <c r="AQ11" s="31"/>
      <c r="BE11" s="580"/>
      <c r="BS11" s="24" t="s">
        <v>20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580"/>
      <c r="BS12" s="24" t="s">
        <v>20</v>
      </c>
    </row>
    <row r="13" spans="1:74" ht="14.45" customHeight="1">
      <c r="B13" s="28"/>
      <c r="C13" s="29"/>
      <c r="D13" s="37" t="s">
        <v>33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30</v>
      </c>
      <c r="AL13" s="29"/>
      <c r="AM13" s="29"/>
      <c r="AN13" s="39" t="s">
        <v>34</v>
      </c>
      <c r="AO13" s="29"/>
      <c r="AP13" s="29"/>
      <c r="AQ13" s="31"/>
      <c r="BE13" s="580"/>
      <c r="BS13" s="24" t="s">
        <v>20</v>
      </c>
    </row>
    <row r="14" spans="1:74" ht="15">
      <c r="B14" s="28"/>
      <c r="C14" s="29"/>
      <c r="D14" s="29"/>
      <c r="E14" s="584" t="s">
        <v>34</v>
      </c>
      <c r="F14" s="585"/>
      <c r="G14" s="585"/>
      <c r="H14" s="585"/>
      <c r="I14" s="585"/>
      <c r="J14" s="585"/>
      <c r="K14" s="585"/>
      <c r="L14" s="585"/>
      <c r="M14" s="585"/>
      <c r="N14" s="585"/>
      <c r="O14" s="585"/>
      <c r="P14" s="585"/>
      <c r="Q14" s="585"/>
      <c r="R14" s="585"/>
      <c r="S14" s="585"/>
      <c r="T14" s="585"/>
      <c r="U14" s="585"/>
      <c r="V14" s="585"/>
      <c r="W14" s="585"/>
      <c r="X14" s="585"/>
      <c r="Y14" s="585"/>
      <c r="Z14" s="585"/>
      <c r="AA14" s="585"/>
      <c r="AB14" s="585"/>
      <c r="AC14" s="585"/>
      <c r="AD14" s="585"/>
      <c r="AE14" s="585"/>
      <c r="AF14" s="585"/>
      <c r="AG14" s="585"/>
      <c r="AH14" s="585"/>
      <c r="AI14" s="585"/>
      <c r="AJ14" s="585"/>
      <c r="AK14" s="37" t="s">
        <v>32</v>
      </c>
      <c r="AL14" s="29"/>
      <c r="AM14" s="29"/>
      <c r="AN14" s="39" t="s">
        <v>34</v>
      </c>
      <c r="AO14" s="29"/>
      <c r="AP14" s="29"/>
      <c r="AQ14" s="31"/>
      <c r="BE14" s="580"/>
      <c r="BS14" s="24" t="s">
        <v>20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580"/>
      <c r="BS15" s="24" t="s">
        <v>6</v>
      </c>
    </row>
    <row r="16" spans="1:74" ht="14.45" customHeight="1">
      <c r="B16" s="28"/>
      <c r="C16" s="29"/>
      <c r="D16" s="37" t="s">
        <v>35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30</v>
      </c>
      <c r="AL16" s="29"/>
      <c r="AM16" s="29"/>
      <c r="AN16" s="35" t="s">
        <v>22</v>
      </c>
      <c r="AO16" s="29"/>
      <c r="AP16" s="29"/>
      <c r="AQ16" s="31"/>
      <c r="BE16" s="580"/>
      <c r="BS16" s="24" t="s">
        <v>6</v>
      </c>
    </row>
    <row r="17" spans="2:71" ht="18.399999999999999" customHeight="1">
      <c r="B17" s="28"/>
      <c r="C17" s="29"/>
      <c r="D17" s="29"/>
      <c r="E17" s="35" t="s">
        <v>36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32</v>
      </c>
      <c r="AL17" s="29"/>
      <c r="AM17" s="29"/>
      <c r="AN17" s="35" t="s">
        <v>22</v>
      </c>
      <c r="AO17" s="29"/>
      <c r="AP17" s="29"/>
      <c r="AQ17" s="31"/>
      <c r="BE17" s="580"/>
      <c r="BS17" s="24" t="s">
        <v>37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580"/>
      <c r="BS18" s="24" t="s">
        <v>8</v>
      </c>
    </row>
    <row r="19" spans="2:71" ht="14.45" customHeight="1">
      <c r="B19" s="28"/>
      <c r="C19" s="29"/>
      <c r="D19" s="37" t="s">
        <v>38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580"/>
      <c r="BS19" s="24" t="s">
        <v>8</v>
      </c>
    </row>
    <row r="20" spans="2:71" ht="22.5" customHeight="1">
      <c r="B20" s="28"/>
      <c r="C20" s="29"/>
      <c r="D20" s="29"/>
      <c r="E20" s="586" t="s">
        <v>22</v>
      </c>
      <c r="F20" s="586"/>
      <c r="G20" s="586"/>
      <c r="H20" s="586"/>
      <c r="I20" s="586"/>
      <c r="J20" s="586"/>
      <c r="K20" s="586"/>
      <c r="L20" s="586"/>
      <c r="M20" s="586"/>
      <c r="N20" s="586"/>
      <c r="O20" s="586"/>
      <c r="P20" s="586"/>
      <c r="Q20" s="586"/>
      <c r="R20" s="586"/>
      <c r="S20" s="586"/>
      <c r="T20" s="586"/>
      <c r="U20" s="586"/>
      <c r="V20" s="586"/>
      <c r="W20" s="586"/>
      <c r="X20" s="586"/>
      <c r="Y20" s="586"/>
      <c r="Z20" s="586"/>
      <c r="AA20" s="586"/>
      <c r="AB20" s="586"/>
      <c r="AC20" s="586"/>
      <c r="AD20" s="586"/>
      <c r="AE20" s="586"/>
      <c r="AF20" s="586"/>
      <c r="AG20" s="586"/>
      <c r="AH20" s="586"/>
      <c r="AI20" s="586"/>
      <c r="AJ20" s="586"/>
      <c r="AK20" s="586"/>
      <c r="AL20" s="586"/>
      <c r="AM20" s="586"/>
      <c r="AN20" s="586"/>
      <c r="AO20" s="29"/>
      <c r="AP20" s="29"/>
      <c r="AQ20" s="31"/>
      <c r="BE20" s="580"/>
      <c r="BS20" s="24" t="s">
        <v>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580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580"/>
    </row>
    <row r="23" spans="2:71" s="1" customFormat="1" ht="25.9" customHeight="1">
      <c r="B23" s="41"/>
      <c r="C23" s="42"/>
      <c r="D23" s="43" t="s">
        <v>39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587">
        <f>ROUND(AG51,2)</f>
        <v>0</v>
      </c>
      <c r="AL23" s="588"/>
      <c r="AM23" s="588"/>
      <c r="AN23" s="588"/>
      <c r="AO23" s="588"/>
      <c r="AP23" s="42"/>
      <c r="AQ23" s="45"/>
      <c r="BE23" s="580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580"/>
    </row>
    <row r="25" spans="2:71" s="1" customFormat="1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589" t="s">
        <v>40</v>
      </c>
      <c r="M25" s="589"/>
      <c r="N25" s="589"/>
      <c r="O25" s="589"/>
      <c r="P25" s="42"/>
      <c r="Q25" s="42"/>
      <c r="R25" s="42"/>
      <c r="S25" s="42"/>
      <c r="T25" s="42"/>
      <c r="U25" s="42"/>
      <c r="V25" s="42"/>
      <c r="W25" s="589" t="s">
        <v>41</v>
      </c>
      <c r="X25" s="589"/>
      <c r="Y25" s="589"/>
      <c r="Z25" s="589"/>
      <c r="AA25" s="589"/>
      <c r="AB25" s="589"/>
      <c r="AC25" s="589"/>
      <c r="AD25" s="589"/>
      <c r="AE25" s="589"/>
      <c r="AF25" s="42"/>
      <c r="AG25" s="42"/>
      <c r="AH25" s="42"/>
      <c r="AI25" s="42"/>
      <c r="AJ25" s="42"/>
      <c r="AK25" s="589" t="s">
        <v>42</v>
      </c>
      <c r="AL25" s="589"/>
      <c r="AM25" s="589"/>
      <c r="AN25" s="589"/>
      <c r="AO25" s="589"/>
      <c r="AP25" s="42"/>
      <c r="AQ25" s="45"/>
      <c r="BE25" s="580"/>
    </row>
    <row r="26" spans="2:71" s="2" customFormat="1" ht="14.45" customHeight="1">
      <c r="B26" s="47"/>
      <c r="C26" s="48"/>
      <c r="D26" s="49" t="s">
        <v>43</v>
      </c>
      <c r="E26" s="48"/>
      <c r="F26" s="49" t="s">
        <v>44</v>
      </c>
      <c r="G26" s="48"/>
      <c r="H26" s="48"/>
      <c r="I26" s="48"/>
      <c r="J26" s="48"/>
      <c r="K26" s="48"/>
      <c r="L26" s="572">
        <v>0.21</v>
      </c>
      <c r="M26" s="573"/>
      <c r="N26" s="573"/>
      <c r="O26" s="573"/>
      <c r="P26" s="48"/>
      <c r="Q26" s="48"/>
      <c r="R26" s="48"/>
      <c r="S26" s="48"/>
      <c r="T26" s="48"/>
      <c r="U26" s="48"/>
      <c r="V26" s="48"/>
      <c r="W26" s="574">
        <f>ROUND(AZ51,2)</f>
        <v>0</v>
      </c>
      <c r="X26" s="573"/>
      <c r="Y26" s="573"/>
      <c r="Z26" s="573"/>
      <c r="AA26" s="573"/>
      <c r="AB26" s="573"/>
      <c r="AC26" s="573"/>
      <c r="AD26" s="573"/>
      <c r="AE26" s="573"/>
      <c r="AF26" s="48"/>
      <c r="AG26" s="48"/>
      <c r="AH26" s="48"/>
      <c r="AI26" s="48"/>
      <c r="AJ26" s="48"/>
      <c r="AK26" s="574">
        <f>ROUND(AV51,2)</f>
        <v>0</v>
      </c>
      <c r="AL26" s="573"/>
      <c r="AM26" s="573"/>
      <c r="AN26" s="573"/>
      <c r="AO26" s="573"/>
      <c r="AP26" s="48"/>
      <c r="AQ26" s="50"/>
      <c r="BE26" s="580"/>
    </row>
    <row r="27" spans="2:71" s="2" customFormat="1" ht="14.45" customHeight="1">
      <c r="B27" s="47"/>
      <c r="C27" s="48"/>
      <c r="D27" s="48"/>
      <c r="E27" s="48"/>
      <c r="F27" s="49" t="s">
        <v>45</v>
      </c>
      <c r="G27" s="48"/>
      <c r="H27" s="48"/>
      <c r="I27" s="48"/>
      <c r="J27" s="48"/>
      <c r="K27" s="48"/>
      <c r="L27" s="572">
        <v>0.15</v>
      </c>
      <c r="M27" s="573"/>
      <c r="N27" s="573"/>
      <c r="O27" s="573"/>
      <c r="P27" s="48"/>
      <c r="Q27" s="48"/>
      <c r="R27" s="48"/>
      <c r="S27" s="48"/>
      <c r="T27" s="48"/>
      <c r="U27" s="48"/>
      <c r="V27" s="48"/>
      <c r="W27" s="574">
        <f>ROUND(BA51,2)</f>
        <v>0</v>
      </c>
      <c r="X27" s="573"/>
      <c r="Y27" s="573"/>
      <c r="Z27" s="573"/>
      <c r="AA27" s="573"/>
      <c r="AB27" s="573"/>
      <c r="AC27" s="573"/>
      <c r="AD27" s="573"/>
      <c r="AE27" s="573"/>
      <c r="AF27" s="48"/>
      <c r="AG27" s="48"/>
      <c r="AH27" s="48"/>
      <c r="AI27" s="48"/>
      <c r="AJ27" s="48"/>
      <c r="AK27" s="574">
        <f>ROUND(AW51,2)</f>
        <v>0</v>
      </c>
      <c r="AL27" s="573"/>
      <c r="AM27" s="573"/>
      <c r="AN27" s="573"/>
      <c r="AO27" s="573"/>
      <c r="AP27" s="48"/>
      <c r="AQ27" s="50"/>
      <c r="BE27" s="580"/>
    </row>
    <row r="28" spans="2:71" s="2" customFormat="1" ht="14.45" hidden="1" customHeight="1">
      <c r="B28" s="47"/>
      <c r="C28" s="48"/>
      <c r="D28" s="48"/>
      <c r="E28" s="48"/>
      <c r="F28" s="49" t="s">
        <v>46</v>
      </c>
      <c r="G28" s="48"/>
      <c r="H28" s="48"/>
      <c r="I28" s="48"/>
      <c r="J28" s="48"/>
      <c r="K28" s="48"/>
      <c r="L28" s="572">
        <v>0.21</v>
      </c>
      <c r="M28" s="573"/>
      <c r="N28" s="573"/>
      <c r="O28" s="573"/>
      <c r="P28" s="48"/>
      <c r="Q28" s="48"/>
      <c r="R28" s="48"/>
      <c r="S28" s="48"/>
      <c r="T28" s="48"/>
      <c r="U28" s="48"/>
      <c r="V28" s="48"/>
      <c r="W28" s="574">
        <f>ROUND(BB51,2)</f>
        <v>0</v>
      </c>
      <c r="X28" s="573"/>
      <c r="Y28" s="573"/>
      <c r="Z28" s="573"/>
      <c r="AA28" s="573"/>
      <c r="AB28" s="573"/>
      <c r="AC28" s="573"/>
      <c r="AD28" s="573"/>
      <c r="AE28" s="573"/>
      <c r="AF28" s="48"/>
      <c r="AG28" s="48"/>
      <c r="AH28" s="48"/>
      <c r="AI28" s="48"/>
      <c r="AJ28" s="48"/>
      <c r="AK28" s="574">
        <v>0</v>
      </c>
      <c r="AL28" s="573"/>
      <c r="AM28" s="573"/>
      <c r="AN28" s="573"/>
      <c r="AO28" s="573"/>
      <c r="AP28" s="48"/>
      <c r="AQ28" s="50"/>
      <c r="BE28" s="580"/>
    </row>
    <row r="29" spans="2:71" s="2" customFormat="1" ht="14.45" hidden="1" customHeight="1">
      <c r="B29" s="47"/>
      <c r="C29" s="48"/>
      <c r="D29" s="48"/>
      <c r="E29" s="48"/>
      <c r="F29" s="49" t="s">
        <v>47</v>
      </c>
      <c r="G29" s="48"/>
      <c r="H29" s="48"/>
      <c r="I29" s="48"/>
      <c r="J29" s="48"/>
      <c r="K29" s="48"/>
      <c r="L29" s="572">
        <v>0.15</v>
      </c>
      <c r="M29" s="573"/>
      <c r="N29" s="573"/>
      <c r="O29" s="573"/>
      <c r="P29" s="48"/>
      <c r="Q29" s="48"/>
      <c r="R29" s="48"/>
      <c r="S29" s="48"/>
      <c r="T29" s="48"/>
      <c r="U29" s="48"/>
      <c r="V29" s="48"/>
      <c r="W29" s="574">
        <f>ROUND(BC51,2)</f>
        <v>0</v>
      </c>
      <c r="X29" s="573"/>
      <c r="Y29" s="573"/>
      <c r="Z29" s="573"/>
      <c r="AA29" s="573"/>
      <c r="AB29" s="573"/>
      <c r="AC29" s="573"/>
      <c r="AD29" s="573"/>
      <c r="AE29" s="573"/>
      <c r="AF29" s="48"/>
      <c r="AG29" s="48"/>
      <c r="AH29" s="48"/>
      <c r="AI29" s="48"/>
      <c r="AJ29" s="48"/>
      <c r="AK29" s="574">
        <v>0</v>
      </c>
      <c r="AL29" s="573"/>
      <c r="AM29" s="573"/>
      <c r="AN29" s="573"/>
      <c r="AO29" s="573"/>
      <c r="AP29" s="48"/>
      <c r="AQ29" s="50"/>
      <c r="BE29" s="580"/>
    </row>
    <row r="30" spans="2:71" s="2" customFormat="1" ht="14.45" hidden="1" customHeight="1">
      <c r="B30" s="47"/>
      <c r="C30" s="48"/>
      <c r="D30" s="48"/>
      <c r="E30" s="48"/>
      <c r="F30" s="49" t="s">
        <v>48</v>
      </c>
      <c r="G30" s="48"/>
      <c r="H30" s="48"/>
      <c r="I30" s="48"/>
      <c r="J30" s="48"/>
      <c r="K30" s="48"/>
      <c r="L30" s="572">
        <v>0</v>
      </c>
      <c r="M30" s="573"/>
      <c r="N30" s="573"/>
      <c r="O30" s="573"/>
      <c r="P30" s="48"/>
      <c r="Q30" s="48"/>
      <c r="R30" s="48"/>
      <c r="S30" s="48"/>
      <c r="T30" s="48"/>
      <c r="U30" s="48"/>
      <c r="V30" s="48"/>
      <c r="W30" s="574">
        <f>ROUND(BD51,2)</f>
        <v>0</v>
      </c>
      <c r="X30" s="573"/>
      <c r="Y30" s="573"/>
      <c r="Z30" s="573"/>
      <c r="AA30" s="573"/>
      <c r="AB30" s="573"/>
      <c r="AC30" s="573"/>
      <c r="AD30" s="573"/>
      <c r="AE30" s="573"/>
      <c r="AF30" s="48"/>
      <c r="AG30" s="48"/>
      <c r="AH30" s="48"/>
      <c r="AI30" s="48"/>
      <c r="AJ30" s="48"/>
      <c r="AK30" s="574">
        <v>0</v>
      </c>
      <c r="AL30" s="573"/>
      <c r="AM30" s="573"/>
      <c r="AN30" s="573"/>
      <c r="AO30" s="573"/>
      <c r="AP30" s="48"/>
      <c r="AQ30" s="50"/>
      <c r="BE30" s="580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580"/>
    </row>
    <row r="32" spans="2:71" s="1" customFormat="1" ht="25.9" customHeight="1">
      <c r="B32" s="41"/>
      <c r="C32" s="51"/>
      <c r="D32" s="52" t="s">
        <v>49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50</v>
      </c>
      <c r="U32" s="53"/>
      <c r="V32" s="53"/>
      <c r="W32" s="53"/>
      <c r="X32" s="575" t="s">
        <v>51</v>
      </c>
      <c r="Y32" s="576"/>
      <c r="Z32" s="576"/>
      <c r="AA32" s="576"/>
      <c r="AB32" s="576"/>
      <c r="AC32" s="53"/>
      <c r="AD32" s="53"/>
      <c r="AE32" s="53"/>
      <c r="AF32" s="53"/>
      <c r="AG32" s="53"/>
      <c r="AH32" s="53"/>
      <c r="AI32" s="53"/>
      <c r="AJ32" s="53"/>
      <c r="AK32" s="577">
        <f>SUM(AK23:AK30)</f>
        <v>0</v>
      </c>
      <c r="AL32" s="576"/>
      <c r="AM32" s="576"/>
      <c r="AN32" s="576"/>
      <c r="AO32" s="578"/>
      <c r="AP32" s="51"/>
      <c r="AQ32" s="55"/>
      <c r="BE32" s="580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52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2016505d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558" t="str">
        <f>K6</f>
        <v>Modernizace sportoviště nad parkem</v>
      </c>
      <c r="M42" s="559"/>
      <c r="N42" s="559"/>
      <c r="O42" s="559"/>
      <c r="P42" s="559"/>
      <c r="Q42" s="559"/>
      <c r="R42" s="559"/>
      <c r="S42" s="559"/>
      <c r="T42" s="559"/>
      <c r="U42" s="559"/>
      <c r="V42" s="559"/>
      <c r="W42" s="559"/>
      <c r="X42" s="559"/>
      <c r="Y42" s="559"/>
      <c r="Z42" s="559"/>
      <c r="AA42" s="559"/>
      <c r="AB42" s="559"/>
      <c r="AC42" s="559"/>
      <c r="AD42" s="559"/>
      <c r="AE42" s="559"/>
      <c r="AF42" s="559"/>
      <c r="AG42" s="559"/>
      <c r="AH42" s="559"/>
      <c r="AI42" s="559"/>
      <c r="AJ42" s="559"/>
      <c r="AK42" s="559"/>
      <c r="AL42" s="559"/>
      <c r="AM42" s="559"/>
      <c r="AN42" s="559"/>
      <c r="AO42" s="559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 ht="15">
      <c r="B44" s="41"/>
      <c r="C44" s="65" t="s">
        <v>25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>p.č. 198/1, k.ú. Mnichovo Hradiště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27</v>
      </c>
      <c r="AJ44" s="63"/>
      <c r="AK44" s="63"/>
      <c r="AL44" s="63"/>
      <c r="AM44" s="560" t="str">
        <f>IF(AN8= "","",AN8)</f>
        <v>15. 1. 2016</v>
      </c>
      <c r="AN44" s="560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 ht="15">
      <c r="B46" s="41"/>
      <c r="C46" s="65" t="s">
        <v>29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Město Mnichovo Hradiště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35</v>
      </c>
      <c r="AJ46" s="63"/>
      <c r="AK46" s="63"/>
      <c r="AL46" s="63"/>
      <c r="AM46" s="561" t="str">
        <f>IF(E17="","",E17)</f>
        <v>ANITAS s.r.o.</v>
      </c>
      <c r="AN46" s="561"/>
      <c r="AO46" s="561"/>
      <c r="AP46" s="561"/>
      <c r="AQ46" s="63"/>
      <c r="AR46" s="61"/>
      <c r="AS46" s="562" t="s">
        <v>53</v>
      </c>
      <c r="AT46" s="563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 ht="15">
      <c r="B47" s="41"/>
      <c r="C47" s="65" t="s">
        <v>33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564"/>
      <c r="AT47" s="565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566"/>
      <c r="AT48" s="567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568" t="s">
        <v>54</v>
      </c>
      <c r="D49" s="569"/>
      <c r="E49" s="569"/>
      <c r="F49" s="569"/>
      <c r="G49" s="569"/>
      <c r="H49" s="79"/>
      <c r="I49" s="570" t="s">
        <v>55</v>
      </c>
      <c r="J49" s="569"/>
      <c r="K49" s="569"/>
      <c r="L49" s="569"/>
      <c r="M49" s="569"/>
      <c r="N49" s="569"/>
      <c r="O49" s="569"/>
      <c r="P49" s="569"/>
      <c r="Q49" s="569"/>
      <c r="R49" s="569"/>
      <c r="S49" s="569"/>
      <c r="T49" s="569"/>
      <c r="U49" s="569"/>
      <c r="V49" s="569"/>
      <c r="W49" s="569"/>
      <c r="X49" s="569"/>
      <c r="Y49" s="569"/>
      <c r="Z49" s="569"/>
      <c r="AA49" s="569"/>
      <c r="AB49" s="569"/>
      <c r="AC49" s="569"/>
      <c r="AD49" s="569"/>
      <c r="AE49" s="569"/>
      <c r="AF49" s="569"/>
      <c r="AG49" s="571" t="s">
        <v>56</v>
      </c>
      <c r="AH49" s="569"/>
      <c r="AI49" s="569"/>
      <c r="AJ49" s="569"/>
      <c r="AK49" s="569"/>
      <c r="AL49" s="569"/>
      <c r="AM49" s="569"/>
      <c r="AN49" s="570" t="s">
        <v>57</v>
      </c>
      <c r="AO49" s="569"/>
      <c r="AP49" s="569"/>
      <c r="AQ49" s="80" t="s">
        <v>58</v>
      </c>
      <c r="AR49" s="61"/>
      <c r="AS49" s="81" t="s">
        <v>59</v>
      </c>
      <c r="AT49" s="82" t="s">
        <v>60</v>
      </c>
      <c r="AU49" s="82" t="s">
        <v>61</v>
      </c>
      <c r="AV49" s="82" t="s">
        <v>62</v>
      </c>
      <c r="AW49" s="82" t="s">
        <v>63</v>
      </c>
      <c r="AX49" s="82" t="s">
        <v>64</v>
      </c>
      <c r="AY49" s="82" t="s">
        <v>65</v>
      </c>
      <c r="AZ49" s="82" t="s">
        <v>66</v>
      </c>
      <c r="BA49" s="82" t="s">
        <v>67</v>
      </c>
      <c r="BB49" s="82" t="s">
        <v>68</v>
      </c>
      <c r="BC49" s="82" t="s">
        <v>69</v>
      </c>
      <c r="BD49" s="83" t="s">
        <v>70</v>
      </c>
    </row>
    <row r="50" spans="1:91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50000000000003" customHeight="1">
      <c r="B51" s="68"/>
      <c r="C51" s="87" t="s">
        <v>71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556">
        <f>ROUND(SUM(AG52:AG66),2)</f>
        <v>0</v>
      </c>
      <c r="AH51" s="556"/>
      <c r="AI51" s="556"/>
      <c r="AJ51" s="556"/>
      <c r="AK51" s="556"/>
      <c r="AL51" s="556"/>
      <c r="AM51" s="556"/>
      <c r="AN51" s="557">
        <f t="shared" ref="AN51:AN66" si="0">SUM(AG51,AT51)</f>
        <v>0</v>
      </c>
      <c r="AO51" s="557"/>
      <c r="AP51" s="557"/>
      <c r="AQ51" s="89" t="s">
        <v>22</v>
      </c>
      <c r="AR51" s="71"/>
      <c r="AS51" s="90">
        <f>ROUND(SUM(AS52:AS66),2)</f>
        <v>0</v>
      </c>
      <c r="AT51" s="91">
        <f t="shared" ref="AT51:AT66" si="1">ROUND(SUM(AV51:AW51),2)</f>
        <v>0</v>
      </c>
      <c r="AU51" s="92">
        <f>ROUND(SUM(AU52:AU66),5)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ROUND(SUM(AZ52:AZ66),2)</f>
        <v>0</v>
      </c>
      <c r="BA51" s="91">
        <f>ROUND(SUM(BA52:BA66),2)</f>
        <v>0</v>
      </c>
      <c r="BB51" s="91">
        <f>ROUND(SUM(BB52:BB66),2)</f>
        <v>0</v>
      </c>
      <c r="BC51" s="91">
        <f>ROUND(SUM(BC52:BC66),2)</f>
        <v>0</v>
      </c>
      <c r="BD51" s="93">
        <f>ROUND(SUM(BD52:BD66),2)</f>
        <v>0</v>
      </c>
      <c r="BS51" s="94" t="s">
        <v>72</v>
      </c>
      <c r="BT51" s="94" t="s">
        <v>73</v>
      </c>
      <c r="BU51" s="95" t="s">
        <v>74</v>
      </c>
      <c r="BV51" s="94" t="s">
        <v>75</v>
      </c>
      <c r="BW51" s="94" t="s">
        <v>7</v>
      </c>
      <c r="BX51" s="94" t="s">
        <v>76</v>
      </c>
      <c r="CL51" s="94" t="s">
        <v>22</v>
      </c>
    </row>
    <row r="52" spans="1:91" s="5" customFormat="1" ht="22.5" customHeight="1">
      <c r="A52" s="96" t="s">
        <v>77</v>
      </c>
      <c r="B52" s="97"/>
      <c r="C52" s="98"/>
      <c r="D52" s="555" t="s">
        <v>78</v>
      </c>
      <c r="E52" s="555"/>
      <c r="F52" s="555"/>
      <c r="G52" s="555"/>
      <c r="H52" s="555"/>
      <c r="I52" s="99"/>
      <c r="J52" s="555" t="s">
        <v>79</v>
      </c>
      <c r="K52" s="555"/>
      <c r="L52" s="555"/>
      <c r="M52" s="555"/>
      <c r="N52" s="555"/>
      <c r="O52" s="555"/>
      <c r="P52" s="555"/>
      <c r="Q52" s="555"/>
      <c r="R52" s="555"/>
      <c r="S52" s="555"/>
      <c r="T52" s="555"/>
      <c r="U52" s="555"/>
      <c r="V52" s="555"/>
      <c r="W52" s="555"/>
      <c r="X52" s="555"/>
      <c r="Y52" s="555"/>
      <c r="Z52" s="555"/>
      <c r="AA52" s="555"/>
      <c r="AB52" s="555"/>
      <c r="AC52" s="555"/>
      <c r="AD52" s="555"/>
      <c r="AE52" s="555"/>
      <c r="AF52" s="555"/>
      <c r="AG52" s="553">
        <f>'001 - SO 01 - Atletický ovál'!J27</f>
        <v>0</v>
      </c>
      <c r="AH52" s="554"/>
      <c r="AI52" s="554"/>
      <c r="AJ52" s="554"/>
      <c r="AK52" s="554"/>
      <c r="AL52" s="554"/>
      <c r="AM52" s="554"/>
      <c r="AN52" s="553">
        <f t="shared" si="0"/>
        <v>0</v>
      </c>
      <c r="AO52" s="554"/>
      <c r="AP52" s="554"/>
      <c r="AQ52" s="100" t="s">
        <v>80</v>
      </c>
      <c r="AR52" s="101"/>
      <c r="AS52" s="102">
        <v>0</v>
      </c>
      <c r="AT52" s="103">
        <f t="shared" si="1"/>
        <v>0</v>
      </c>
      <c r="AU52" s="104">
        <f>'001 - SO 01 - Atletický ovál'!P83</f>
        <v>0</v>
      </c>
      <c r="AV52" s="103">
        <f>'001 - SO 01 - Atletický ovál'!J30</f>
        <v>0</v>
      </c>
      <c r="AW52" s="103">
        <f>'001 - SO 01 - Atletický ovál'!J31</f>
        <v>0</v>
      </c>
      <c r="AX52" s="103">
        <f>'001 - SO 01 - Atletický ovál'!J32</f>
        <v>0</v>
      </c>
      <c r="AY52" s="103">
        <f>'001 - SO 01 - Atletický ovál'!J33</f>
        <v>0</v>
      </c>
      <c r="AZ52" s="103">
        <f>'001 - SO 01 - Atletický ovál'!F30</f>
        <v>0</v>
      </c>
      <c r="BA52" s="103">
        <f>'001 - SO 01 - Atletický ovál'!F31</f>
        <v>0</v>
      </c>
      <c r="BB52" s="103">
        <f>'001 - SO 01 - Atletický ovál'!F32</f>
        <v>0</v>
      </c>
      <c r="BC52" s="103">
        <f>'001 - SO 01 - Atletický ovál'!F33</f>
        <v>0</v>
      </c>
      <c r="BD52" s="105">
        <f>'001 - SO 01 - Atletický ovál'!F34</f>
        <v>0</v>
      </c>
      <c r="BT52" s="106" t="s">
        <v>24</v>
      </c>
      <c r="BV52" s="106" t="s">
        <v>75</v>
      </c>
      <c r="BW52" s="106" t="s">
        <v>81</v>
      </c>
      <c r="BX52" s="106" t="s">
        <v>7</v>
      </c>
      <c r="CL52" s="106" t="s">
        <v>22</v>
      </c>
      <c r="CM52" s="106" t="s">
        <v>82</v>
      </c>
    </row>
    <row r="53" spans="1:91" s="5" customFormat="1" ht="22.5" customHeight="1">
      <c r="A53" s="96" t="s">
        <v>77</v>
      </c>
      <c r="B53" s="97"/>
      <c r="C53" s="98"/>
      <c r="D53" s="555" t="s">
        <v>83</v>
      </c>
      <c r="E53" s="555"/>
      <c r="F53" s="555"/>
      <c r="G53" s="555"/>
      <c r="H53" s="555"/>
      <c r="I53" s="99"/>
      <c r="J53" s="555" t="s">
        <v>84</v>
      </c>
      <c r="K53" s="555"/>
      <c r="L53" s="555"/>
      <c r="M53" s="555"/>
      <c r="N53" s="555"/>
      <c r="O53" s="555"/>
      <c r="P53" s="555"/>
      <c r="Q53" s="555"/>
      <c r="R53" s="555"/>
      <c r="S53" s="555"/>
      <c r="T53" s="555"/>
      <c r="U53" s="555"/>
      <c r="V53" s="555"/>
      <c r="W53" s="555"/>
      <c r="X53" s="555"/>
      <c r="Y53" s="555"/>
      <c r="Z53" s="555"/>
      <c r="AA53" s="555"/>
      <c r="AB53" s="555"/>
      <c r="AC53" s="555"/>
      <c r="AD53" s="555"/>
      <c r="AE53" s="555"/>
      <c r="AF53" s="555"/>
      <c r="AG53" s="553">
        <f>'002 - SO 02 - Skok daleký'!J27</f>
        <v>0</v>
      </c>
      <c r="AH53" s="554"/>
      <c r="AI53" s="554"/>
      <c r="AJ53" s="554"/>
      <c r="AK53" s="554"/>
      <c r="AL53" s="554"/>
      <c r="AM53" s="554"/>
      <c r="AN53" s="553">
        <f t="shared" si="0"/>
        <v>0</v>
      </c>
      <c r="AO53" s="554"/>
      <c r="AP53" s="554"/>
      <c r="AQ53" s="100" t="s">
        <v>80</v>
      </c>
      <c r="AR53" s="101"/>
      <c r="AS53" s="102">
        <v>0</v>
      </c>
      <c r="AT53" s="103">
        <f t="shared" si="1"/>
        <v>0</v>
      </c>
      <c r="AU53" s="104">
        <f>'002 - SO 02 - Skok daleký'!P81</f>
        <v>0</v>
      </c>
      <c r="AV53" s="103">
        <f>'002 - SO 02 - Skok daleký'!J30</f>
        <v>0</v>
      </c>
      <c r="AW53" s="103">
        <f>'002 - SO 02 - Skok daleký'!J31</f>
        <v>0</v>
      </c>
      <c r="AX53" s="103">
        <f>'002 - SO 02 - Skok daleký'!J32</f>
        <v>0</v>
      </c>
      <c r="AY53" s="103">
        <f>'002 - SO 02 - Skok daleký'!J33</f>
        <v>0</v>
      </c>
      <c r="AZ53" s="103">
        <f>'002 - SO 02 - Skok daleký'!F30</f>
        <v>0</v>
      </c>
      <c r="BA53" s="103">
        <f>'002 - SO 02 - Skok daleký'!F31</f>
        <v>0</v>
      </c>
      <c r="BB53" s="103">
        <f>'002 - SO 02 - Skok daleký'!F32</f>
        <v>0</v>
      </c>
      <c r="BC53" s="103">
        <f>'002 - SO 02 - Skok daleký'!F33</f>
        <v>0</v>
      </c>
      <c r="BD53" s="105">
        <f>'002 - SO 02 - Skok daleký'!F34</f>
        <v>0</v>
      </c>
      <c r="BT53" s="106" t="s">
        <v>24</v>
      </c>
      <c r="BV53" s="106" t="s">
        <v>75</v>
      </c>
      <c r="BW53" s="106" t="s">
        <v>85</v>
      </c>
      <c r="BX53" s="106" t="s">
        <v>7</v>
      </c>
      <c r="CL53" s="106" t="s">
        <v>22</v>
      </c>
      <c r="CM53" s="106" t="s">
        <v>82</v>
      </c>
    </row>
    <row r="54" spans="1:91" s="5" customFormat="1" ht="22.5" customHeight="1">
      <c r="A54" s="96" t="s">
        <v>77</v>
      </c>
      <c r="B54" s="97"/>
      <c r="C54" s="98"/>
      <c r="D54" s="555" t="s">
        <v>86</v>
      </c>
      <c r="E54" s="555"/>
      <c r="F54" s="555"/>
      <c r="G54" s="555"/>
      <c r="H54" s="555"/>
      <c r="I54" s="99"/>
      <c r="J54" s="555" t="s">
        <v>87</v>
      </c>
      <c r="K54" s="555"/>
      <c r="L54" s="555"/>
      <c r="M54" s="555"/>
      <c r="N54" s="555"/>
      <c r="O54" s="555"/>
      <c r="P54" s="555"/>
      <c r="Q54" s="555"/>
      <c r="R54" s="555"/>
      <c r="S54" s="555"/>
      <c r="T54" s="555"/>
      <c r="U54" s="555"/>
      <c r="V54" s="555"/>
      <c r="W54" s="555"/>
      <c r="X54" s="555"/>
      <c r="Y54" s="555"/>
      <c r="Z54" s="555"/>
      <c r="AA54" s="555"/>
      <c r="AB54" s="555"/>
      <c r="AC54" s="555"/>
      <c r="AD54" s="555"/>
      <c r="AE54" s="555"/>
      <c r="AF54" s="555"/>
      <c r="AG54" s="553">
        <f>'003 - SO 03 - Skok vysoký'!J27</f>
        <v>0</v>
      </c>
      <c r="AH54" s="554"/>
      <c r="AI54" s="554"/>
      <c r="AJ54" s="554"/>
      <c r="AK54" s="554"/>
      <c r="AL54" s="554"/>
      <c r="AM54" s="554"/>
      <c r="AN54" s="553">
        <f t="shared" si="0"/>
        <v>0</v>
      </c>
      <c r="AO54" s="554"/>
      <c r="AP54" s="554"/>
      <c r="AQ54" s="100" t="s">
        <v>80</v>
      </c>
      <c r="AR54" s="101"/>
      <c r="AS54" s="102">
        <v>0</v>
      </c>
      <c r="AT54" s="103">
        <f t="shared" si="1"/>
        <v>0</v>
      </c>
      <c r="AU54" s="104">
        <f>'003 - SO 03 - Skok vysoký'!P82</f>
        <v>0</v>
      </c>
      <c r="AV54" s="103">
        <f>'003 - SO 03 - Skok vysoký'!J30</f>
        <v>0</v>
      </c>
      <c r="AW54" s="103">
        <f>'003 - SO 03 - Skok vysoký'!J31</f>
        <v>0</v>
      </c>
      <c r="AX54" s="103">
        <f>'003 - SO 03 - Skok vysoký'!J32</f>
        <v>0</v>
      </c>
      <c r="AY54" s="103">
        <f>'003 - SO 03 - Skok vysoký'!J33</f>
        <v>0</v>
      </c>
      <c r="AZ54" s="103">
        <f>'003 - SO 03 - Skok vysoký'!F30</f>
        <v>0</v>
      </c>
      <c r="BA54" s="103">
        <f>'003 - SO 03 - Skok vysoký'!F31</f>
        <v>0</v>
      </c>
      <c r="BB54" s="103">
        <f>'003 - SO 03 - Skok vysoký'!F32</f>
        <v>0</v>
      </c>
      <c r="BC54" s="103">
        <f>'003 - SO 03 - Skok vysoký'!F33</f>
        <v>0</v>
      </c>
      <c r="BD54" s="105">
        <f>'003 - SO 03 - Skok vysoký'!F34</f>
        <v>0</v>
      </c>
      <c r="BT54" s="106" t="s">
        <v>24</v>
      </c>
      <c r="BV54" s="106" t="s">
        <v>75</v>
      </c>
      <c r="BW54" s="106" t="s">
        <v>88</v>
      </c>
      <c r="BX54" s="106" t="s">
        <v>7</v>
      </c>
      <c r="CL54" s="106" t="s">
        <v>22</v>
      </c>
      <c r="CM54" s="106" t="s">
        <v>82</v>
      </c>
    </row>
    <row r="55" spans="1:91" s="5" customFormat="1" ht="22.5" customHeight="1">
      <c r="A55" s="96" t="s">
        <v>77</v>
      </c>
      <c r="B55" s="97"/>
      <c r="C55" s="98"/>
      <c r="D55" s="555" t="s">
        <v>89</v>
      </c>
      <c r="E55" s="555"/>
      <c r="F55" s="555"/>
      <c r="G55" s="555"/>
      <c r="H55" s="555"/>
      <c r="I55" s="99"/>
      <c r="J55" s="555" t="s">
        <v>90</v>
      </c>
      <c r="K55" s="555"/>
      <c r="L55" s="555"/>
      <c r="M55" s="555"/>
      <c r="N55" s="555"/>
      <c r="O55" s="555"/>
      <c r="P55" s="555"/>
      <c r="Q55" s="555"/>
      <c r="R55" s="555"/>
      <c r="S55" s="555"/>
      <c r="T55" s="555"/>
      <c r="U55" s="555"/>
      <c r="V55" s="555"/>
      <c r="W55" s="555"/>
      <c r="X55" s="555"/>
      <c r="Y55" s="555"/>
      <c r="Z55" s="555"/>
      <c r="AA55" s="555"/>
      <c r="AB55" s="555"/>
      <c r="AC55" s="555"/>
      <c r="AD55" s="555"/>
      <c r="AE55" s="555"/>
      <c r="AF55" s="555"/>
      <c r="AG55" s="553">
        <f>'004 - SO 04 - Víceúčelové...'!J27</f>
        <v>0</v>
      </c>
      <c r="AH55" s="554"/>
      <c r="AI55" s="554"/>
      <c r="AJ55" s="554"/>
      <c r="AK55" s="554"/>
      <c r="AL55" s="554"/>
      <c r="AM55" s="554"/>
      <c r="AN55" s="553">
        <f t="shared" si="0"/>
        <v>0</v>
      </c>
      <c r="AO55" s="554"/>
      <c r="AP55" s="554"/>
      <c r="AQ55" s="100" t="s">
        <v>80</v>
      </c>
      <c r="AR55" s="101"/>
      <c r="AS55" s="102">
        <v>0</v>
      </c>
      <c r="AT55" s="103">
        <f t="shared" si="1"/>
        <v>0</v>
      </c>
      <c r="AU55" s="104">
        <f>'004 - SO 04 - Víceúčelové...'!P94</f>
        <v>0</v>
      </c>
      <c r="AV55" s="103">
        <f>'004 - SO 04 - Víceúčelové...'!J30</f>
        <v>0</v>
      </c>
      <c r="AW55" s="103">
        <f>'004 - SO 04 - Víceúčelové...'!J31</f>
        <v>0</v>
      </c>
      <c r="AX55" s="103">
        <f>'004 - SO 04 - Víceúčelové...'!J32</f>
        <v>0</v>
      </c>
      <c r="AY55" s="103">
        <f>'004 - SO 04 - Víceúčelové...'!J33</f>
        <v>0</v>
      </c>
      <c r="AZ55" s="103">
        <f>'004 - SO 04 - Víceúčelové...'!F30</f>
        <v>0</v>
      </c>
      <c r="BA55" s="103">
        <f>'004 - SO 04 - Víceúčelové...'!F31</f>
        <v>0</v>
      </c>
      <c r="BB55" s="103">
        <f>'004 - SO 04 - Víceúčelové...'!F32</f>
        <v>0</v>
      </c>
      <c r="BC55" s="103">
        <f>'004 - SO 04 - Víceúčelové...'!F33</f>
        <v>0</v>
      </c>
      <c r="BD55" s="105">
        <f>'004 - SO 04 - Víceúčelové...'!F34</f>
        <v>0</v>
      </c>
      <c r="BT55" s="106" t="s">
        <v>24</v>
      </c>
      <c r="BV55" s="106" t="s">
        <v>75</v>
      </c>
      <c r="BW55" s="106" t="s">
        <v>91</v>
      </c>
      <c r="BX55" s="106" t="s">
        <v>7</v>
      </c>
      <c r="CL55" s="106" t="s">
        <v>22</v>
      </c>
      <c r="CM55" s="106" t="s">
        <v>82</v>
      </c>
    </row>
    <row r="56" spans="1:91" s="5" customFormat="1" ht="22.5" customHeight="1">
      <c r="A56" s="96" t="s">
        <v>77</v>
      </c>
      <c r="B56" s="97"/>
      <c r="C56" s="98"/>
      <c r="D56" s="555" t="s">
        <v>92</v>
      </c>
      <c r="E56" s="555"/>
      <c r="F56" s="555"/>
      <c r="G56" s="555"/>
      <c r="H56" s="555"/>
      <c r="I56" s="99"/>
      <c r="J56" s="555" t="s">
        <v>93</v>
      </c>
      <c r="K56" s="555"/>
      <c r="L56" s="555"/>
      <c r="M56" s="555"/>
      <c r="N56" s="555"/>
      <c r="O56" s="555"/>
      <c r="P56" s="555"/>
      <c r="Q56" s="555"/>
      <c r="R56" s="555"/>
      <c r="S56" s="555"/>
      <c r="T56" s="555"/>
      <c r="U56" s="555"/>
      <c r="V56" s="555"/>
      <c r="W56" s="555"/>
      <c r="X56" s="555"/>
      <c r="Y56" s="555"/>
      <c r="Z56" s="555"/>
      <c r="AA56" s="555"/>
      <c r="AB56" s="555"/>
      <c r="AC56" s="555"/>
      <c r="AD56" s="555"/>
      <c r="AE56" s="555"/>
      <c r="AF56" s="555"/>
      <c r="AG56" s="553">
        <f>'005 - SO 05 - Travnaté hř...'!J27</f>
        <v>0</v>
      </c>
      <c r="AH56" s="554"/>
      <c r="AI56" s="554"/>
      <c r="AJ56" s="554"/>
      <c r="AK56" s="554"/>
      <c r="AL56" s="554"/>
      <c r="AM56" s="554"/>
      <c r="AN56" s="553">
        <f t="shared" si="0"/>
        <v>0</v>
      </c>
      <c r="AO56" s="554"/>
      <c r="AP56" s="554"/>
      <c r="AQ56" s="100" t="s">
        <v>80</v>
      </c>
      <c r="AR56" s="101"/>
      <c r="AS56" s="102">
        <v>0</v>
      </c>
      <c r="AT56" s="103">
        <f t="shared" si="1"/>
        <v>0</v>
      </c>
      <c r="AU56" s="104">
        <f>'005 - SO 05 - Travnaté hř...'!P85</f>
        <v>0</v>
      </c>
      <c r="AV56" s="103">
        <f>'005 - SO 05 - Travnaté hř...'!J30</f>
        <v>0</v>
      </c>
      <c r="AW56" s="103">
        <f>'005 - SO 05 - Travnaté hř...'!J31</f>
        <v>0</v>
      </c>
      <c r="AX56" s="103">
        <f>'005 - SO 05 - Travnaté hř...'!J32</f>
        <v>0</v>
      </c>
      <c r="AY56" s="103">
        <f>'005 - SO 05 - Travnaté hř...'!J33</f>
        <v>0</v>
      </c>
      <c r="AZ56" s="103">
        <f>'005 - SO 05 - Travnaté hř...'!F30</f>
        <v>0</v>
      </c>
      <c r="BA56" s="103">
        <f>'005 - SO 05 - Travnaté hř...'!F31</f>
        <v>0</v>
      </c>
      <c r="BB56" s="103">
        <f>'005 - SO 05 - Travnaté hř...'!F32</f>
        <v>0</v>
      </c>
      <c r="BC56" s="103">
        <f>'005 - SO 05 - Travnaté hř...'!F33</f>
        <v>0</v>
      </c>
      <c r="BD56" s="105">
        <f>'005 - SO 05 - Travnaté hř...'!F34</f>
        <v>0</v>
      </c>
      <c r="BT56" s="106" t="s">
        <v>24</v>
      </c>
      <c r="BV56" s="106" t="s">
        <v>75</v>
      </c>
      <c r="BW56" s="106" t="s">
        <v>94</v>
      </c>
      <c r="BX56" s="106" t="s">
        <v>7</v>
      </c>
      <c r="CL56" s="106" t="s">
        <v>22</v>
      </c>
      <c r="CM56" s="106" t="s">
        <v>82</v>
      </c>
    </row>
    <row r="57" spans="1:91" s="5" customFormat="1" ht="22.5" customHeight="1">
      <c r="A57" s="96" t="s">
        <v>77</v>
      </c>
      <c r="B57" s="97"/>
      <c r="C57" s="98"/>
      <c r="D57" s="555" t="s">
        <v>95</v>
      </c>
      <c r="E57" s="555"/>
      <c r="F57" s="555"/>
      <c r="G57" s="555"/>
      <c r="H57" s="555"/>
      <c r="I57" s="99"/>
      <c r="J57" s="555" t="s">
        <v>96</v>
      </c>
      <c r="K57" s="555"/>
      <c r="L57" s="555"/>
      <c r="M57" s="555"/>
      <c r="N57" s="555"/>
      <c r="O57" s="555"/>
      <c r="P57" s="555"/>
      <c r="Q57" s="555"/>
      <c r="R57" s="555"/>
      <c r="S57" s="555"/>
      <c r="T57" s="555"/>
      <c r="U57" s="555"/>
      <c r="V57" s="555"/>
      <c r="W57" s="555"/>
      <c r="X57" s="555"/>
      <c r="Y57" s="555"/>
      <c r="Z57" s="555"/>
      <c r="AA57" s="555"/>
      <c r="AB57" s="555"/>
      <c r="AC57" s="555"/>
      <c r="AD57" s="555"/>
      <c r="AE57" s="555"/>
      <c r="AF57" s="555"/>
      <c r="AG57" s="553">
        <f>'006 - SO 06 - Hod do dálky'!J27</f>
        <v>0</v>
      </c>
      <c r="AH57" s="554"/>
      <c r="AI57" s="554"/>
      <c r="AJ57" s="554"/>
      <c r="AK57" s="554"/>
      <c r="AL57" s="554"/>
      <c r="AM57" s="554"/>
      <c r="AN57" s="553">
        <f t="shared" si="0"/>
        <v>0</v>
      </c>
      <c r="AO57" s="554"/>
      <c r="AP57" s="554"/>
      <c r="AQ57" s="100" t="s">
        <v>80</v>
      </c>
      <c r="AR57" s="101"/>
      <c r="AS57" s="102">
        <v>0</v>
      </c>
      <c r="AT57" s="103">
        <f t="shared" si="1"/>
        <v>0</v>
      </c>
      <c r="AU57" s="104">
        <f>'006 - SO 06 - Hod do dálky'!P84</f>
        <v>0</v>
      </c>
      <c r="AV57" s="103">
        <f>'006 - SO 06 - Hod do dálky'!J30</f>
        <v>0</v>
      </c>
      <c r="AW57" s="103">
        <f>'006 - SO 06 - Hod do dálky'!J31</f>
        <v>0</v>
      </c>
      <c r="AX57" s="103">
        <f>'006 - SO 06 - Hod do dálky'!J32</f>
        <v>0</v>
      </c>
      <c r="AY57" s="103">
        <f>'006 - SO 06 - Hod do dálky'!J33</f>
        <v>0</v>
      </c>
      <c r="AZ57" s="103">
        <f>'006 - SO 06 - Hod do dálky'!F30</f>
        <v>0</v>
      </c>
      <c r="BA57" s="103">
        <f>'006 - SO 06 - Hod do dálky'!F31</f>
        <v>0</v>
      </c>
      <c r="BB57" s="103">
        <f>'006 - SO 06 - Hod do dálky'!F32</f>
        <v>0</v>
      </c>
      <c r="BC57" s="103">
        <f>'006 - SO 06 - Hod do dálky'!F33</f>
        <v>0</v>
      </c>
      <c r="BD57" s="105">
        <f>'006 - SO 06 - Hod do dálky'!F34</f>
        <v>0</v>
      </c>
      <c r="BT57" s="106" t="s">
        <v>24</v>
      </c>
      <c r="BV57" s="106" t="s">
        <v>75</v>
      </c>
      <c r="BW57" s="106" t="s">
        <v>97</v>
      </c>
      <c r="BX57" s="106" t="s">
        <v>7</v>
      </c>
      <c r="CL57" s="106" t="s">
        <v>22</v>
      </c>
      <c r="CM57" s="106" t="s">
        <v>82</v>
      </c>
    </row>
    <row r="58" spans="1:91" s="5" customFormat="1" ht="22.5" customHeight="1">
      <c r="A58" s="96" t="s">
        <v>77</v>
      </c>
      <c r="B58" s="97"/>
      <c r="C58" s="98"/>
      <c r="D58" s="555" t="s">
        <v>98</v>
      </c>
      <c r="E58" s="555"/>
      <c r="F58" s="555"/>
      <c r="G58" s="555"/>
      <c r="H58" s="555"/>
      <c r="I58" s="99"/>
      <c r="J58" s="555" t="s">
        <v>99</v>
      </c>
      <c r="K58" s="555"/>
      <c r="L58" s="555"/>
      <c r="M58" s="555"/>
      <c r="N58" s="555"/>
      <c r="O58" s="555"/>
      <c r="P58" s="555"/>
      <c r="Q58" s="555"/>
      <c r="R58" s="555"/>
      <c r="S58" s="555"/>
      <c r="T58" s="555"/>
      <c r="U58" s="555"/>
      <c r="V58" s="555"/>
      <c r="W58" s="555"/>
      <c r="X58" s="555"/>
      <c r="Y58" s="555"/>
      <c r="Z58" s="555"/>
      <c r="AA58" s="555"/>
      <c r="AB58" s="555"/>
      <c r="AC58" s="555"/>
      <c r="AD58" s="555"/>
      <c r="AE58" s="555"/>
      <c r="AF58" s="555"/>
      <c r="AG58" s="553">
        <f>'007 - SO 07 - Vrh koulí'!J27</f>
        <v>0</v>
      </c>
      <c r="AH58" s="554"/>
      <c r="AI58" s="554"/>
      <c r="AJ58" s="554"/>
      <c r="AK58" s="554"/>
      <c r="AL58" s="554"/>
      <c r="AM58" s="554"/>
      <c r="AN58" s="553">
        <f t="shared" si="0"/>
        <v>0</v>
      </c>
      <c r="AO58" s="554"/>
      <c r="AP58" s="554"/>
      <c r="AQ58" s="100" t="s">
        <v>80</v>
      </c>
      <c r="AR58" s="101"/>
      <c r="AS58" s="102">
        <v>0</v>
      </c>
      <c r="AT58" s="103">
        <f t="shared" si="1"/>
        <v>0</v>
      </c>
      <c r="AU58" s="104">
        <f>'007 - SO 07 - Vrh koulí'!P83</f>
        <v>0</v>
      </c>
      <c r="AV58" s="103">
        <f>'007 - SO 07 - Vrh koulí'!J30</f>
        <v>0</v>
      </c>
      <c r="AW58" s="103">
        <f>'007 - SO 07 - Vrh koulí'!J31</f>
        <v>0</v>
      </c>
      <c r="AX58" s="103">
        <f>'007 - SO 07 - Vrh koulí'!J32</f>
        <v>0</v>
      </c>
      <c r="AY58" s="103">
        <f>'007 - SO 07 - Vrh koulí'!J33</f>
        <v>0</v>
      </c>
      <c r="AZ58" s="103">
        <f>'007 - SO 07 - Vrh koulí'!F30</f>
        <v>0</v>
      </c>
      <c r="BA58" s="103">
        <f>'007 - SO 07 - Vrh koulí'!F31</f>
        <v>0</v>
      </c>
      <c r="BB58" s="103">
        <f>'007 - SO 07 - Vrh koulí'!F32</f>
        <v>0</v>
      </c>
      <c r="BC58" s="103">
        <f>'007 - SO 07 - Vrh koulí'!F33</f>
        <v>0</v>
      </c>
      <c r="BD58" s="105">
        <f>'007 - SO 07 - Vrh koulí'!F34</f>
        <v>0</v>
      </c>
      <c r="BT58" s="106" t="s">
        <v>24</v>
      </c>
      <c r="BV58" s="106" t="s">
        <v>75</v>
      </c>
      <c r="BW58" s="106" t="s">
        <v>100</v>
      </c>
      <c r="BX58" s="106" t="s">
        <v>7</v>
      </c>
      <c r="CL58" s="106" t="s">
        <v>22</v>
      </c>
      <c r="CM58" s="106" t="s">
        <v>82</v>
      </c>
    </row>
    <row r="59" spans="1:91" s="5" customFormat="1" ht="22.5" customHeight="1">
      <c r="A59" s="96" t="s">
        <v>77</v>
      </c>
      <c r="B59" s="97"/>
      <c r="C59" s="98"/>
      <c r="D59" s="555" t="s">
        <v>101</v>
      </c>
      <c r="E59" s="555"/>
      <c r="F59" s="555"/>
      <c r="G59" s="555"/>
      <c r="H59" s="555"/>
      <c r="I59" s="99"/>
      <c r="J59" s="555" t="s">
        <v>102</v>
      </c>
      <c r="K59" s="555"/>
      <c r="L59" s="555"/>
      <c r="M59" s="555"/>
      <c r="N59" s="555"/>
      <c r="O59" s="555"/>
      <c r="P59" s="555"/>
      <c r="Q59" s="555"/>
      <c r="R59" s="555"/>
      <c r="S59" s="555"/>
      <c r="T59" s="555"/>
      <c r="U59" s="555"/>
      <c r="V59" s="555"/>
      <c r="W59" s="555"/>
      <c r="X59" s="555"/>
      <c r="Y59" s="555"/>
      <c r="Z59" s="555"/>
      <c r="AA59" s="555"/>
      <c r="AB59" s="555"/>
      <c r="AC59" s="555"/>
      <c r="AD59" s="555"/>
      <c r="AE59" s="555"/>
      <c r="AF59" s="555"/>
      <c r="AG59" s="553">
        <f>'008 - SO 08 -  Oplocení a...'!J27</f>
        <v>0</v>
      </c>
      <c r="AH59" s="554"/>
      <c r="AI59" s="554"/>
      <c r="AJ59" s="554"/>
      <c r="AK59" s="554"/>
      <c r="AL59" s="554"/>
      <c r="AM59" s="554"/>
      <c r="AN59" s="553">
        <f t="shared" si="0"/>
        <v>0</v>
      </c>
      <c r="AO59" s="554"/>
      <c r="AP59" s="554"/>
      <c r="AQ59" s="100" t="s">
        <v>80</v>
      </c>
      <c r="AR59" s="101"/>
      <c r="AS59" s="102">
        <v>0</v>
      </c>
      <c r="AT59" s="103">
        <f t="shared" si="1"/>
        <v>0</v>
      </c>
      <c r="AU59" s="104">
        <f>'008 - SO 08 -  Oplocení a...'!P84</f>
        <v>0</v>
      </c>
      <c r="AV59" s="103">
        <f>'008 - SO 08 -  Oplocení a...'!J30</f>
        <v>0</v>
      </c>
      <c r="AW59" s="103">
        <f>'008 - SO 08 -  Oplocení a...'!J31</f>
        <v>0</v>
      </c>
      <c r="AX59" s="103">
        <f>'008 - SO 08 -  Oplocení a...'!J32</f>
        <v>0</v>
      </c>
      <c r="AY59" s="103">
        <f>'008 - SO 08 -  Oplocení a...'!J33</f>
        <v>0</v>
      </c>
      <c r="AZ59" s="103">
        <f>'008 - SO 08 -  Oplocení a...'!F30</f>
        <v>0</v>
      </c>
      <c r="BA59" s="103">
        <f>'008 - SO 08 -  Oplocení a...'!F31</f>
        <v>0</v>
      </c>
      <c r="BB59" s="103">
        <f>'008 - SO 08 -  Oplocení a...'!F32</f>
        <v>0</v>
      </c>
      <c r="BC59" s="103">
        <f>'008 - SO 08 -  Oplocení a...'!F33</f>
        <v>0</v>
      </c>
      <c r="BD59" s="105">
        <f>'008 - SO 08 -  Oplocení a...'!F34</f>
        <v>0</v>
      </c>
      <c r="BT59" s="106" t="s">
        <v>24</v>
      </c>
      <c r="BV59" s="106" t="s">
        <v>75</v>
      </c>
      <c r="BW59" s="106" t="s">
        <v>103</v>
      </c>
      <c r="BX59" s="106" t="s">
        <v>7</v>
      </c>
      <c r="CL59" s="106" t="s">
        <v>22</v>
      </c>
      <c r="CM59" s="106" t="s">
        <v>82</v>
      </c>
    </row>
    <row r="60" spans="1:91" s="5" customFormat="1" ht="22.5" customHeight="1">
      <c r="A60" s="96" t="s">
        <v>77</v>
      </c>
      <c r="B60" s="97"/>
      <c r="C60" s="98"/>
      <c r="D60" s="555" t="s">
        <v>104</v>
      </c>
      <c r="E60" s="555"/>
      <c r="F60" s="555"/>
      <c r="G60" s="555"/>
      <c r="H60" s="555"/>
      <c r="I60" s="99"/>
      <c r="J60" s="555" t="s">
        <v>105</v>
      </c>
      <c r="K60" s="555"/>
      <c r="L60" s="555"/>
      <c r="M60" s="555"/>
      <c r="N60" s="555"/>
      <c r="O60" s="555"/>
      <c r="P60" s="555"/>
      <c r="Q60" s="555"/>
      <c r="R60" s="555"/>
      <c r="S60" s="555"/>
      <c r="T60" s="555"/>
      <c r="U60" s="555"/>
      <c r="V60" s="555"/>
      <c r="W60" s="555"/>
      <c r="X60" s="555"/>
      <c r="Y60" s="555"/>
      <c r="Z60" s="555"/>
      <c r="AA60" s="555"/>
      <c r="AB60" s="555"/>
      <c r="AC60" s="555"/>
      <c r="AD60" s="555"/>
      <c r="AE60" s="555"/>
      <c r="AF60" s="555"/>
      <c r="AG60" s="553">
        <f>'009 - SO 09 - Odvodnění a...'!J27</f>
        <v>0</v>
      </c>
      <c r="AH60" s="554"/>
      <c r="AI60" s="554"/>
      <c r="AJ60" s="554"/>
      <c r="AK60" s="554"/>
      <c r="AL60" s="554"/>
      <c r="AM60" s="554"/>
      <c r="AN60" s="553">
        <f t="shared" si="0"/>
        <v>0</v>
      </c>
      <c r="AO60" s="554"/>
      <c r="AP60" s="554"/>
      <c r="AQ60" s="100" t="s">
        <v>80</v>
      </c>
      <c r="AR60" s="101"/>
      <c r="AS60" s="102">
        <v>0</v>
      </c>
      <c r="AT60" s="103">
        <f t="shared" si="1"/>
        <v>0</v>
      </c>
      <c r="AU60" s="104">
        <f>'009 - SO 09 - Odvodnění a...'!P84</f>
        <v>0</v>
      </c>
      <c r="AV60" s="103">
        <f>'009 - SO 09 - Odvodnění a...'!J30</f>
        <v>0</v>
      </c>
      <c r="AW60" s="103">
        <f>'009 - SO 09 - Odvodnění a...'!J31</f>
        <v>0</v>
      </c>
      <c r="AX60" s="103">
        <f>'009 - SO 09 - Odvodnění a...'!J32</f>
        <v>0</v>
      </c>
      <c r="AY60" s="103">
        <f>'009 - SO 09 - Odvodnění a...'!J33</f>
        <v>0</v>
      </c>
      <c r="AZ60" s="103">
        <f>'009 - SO 09 - Odvodnění a...'!F30</f>
        <v>0</v>
      </c>
      <c r="BA60" s="103">
        <f>'009 - SO 09 - Odvodnění a...'!F31</f>
        <v>0</v>
      </c>
      <c r="BB60" s="103">
        <f>'009 - SO 09 - Odvodnění a...'!F32</f>
        <v>0</v>
      </c>
      <c r="BC60" s="103">
        <f>'009 - SO 09 - Odvodnění a...'!F33</f>
        <v>0</v>
      </c>
      <c r="BD60" s="105">
        <f>'009 - SO 09 - Odvodnění a...'!F34</f>
        <v>0</v>
      </c>
      <c r="BT60" s="106" t="s">
        <v>24</v>
      </c>
      <c r="BV60" s="106" t="s">
        <v>75</v>
      </c>
      <c r="BW60" s="106" t="s">
        <v>106</v>
      </c>
      <c r="BX60" s="106" t="s">
        <v>7</v>
      </c>
      <c r="CL60" s="106" t="s">
        <v>22</v>
      </c>
      <c r="CM60" s="106" t="s">
        <v>82</v>
      </c>
    </row>
    <row r="61" spans="1:91" s="5" customFormat="1" ht="22.5" customHeight="1">
      <c r="A61" s="96" t="s">
        <v>77</v>
      </c>
      <c r="B61" s="97"/>
      <c r="C61" s="98"/>
      <c r="D61" s="555" t="s">
        <v>107</v>
      </c>
      <c r="E61" s="555"/>
      <c r="F61" s="555"/>
      <c r="G61" s="555"/>
      <c r="H61" s="555"/>
      <c r="I61" s="99"/>
      <c r="J61" s="555" t="s">
        <v>108</v>
      </c>
      <c r="K61" s="555"/>
      <c r="L61" s="555"/>
      <c r="M61" s="555"/>
      <c r="N61" s="555"/>
      <c r="O61" s="555"/>
      <c r="P61" s="555"/>
      <c r="Q61" s="555"/>
      <c r="R61" s="555"/>
      <c r="S61" s="555"/>
      <c r="T61" s="555"/>
      <c r="U61" s="555"/>
      <c r="V61" s="555"/>
      <c r="W61" s="555"/>
      <c r="X61" s="555"/>
      <c r="Y61" s="555"/>
      <c r="Z61" s="555"/>
      <c r="AA61" s="555"/>
      <c r="AB61" s="555"/>
      <c r="AC61" s="555"/>
      <c r="AD61" s="555"/>
      <c r="AE61" s="555"/>
      <c r="AF61" s="555"/>
      <c r="AG61" s="553">
        <f>'010 - SO 10 - Studna '!J27</f>
        <v>0</v>
      </c>
      <c r="AH61" s="554"/>
      <c r="AI61" s="554"/>
      <c r="AJ61" s="554"/>
      <c r="AK61" s="554"/>
      <c r="AL61" s="554"/>
      <c r="AM61" s="554"/>
      <c r="AN61" s="553">
        <f t="shared" si="0"/>
        <v>0</v>
      </c>
      <c r="AO61" s="554"/>
      <c r="AP61" s="554"/>
      <c r="AQ61" s="100" t="s">
        <v>80</v>
      </c>
      <c r="AR61" s="101"/>
      <c r="AS61" s="102">
        <v>0</v>
      </c>
      <c r="AT61" s="103">
        <f t="shared" si="1"/>
        <v>0</v>
      </c>
      <c r="AU61" s="104">
        <f>'010 - SO 10 - Studna '!P82</f>
        <v>0</v>
      </c>
      <c r="AV61" s="103">
        <f>'010 - SO 10 - Studna '!J30</f>
        <v>0</v>
      </c>
      <c r="AW61" s="103">
        <f>'010 - SO 10 - Studna '!J31</f>
        <v>0</v>
      </c>
      <c r="AX61" s="103">
        <f>'010 - SO 10 - Studna '!J32</f>
        <v>0</v>
      </c>
      <c r="AY61" s="103">
        <f>'010 - SO 10 - Studna '!J33</f>
        <v>0</v>
      </c>
      <c r="AZ61" s="103">
        <f>'010 - SO 10 - Studna '!F30</f>
        <v>0</v>
      </c>
      <c r="BA61" s="103">
        <f>'010 - SO 10 - Studna '!F31</f>
        <v>0</v>
      </c>
      <c r="BB61" s="103">
        <f>'010 - SO 10 - Studna '!F32</f>
        <v>0</v>
      </c>
      <c r="BC61" s="103">
        <f>'010 - SO 10 - Studna '!F33</f>
        <v>0</v>
      </c>
      <c r="BD61" s="105">
        <f>'010 - SO 10 - Studna '!F34</f>
        <v>0</v>
      </c>
      <c r="BT61" s="106" t="s">
        <v>24</v>
      </c>
      <c r="BV61" s="106" t="s">
        <v>75</v>
      </c>
      <c r="BW61" s="106" t="s">
        <v>109</v>
      </c>
      <c r="BX61" s="106" t="s">
        <v>7</v>
      </c>
      <c r="CL61" s="106" t="s">
        <v>22</v>
      </c>
      <c r="CM61" s="106" t="s">
        <v>82</v>
      </c>
    </row>
    <row r="62" spans="1:91" s="5" customFormat="1" ht="22.5" customHeight="1">
      <c r="A62" s="96" t="s">
        <v>77</v>
      </c>
      <c r="B62" s="97"/>
      <c r="C62" s="98"/>
      <c r="D62" s="555" t="s">
        <v>110</v>
      </c>
      <c r="E62" s="555"/>
      <c r="F62" s="555"/>
      <c r="G62" s="555"/>
      <c r="H62" s="555"/>
      <c r="I62" s="99"/>
      <c r="J62" s="555" t="s">
        <v>111</v>
      </c>
      <c r="K62" s="555"/>
      <c r="L62" s="555"/>
      <c r="M62" s="555"/>
      <c r="N62" s="555"/>
      <c r="O62" s="555"/>
      <c r="P62" s="555"/>
      <c r="Q62" s="555"/>
      <c r="R62" s="555"/>
      <c r="S62" s="555"/>
      <c r="T62" s="555"/>
      <c r="U62" s="555"/>
      <c r="V62" s="555"/>
      <c r="W62" s="555"/>
      <c r="X62" s="555"/>
      <c r="Y62" s="555"/>
      <c r="Z62" s="555"/>
      <c r="AA62" s="555"/>
      <c r="AB62" s="555"/>
      <c r="AC62" s="555"/>
      <c r="AD62" s="555"/>
      <c r="AE62" s="555"/>
      <c r="AF62" s="555"/>
      <c r="AG62" s="553">
        <f>'011 - SO 11 - Osvětlení'!J27</f>
        <v>0</v>
      </c>
      <c r="AH62" s="554"/>
      <c r="AI62" s="554"/>
      <c r="AJ62" s="554"/>
      <c r="AK62" s="554"/>
      <c r="AL62" s="554"/>
      <c r="AM62" s="554"/>
      <c r="AN62" s="553">
        <f t="shared" si="0"/>
        <v>0</v>
      </c>
      <c r="AO62" s="554"/>
      <c r="AP62" s="554"/>
      <c r="AQ62" s="100" t="s">
        <v>80</v>
      </c>
      <c r="AR62" s="101"/>
      <c r="AS62" s="102">
        <v>0</v>
      </c>
      <c r="AT62" s="103">
        <f t="shared" si="1"/>
        <v>0</v>
      </c>
      <c r="AU62" s="104">
        <f>'011 - SO 11 - Osvětlení'!P82</f>
        <v>0</v>
      </c>
      <c r="AV62" s="103">
        <f>'011 - SO 11 - Osvětlení'!J30</f>
        <v>0</v>
      </c>
      <c r="AW62" s="103">
        <f>'011 - SO 11 - Osvětlení'!J31</f>
        <v>0</v>
      </c>
      <c r="AX62" s="103">
        <f>'011 - SO 11 - Osvětlení'!J32</f>
        <v>0</v>
      </c>
      <c r="AY62" s="103">
        <f>'011 - SO 11 - Osvětlení'!J33</f>
        <v>0</v>
      </c>
      <c r="AZ62" s="103">
        <f>'011 - SO 11 - Osvětlení'!F30</f>
        <v>0</v>
      </c>
      <c r="BA62" s="103">
        <f>'011 - SO 11 - Osvětlení'!F31</f>
        <v>0</v>
      </c>
      <c r="BB62" s="103">
        <f>'011 - SO 11 - Osvětlení'!F32</f>
        <v>0</v>
      </c>
      <c r="BC62" s="103">
        <f>'011 - SO 11 - Osvětlení'!F33</f>
        <v>0</v>
      </c>
      <c r="BD62" s="105">
        <f>'011 - SO 11 - Osvětlení'!F34</f>
        <v>0</v>
      </c>
      <c r="BT62" s="106" t="s">
        <v>24</v>
      </c>
      <c r="BV62" s="106" t="s">
        <v>75</v>
      </c>
      <c r="BW62" s="106" t="s">
        <v>112</v>
      </c>
      <c r="BX62" s="106" t="s">
        <v>7</v>
      </c>
      <c r="CL62" s="106" t="s">
        <v>22</v>
      </c>
      <c r="CM62" s="106" t="s">
        <v>82</v>
      </c>
    </row>
    <row r="63" spans="1:91" s="5" customFormat="1" ht="22.5" customHeight="1">
      <c r="A63" s="96" t="s">
        <v>77</v>
      </c>
      <c r="B63" s="97"/>
      <c r="C63" s="98"/>
      <c r="D63" s="555" t="s">
        <v>113</v>
      </c>
      <c r="E63" s="555"/>
      <c r="F63" s="555"/>
      <c r="G63" s="555"/>
      <c r="H63" s="555"/>
      <c r="I63" s="99"/>
      <c r="J63" s="555" t="s">
        <v>114</v>
      </c>
      <c r="K63" s="555"/>
      <c r="L63" s="555"/>
      <c r="M63" s="555"/>
      <c r="N63" s="555"/>
      <c r="O63" s="555"/>
      <c r="P63" s="555"/>
      <c r="Q63" s="555"/>
      <c r="R63" s="555"/>
      <c r="S63" s="555"/>
      <c r="T63" s="555"/>
      <c r="U63" s="555"/>
      <c r="V63" s="555"/>
      <c r="W63" s="555"/>
      <c r="X63" s="555"/>
      <c r="Y63" s="555"/>
      <c r="Z63" s="555"/>
      <c r="AA63" s="555"/>
      <c r="AB63" s="555"/>
      <c r="AC63" s="555"/>
      <c r="AD63" s="555"/>
      <c r="AE63" s="555"/>
      <c r="AF63" s="555"/>
      <c r="AG63" s="553">
        <f>'012 - SO 12 - Cesta'!J27</f>
        <v>0</v>
      </c>
      <c r="AH63" s="554"/>
      <c r="AI63" s="554"/>
      <c r="AJ63" s="554"/>
      <c r="AK63" s="554"/>
      <c r="AL63" s="554"/>
      <c r="AM63" s="554"/>
      <c r="AN63" s="553">
        <f t="shared" si="0"/>
        <v>0</v>
      </c>
      <c r="AO63" s="554"/>
      <c r="AP63" s="554"/>
      <c r="AQ63" s="100" t="s">
        <v>80</v>
      </c>
      <c r="AR63" s="101"/>
      <c r="AS63" s="102">
        <v>0</v>
      </c>
      <c r="AT63" s="103">
        <f t="shared" si="1"/>
        <v>0</v>
      </c>
      <c r="AU63" s="104">
        <f>'012 - SO 12 - Cesta'!P80</f>
        <v>0</v>
      </c>
      <c r="AV63" s="103">
        <f>'012 - SO 12 - Cesta'!J30</f>
        <v>0</v>
      </c>
      <c r="AW63" s="103">
        <f>'012 - SO 12 - Cesta'!J31</f>
        <v>0</v>
      </c>
      <c r="AX63" s="103">
        <f>'012 - SO 12 - Cesta'!J32</f>
        <v>0</v>
      </c>
      <c r="AY63" s="103">
        <f>'012 - SO 12 - Cesta'!J33</f>
        <v>0</v>
      </c>
      <c r="AZ63" s="103">
        <f>'012 - SO 12 - Cesta'!F30</f>
        <v>0</v>
      </c>
      <c r="BA63" s="103">
        <f>'012 - SO 12 - Cesta'!F31</f>
        <v>0</v>
      </c>
      <c r="BB63" s="103">
        <f>'012 - SO 12 - Cesta'!F32</f>
        <v>0</v>
      </c>
      <c r="BC63" s="103">
        <f>'012 - SO 12 - Cesta'!F33</f>
        <v>0</v>
      </c>
      <c r="BD63" s="105">
        <f>'012 - SO 12 - Cesta'!F34</f>
        <v>0</v>
      </c>
      <c r="BT63" s="106" t="s">
        <v>24</v>
      </c>
      <c r="BV63" s="106" t="s">
        <v>75</v>
      </c>
      <c r="BW63" s="106" t="s">
        <v>115</v>
      </c>
      <c r="BX63" s="106" t="s">
        <v>7</v>
      </c>
      <c r="CL63" s="106" t="s">
        <v>22</v>
      </c>
      <c r="CM63" s="106" t="s">
        <v>82</v>
      </c>
    </row>
    <row r="64" spans="1:91" s="5" customFormat="1" ht="22.5" customHeight="1">
      <c r="A64" s="96" t="s">
        <v>77</v>
      </c>
      <c r="B64" s="97"/>
      <c r="C64" s="98"/>
      <c r="D64" s="555" t="s">
        <v>116</v>
      </c>
      <c r="E64" s="555"/>
      <c r="F64" s="555"/>
      <c r="G64" s="555"/>
      <c r="H64" s="555"/>
      <c r="I64" s="99"/>
      <c r="J64" s="555" t="s">
        <v>117</v>
      </c>
      <c r="K64" s="555"/>
      <c r="L64" s="555"/>
      <c r="M64" s="555"/>
      <c r="N64" s="555"/>
      <c r="O64" s="555"/>
      <c r="P64" s="555"/>
      <c r="Q64" s="555"/>
      <c r="R64" s="555"/>
      <c r="S64" s="555"/>
      <c r="T64" s="555"/>
      <c r="U64" s="555"/>
      <c r="V64" s="555"/>
      <c r="W64" s="555"/>
      <c r="X64" s="555"/>
      <c r="Y64" s="555"/>
      <c r="Z64" s="555"/>
      <c r="AA64" s="555"/>
      <c r="AB64" s="555"/>
      <c r="AC64" s="555"/>
      <c r="AD64" s="555"/>
      <c r="AE64" s="555"/>
      <c r="AF64" s="555"/>
      <c r="AG64" s="553">
        <f>'013 - SO 13 - Sadové úpra...'!J27</f>
        <v>0</v>
      </c>
      <c r="AH64" s="554"/>
      <c r="AI64" s="554"/>
      <c r="AJ64" s="554"/>
      <c r="AK64" s="554"/>
      <c r="AL64" s="554"/>
      <c r="AM64" s="554"/>
      <c r="AN64" s="553">
        <f t="shared" si="0"/>
        <v>0</v>
      </c>
      <c r="AO64" s="554"/>
      <c r="AP64" s="554"/>
      <c r="AQ64" s="100" t="s">
        <v>80</v>
      </c>
      <c r="AR64" s="101"/>
      <c r="AS64" s="102">
        <v>0</v>
      </c>
      <c r="AT64" s="103">
        <f t="shared" si="1"/>
        <v>0</v>
      </c>
      <c r="AU64" s="104">
        <f>'013 - SO 13 - Sadové úpra...'!P79</f>
        <v>0</v>
      </c>
      <c r="AV64" s="103">
        <f>'013 - SO 13 - Sadové úpra...'!J30</f>
        <v>0</v>
      </c>
      <c r="AW64" s="103">
        <f>'013 - SO 13 - Sadové úpra...'!J31</f>
        <v>0</v>
      </c>
      <c r="AX64" s="103">
        <f>'013 - SO 13 - Sadové úpra...'!J32</f>
        <v>0</v>
      </c>
      <c r="AY64" s="103">
        <f>'013 - SO 13 - Sadové úpra...'!J33</f>
        <v>0</v>
      </c>
      <c r="AZ64" s="103">
        <f>'013 - SO 13 - Sadové úpra...'!F30</f>
        <v>0</v>
      </c>
      <c r="BA64" s="103">
        <f>'013 - SO 13 - Sadové úpra...'!F31</f>
        <v>0</v>
      </c>
      <c r="BB64" s="103">
        <f>'013 - SO 13 - Sadové úpra...'!F32</f>
        <v>0</v>
      </c>
      <c r="BC64" s="103">
        <f>'013 - SO 13 - Sadové úpra...'!F33</f>
        <v>0</v>
      </c>
      <c r="BD64" s="105">
        <f>'013 - SO 13 - Sadové úpra...'!F34</f>
        <v>0</v>
      </c>
      <c r="BT64" s="106" t="s">
        <v>24</v>
      </c>
      <c r="BV64" s="106" t="s">
        <v>75</v>
      </c>
      <c r="BW64" s="106" t="s">
        <v>118</v>
      </c>
      <c r="BX64" s="106" t="s">
        <v>7</v>
      </c>
      <c r="CL64" s="106" t="s">
        <v>22</v>
      </c>
      <c r="CM64" s="106" t="s">
        <v>82</v>
      </c>
    </row>
    <row r="65" spans="1:91" s="5" customFormat="1" ht="22.5" customHeight="1">
      <c r="A65" s="96" t="s">
        <v>77</v>
      </c>
      <c r="B65" s="97"/>
      <c r="C65" s="98"/>
      <c r="D65" s="555" t="s">
        <v>119</v>
      </c>
      <c r="E65" s="555"/>
      <c r="F65" s="555"/>
      <c r="G65" s="555"/>
      <c r="H65" s="555"/>
      <c r="I65" s="99"/>
      <c r="J65" s="555" t="s">
        <v>120</v>
      </c>
      <c r="K65" s="555"/>
      <c r="L65" s="555"/>
      <c r="M65" s="555"/>
      <c r="N65" s="555"/>
      <c r="O65" s="555"/>
      <c r="P65" s="555"/>
      <c r="Q65" s="555"/>
      <c r="R65" s="555"/>
      <c r="S65" s="555"/>
      <c r="T65" s="555"/>
      <c r="U65" s="555"/>
      <c r="V65" s="555"/>
      <c r="W65" s="555"/>
      <c r="X65" s="555"/>
      <c r="Y65" s="555"/>
      <c r="Z65" s="555"/>
      <c r="AA65" s="555"/>
      <c r="AB65" s="555"/>
      <c r="AC65" s="555"/>
      <c r="AD65" s="555"/>
      <c r="AE65" s="555"/>
      <c r="AF65" s="555"/>
      <c r="AG65" s="553">
        <f>'014 - SO 14 - Mobiliář'!J27</f>
        <v>0</v>
      </c>
      <c r="AH65" s="554"/>
      <c r="AI65" s="554"/>
      <c r="AJ65" s="554"/>
      <c r="AK65" s="554"/>
      <c r="AL65" s="554"/>
      <c r="AM65" s="554"/>
      <c r="AN65" s="553">
        <f t="shared" si="0"/>
        <v>0</v>
      </c>
      <c r="AO65" s="554"/>
      <c r="AP65" s="554"/>
      <c r="AQ65" s="100" t="s">
        <v>80</v>
      </c>
      <c r="AR65" s="101"/>
      <c r="AS65" s="102">
        <v>0</v>
      </c>
      <c r="AT65" s="103">
        <f t="shared" si="1"/>
        <v>0</v>
      </c>
      <c r="AU65" s="104">
        <f>'014 - SO 14 - Mobiliář'!P83</f>
        <v>0</v>
      </c>
      <c r="AV65" s="103">
        <f>'014 - SO 14 - Mobiliář'!J30</f>
        <v>0</v>
      </c>
      <c r="AW65" s="103">
        <f>'014 - SO 14 - Mobiliář'!J31</f>
        <v>0</v>
      </c>
      <c r="AX65" s="103">
        <f>'014 - SO 14 - Mobiliář'!J32</f>
        <v>0</v>
      </c>
      <c r="AY65" s="103">
        <f>'014 - SO 14 - Mobiliář'!J33</f>
        <v>0</v>
      </c>
      <c r="AZ65" s="103">
        <f>'014 - SO 14 - Mobiliář'!F30</f>
        <v>0</v>
      </c>
      <c r="BA65" s="103">
        <f>'014 - SO 14 - Mobiliář'!F31</f>
        <v>0</v>
      </c>
      <c r="BB65" s="103">
        <f>'014 - SO 14 - Mobiliář'!F32</f>
        <v>0</v>
      </c>
      <c r="BC65" s="103">
        <f>'014 - SO 14 - Mobiliář'!F33</f>
        <v>0</v>
      </c>
      <c r="BD65" s="105">
        <f>'014 - SO 14 - Mobiliář'!F34</f>
        <v>0</v>
      </c>
      <c r="BT65" s="106" t="s">
        <v>24</v>
      </c>
      <c r="BV65" s="106" t="s">
        <v>75</v>
      </c>
      <c r="BW65" s="106" t="s">
        <v>121</v>
      </c>
      <c r="BX65" s="106" t="s">
        <v>7</v>
      </c>
      <c r="CL65" s="106" t="s">
        <v>22</v>
      </c>
      <c r="CM65" s="106" t="s">
        <v>82</v>
      </c>
    </row>
    <row r="66" spans="1:91" s="5" customFormat="1" ht="22.5" customHeight="1">
      <c r="A66" s="96" t="s">
        <v>77</v>
      </c>
      <c r="B66" s="97"/>
      <c r="C66" s="98"/>
      <c r="D66" s="555" t="s">
        <v>122</v>
      </c>
      <c r="E66" s="555"/>
      <c r="F66" s="555"/>
      <c r="G66" s="555"/>
      <c r="H66" s="555"/>
      <c r="I66" s="99"/>
      <c r="J66" s="555" t="s">
        <v>123</v>
      </c>
      <c r="K66" s="555"/>
      <c r="L66" s="555"/>
      <c r="M66" s="555"/>
      <c r="N66" s="555"/>
      <c r="O66" s="555"/>
      <c r="P66" s="555"/>
      <c r="Q66" s="555"/>
      <c r="R66" s="555"/>
      <c r="S66" s="555"/>
      <c r="T66" s="555"/>
      <c r="U66" s="555"/>
      <c r="V66" s="555"/>
      <c r="W66" s="555"/>
      <c r="X66" s="555"/>
      <c r="Y66" s="555"/>
      <c r="Z66" s="555"/>
      <c r="AA66" s="555"/>
      <c r="AB66" s="555"/>
      <c r="AC66" s="555"/>
      <c r="AD66" s="555"/>
      <c r="AE66" s="555"/>
      <c r="AF66" s="555"/>
      <c r="AG66" s="553">
        <f>'015 - SO 15 - Vedlejší ro...'!J27</f>
        <v>0</v>
      </c>
      <c r="AH66" s="554"/>
      <c r="AI66" s="554"/>
      <c r="AJ66" s="554"/>
      <c r="AK66" s="554"/>
      <c r="AL66" s="554"/>
      <c r="AM66" s="554"/>
      <c r="AN66" s="553">
        <f t="shared" si="0"/>
        <v>0</v>
      </c>
      <c r="AO66" s="554"/>
      <c r="AP66" s="554"/>
      <c r="AQ66" s="100" t="s">
        <v>80</v>
      </c>
      <c r="AR66" s="101"/>
      <c r="AS66" s="107">
        <v>0</v>
      </c>
      <c r="AT66" s="108">
        <f t="shared" si="1"/>
        <v>0</v>
      </c>
      <c r="AU66" s="109">
        <f>'015 - SO 15 - Vedlejší ro...'!P83</f>
        <v>0</v>
      </c>
      <c r="AV66" s="108">
        <f>'015 - SO 15 - Vedlejší ro...'!J30</f>
        <v>0</v>
      </c>
      <c r="AW66" s="108">
        <f>'015 - SO 15 - Vedlejší ro...'!J31</f>
        <v>0</v>
      </c>
      <c r="AX66" s="108">
        <f>'015 - SO 15 - Vedlejší ro...'!J32</f>
        <v>0</v>
      </c>
      <c r="AY66" s="108">
        <f>'015 - SO 15 - Vedlejší ro...'!J33</f>
        <v>0</v>
      </c>
      <c r="AZ66" s="108">
        <f>'015 - SO 15 - Vedlejší ro...'!F30</f>
        <v>0</v>
      </c>
      <c r="BA66" s="108">
        <f>'015 - SO 15 - Vedlejší ro...'!F31</f>
        <v>0</v>
      </c>
      <c r="BB66" s="108">
        <f>'015 - SO 15 - Vedlejší ro...'!F32</f>
        <v>0</v>
      </c>
      <c r="BC66" s="108">
        <f>'015 - SO 15 - Vedlejší ro...'!F33</f>
        <v>0</v>
      </c>
      <c r="BD66" s="110">
        <f>'015 - SO 15 - Vedlejší ro...'!F34</f>
        <v>0</v>
      </c>
      <c r="BT66" s="106" t="s">
        <v>24</v>
      </c>
      <c r="BV66" s="106" t="s">
        <v>75</v>
      </c>
      <c r="BW66" s="106" t="s">
        <v>124</v>
      </c>
      <c r="BX66" s="106" t="s">
        <v>7</v>
      </c>
      <c r="CL66" s="106" t="s">
        <v>22</v>
      </c>
      <c r="CM66" s="106" t="s">
        <v>82</v>
      </c>
    </row>
    <row r="67" spans="1:91" s="1" customFormat="1" ht="30" customHeight="1">
      <c r="B67" s="41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  <c r="AQ67" s="63"/>
      <c r="AR67" s="61"/>
    </row>
    <row r="68" spans="1:91" s="1" customFormat="1" ht="6.95" customHeight="1"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57"/>
      <c r="AN68" s="57"/>
      <c r="AO68" s="57"/>
      <c r="AP68" s="57"/>
      <c r="AQ68" s="57"/>
      <c r="AR68" s="61"/>
    </row>
  </sheetData>
  <sheetProtection password="CC35" sheet="1" objects="1" scenarios="1" formatCells="0" formatColumns="0" formatRows="0" sort="0" autoFilter="0"/>
  <mergeCells count="97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62:AM62"/>
    <mergeCell ref="D62:H62"/>
    <mergeCell ref="J62:AF62"/>
    <mergeCell ref="AN63:AP63"/>
    <mergeCell ref="AG63:AM63"/>
    <mergeCell ref="D63:H63"/>
    <mergeCell ref="J63:AF63"/>
    <mergeCell ref="AR2:BE2"/>
    <mergeCell ref="AN66:AP66"/>
    <mergeCell ref="AG66:AM66"/>
    <mergeCell ref="D66:H66"/>
    <mergeCell ref="J66:AF66"/>
    <mergeCell ref="AG51:AM51"/>
    <mergeCell ref="AN51:AP51"/>
    <mergeCell ref="AN64:AP64"/>
    <mergeCell ref="AG64:AM64"/>
    <mergeCell ref="D64:H64"/>
    <mergeCell ref="J64:AF64"/>
    <mergeCell ref="AN65:AP65"/>
    <mergeCell ref="AG65:AM65"/>
    <mergeCell ref="D65:H65"/>
    <mergeCell ref="J65:AF65"/>
    <mergeCell ref="AN62:AP62"/>
  </mergeCells>
  <hyperlinks>
    <hyperlink ref="K1:S1" location="C2" display="1) Rekapitulace stavby"/>
    <hyperlink ref="W1:AI1" location="C51" display="2) Rekapitulace objektů stavby a soupisů prací"/>
    <hyperlink ref="A52" location="'001 - SO 01 - Atletický ovál'!C2" display="/"/>
    <hyperlink ref="A53" location="'002 - SO 02 - Skok daleký'!C2" display="/"/>
    <hyperlink ref="A54" location="'003 - SO 03 - Skok vysoký'!C2" display="/"/>
    <hyperlink ref="A55" location="'004 - SO 04 - Víceúčelové...'!C2" display="/"/>
    <hyperlink ref="A56" location="'005 - SO 05 - Travnaté hř...'!C2" display="/"/>
    <hyperlink ref="A57" location="'006 - SO 06 - Hod do dálky'!C2" display="/"/>
    <hyperlink ref="A58" location="'007 - SO 07 - Vrh koulí'!C2" display="/"/>
    <hyperlink ref="A59" location="'008 - SO 08 -  Oplocení a...'!C2" display="/"/>
    <hyperlink ref="A60" location="'009 - SO 09 - Odvodnění a...'!C2" display="/"/>
    <hyperlink ref="A61" location="'010 - SO 10 - Studna '!C2" display="/"/>
    <hyperlink ref="A62" location="'011 - SO 11 - Osvětlení'!C2" display="/"/>
    <hyperlink ref="A63" location="'012 - SO 12 - Cesta'!C2" display="/"/>
    <hyperlink ref="A64" location="'013 - SO 13 - Sadové úpra...'!C2" display="/"/>
    <hyperlink ref="A65" location="'014 - SO 14 - Mobiliář'!C2" display="/"/>
    <hyperlink ref="A66" location="'015 - SO 15 - Vedlejší ro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94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125</v>
      </c>
      <c r="G1" s="593" t="s">
        <v>126</v>
      </c>
      <c r="H1" s="593"/>
      <c r="I1" s="115"/>
      <c r="J1" s="114" t="s">
        <v>127</v>
      </c>
      <c r="K1" s="113" t="s">
        <v>128</v>
      </c>
      <c r="L1" s="114" t="s">
        <v>129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552"/>
      <c r="M2" s="552"/>
      <c r="N2" s="552"/>
      <c r="O2" s="552"/>
      <c r="P2" s="552"/>
      <c r="Q2" s="552"/>
      <c r="R2" s="552"/>
      <c r="S2" s="552"/>
      <c r="T2" s="552"/>
      <c r="U2" s="552"/>
      <c r="V2" s="552"/>
      <c r="AT2" s="24" t="s">
        <v>106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5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594" t="str">
        <f>'Rekapitulace stavby'!K6</f>
        <v>Modernizace sportoviště nad parkem</v>
      </c>
      <c r="F7" s="595"/>
      <c r="G7" s="595"/>
      <c r="H7" s="595"/>
      <c r="I7" s="117"/>
      <c r="J7" s="29"/>
      <c r="K7" s="31"/>
    </row>
    <row r="8" spans="1:70" s="1" customFormat="1" ht="15">
      <c r="B8" s="41"/>
      <c r="C8" s="42"/>
      <c r="D8" s="37" t="s">
        <v>131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596" t="s">
        <v>1114</v>
      </c>
      <c r="F9" s="597"/>
      <c r="G9" s="597"/>
      <c r="H9" s="597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22</v>
      </c>
      <c r="G11" s="42"/>
      <c r="H11" s="42"/>
      <c r="I11" s="119" t="s">
        <v>23</v>
      </c>
      <c r="J11" s="35" t="s">
        <v>22</v>
      </c>
      <c r="K11" s="45"/>
    </row>
    <row r="12" spans="1:70" s="1" customFormat="1" ht="14.45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19" t="s">
        <v>27</v>
      </c>
      <c r="J12" s="120" t="str">
        <f>'Rekapitulace stavby'!AN8</f>
        <v>15. 1. 2016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29</v>
      </c>
      <c r="E14" s="42"/>
      <c r="F14" s="42"/>
      <c r="G14" s="42"/>
      <c r="H14" s="42"/>
      <c r="I14" s="119" t="s">
        <v>30</v>
      </c>
      <c r="J14" s="35" t="s">
        <v>22</v>
      </c>
      <c r="K14" s="45"/>
    </row>
    <row r="15" spans="1:70" s="1" customFormat="1" ht="18" customHeight="1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22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33</v>
      </c>
      <c r="E17" s="42"/>
      <c r="F17" s="42"/>
      <c r="G17" s="42"/>
      <c r="H17" s="42"/>
      <c r="I17" s="119" t="s">
        <v>30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35</v>
      </c>
      <c r="E20" s="42"/>
      <c r="F20" s="42"/>
      <c r="G20" s="42"/>
      <c r="H20" s="42"/>
      <c r="I20" s="119" t="s">
        <v>30</v>
      </c>
      <c r="J20" s="35" t="s">
        <v>22</v>
      </c>
      <c r="K20" s="45"/>
    </row>
    <row r="21" spans="2:11" s="1" customFormat="1" ht="18" customHeight="1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22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586" t="s">
        <v>22</v>
      </c>
      <c r="F24" s="586"/>
      <c r="G24" s="586"/>
      <c r="H24" s="586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39</v>
      </c>
      <c r="E27" s="42"/>
      <c r="F27" s="42"/>
      <c r="G27" s="42"/>
      <c r="H27" s="42"/>
      <c r="I27" s="118"/>
      <c r="J27" s="128">
        <f>ROUND(J84,2)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41</v>
      </c>
      <c r="G29" s="42"/>
      <c r="H29" s="42"/>
      <c r="I29" s="129" t="s">
        <v>40</v>
      </c>
      <c r="J29" s="46" t="s">
        <v>42</v>
      </c>
      <c r="K29" s="45"/>
    </row>
    <row r="30" spans="2:11" s="1" customFormat="1" ht="14.45" customHeight="1">
      <c r="B30" s="41"/>
      <c r="C30" s="42"/>
      <c r="D30" s="49" t="s">
        <v>43</v>
      </c>
      <c r="E30" s="49" t="s">
        <v>44</v>
      </c>
      <c r="F30" s="130">
        <f>ROUND(SUM(BE84:BE193), 2)</f>
        <v>0</v>
      </c>
      <c r="G30" s="42"/>
      <c r="H30" s="42"/>
      <c r="I30" s="131">
        <v>0.21</v>
      </c>
      <c r="J30" s="130">
        <f>ROUND(ROUND((SUM(BE84:BE193)),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45</v>
      </c>
      <c r="F31" s="130">
        <f>ROUND(SUM(BF84:BF193), 2)</f>
        <v>0</v>
      </c>
      <c r="G31" s="42"/>
      <c r="H31" s="42"/>
      <c r="I31" s="131">
        <v>0.15</v>
      </c>
      <c r="J31" s="130">
        <f>ROUND(ROUND((SUM(BF84:BF193)),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46</v>
      </c>
      <c r="F32" s="130">
        <f>ROUND(SUM(BG84:BG193),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47</v>
      </c>
      <c r="F33" s="130">
        <f>ROUND(SUM(BH84:BH193),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48</v>
      </c>
      <c r="F34" s="130">
        <f>ROUND(SUM(BI84:BI193),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49</v>
      </c>
      <c r="E36" s="79"/>
      <c r="F36" s="79"/>
      <c r="G36" s="134" t="s">
        <v>50</v>
      </c>
      <c r="H36" s="135" t="s">
        <v>51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133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594" t="str">
        <f>E7</f>
        <v>Modernizace sportoviště nad parkem</v>
      </c>
      <c r="F45" s="595"/>
      <c r="G45" s="595"/>
      <c r="H45" s="595"/>
      <c r="I45" s="118"/>
      <c r="J45" s="42"/>
      <c r="K45" s="45"/>
    </row>
    <row r="46" spans="2:11" s="1" customFormat="1" ht="14.45" customHeight="1">
      <c r="B46" s="41"/>
      <c r="C46" s="37" t="s">
        <v>131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596" t="str">
        <f>E9</f>
        <v>009 - SO 09 - Odvodnění areálu</v>
      </c>
      <c r="F47" s="597"/>
      <c r="G47" s="597"/>
      <c r="H47" s="597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>p.č. 198/1, k.ú. Mnichovo Hradiště</v>
      </c>
      <c r="G49" s="42"/>
      <c r="H49" s="42"/>
      <c r="I49" s="119" t="s">
        <v>27</v>
      </c>
      <c r="J49" s="120" t="str">
        <f>IF(J12="","",J12)</f>
        <v>15. 1. 2016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5">
      <c r="B51" s="41"/>
      <c r="C51" s="37" t="s">
        <v>29</v>
      </c>
      <c r="D51" s="42"/>
      <c r="E51" s="42"/>
      <c r="F51" s="35" t="str">
        <f>E15</f>
        <v>Město Mnichovo Hradiště</v>
      </c>
      <c r="G51" s="42"/>
      <c r="H51" s="42"/>
      <c r="I51" s="119" t="s">
        <v>35</v>
      </c>
      <c r="J51" s="35" t="str">
        <f>E21</f>
        <v>ANITAS s.r.o.</v>
      </c>
      <c r="K51" s="45"/>
    </row>
    <row r="52" spans="2:47" s="1" customFormat="1" ht="14.45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134</v>
      </c>
      <c r="D54" s="132"/>
      <c r="E54" s="132"/>
      <c r="F54" s="132"/>
      <c r="G54" s="132"/>
      <c r="H54" s="132"/>
      <c r="I54" s="145"/>
      <c r="J54" s="146" t="s">
        <v>135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136</v>
      </c>
      <c r="D56" s="42"/>
      <c r="E56" s="42"/>
      <c r="F56" s="42"/>
      <c r="G56" s="42"/>
      <c r="H56" s="42"/>
      <c r="I56" s="118"/>
      <c r="J56" s="128">
        <f>J84</f>
        <v>0</v>
      </c>
      <c r="K56" s="45"/>
      <c r="AU56" s="24" t="s">
        <v>137</v>
      </c>
    </row>
    <row r="57" spans="2:47" s="7" customFormat="1" ht="24.95" customHeight="1">
      <c r="B57" s="149"/>
      <c r="C57" s="150"/>
      <c r="D57" s="151" t="s">
        <v>138</v>
      </c>
      <c r="E57" s="152"/>
      <c r="F57" s="152"/>
      <c r="G57" s="152"/>
      <c r="H57" s="152"/>
      <c r="I57" s="153"/>
      <c r="J57" s="154">
        <f>J85</f>
        <v>0</v>
      </c>
      <c r="K57" s="155"/>
    </row>
    <row r="58" spans="2:47" s="8" customFormat="1" ht="19.899999999999999" customHeight="1">
      <c r="B58" s="156"/>
      <c r="C58" s="157"/>
      <c r="D58" s="158" t="s">
        <v>139</v>
      </c>
      <c r="E58" s="159"/>
      <c r="F58" s="159"/>
      <c r="G58" s="159"/>
      <c r="H58" s="159"/>
      <c r="I58" s="160"/>
      <c r="J58" s="161">
        <f>J86</f>
        <v>0</v>
      </c>
      <c r="K58" s="162"/>
    </row>
    <row r="59" spans="2:47" s="8" customFormat="1" ht="19.899999999999999" customHeight="1">
      <c r="B59" s="156"/>
      <c r="C59" s="157"/>
      <c r="D59" s="158" t="s">
        <v>140</v>
      </c>
      <c r="E59" s="159"/>
      <c r="F59" s="159"/>
      <c r="G59" s="159"/>
      <c r="H59" s="159"/>
      <c r="I59" s="160"/>
      <c r="J59" s="161">
        <f>J118</f>
        <v>0</v>
      </c>
      <c r="K59" s="162"/>
    </row>
    <row r="60" spans="2:47" s="8" customFormat="1" ht="19.899999999999999" customHeight="1">
      <c r="B60" s="156"/>
      <c r="C60" s="157"/>
      <c r="D60" s="158" t="s">
        <v>404</v>
      </c>
      <c r="E60" s="159"/>
      <c r="F60" s="159"/>
      <c r="G60" s="159"/>
      <c r="H60" s="159"/>
      <c r="I60" s="160"/>
      <c r="J60" s="161">
        <f>J126</f>
        <v>0</v>
      </c>
      <c r="K60" s="162"/>
    </row>
    <row r="61" spans="2:47" s="8" customFormat="1" ht="19.899999999999999" customHeight="1">
      <c r="B61" s="156"/>
      <c r="C61" s="157"/>
      <c r="D61" s="158" t="s">
        <v>774</v>
      </c>
      <c r="E61" s="159"/>
      <c r="F61" s="159"/>
      <c r="G61" s="159"/>
      <c r="H61" s="159"/>
      <c r="I61" s="160"/>
      <c r="J61" s="161">
        <f>J137</f>
        <v>0</v>
      </c>
      <c r="K61" s="162"/>
    </row>
    <row r="62" spans="2:47" s="8" customFormat="1" ht="19.899999999999999" customHeight="1">
      <c r="B62" s="156"/>
      <c r="C62" s="157"/>
      <c r="D62" s="158" t="s">
        <v>775</v>
      </c>
      <c r="E62" s="159"/>
      <c r="F62" s="159"/>
      <c r="G62" s="159"/>
      <c r="H62" s="159"/>
      <c r="I62" s="160"/>
      <c r="J62" s="161">
        <f>J140</f>
        <v>0</v>
      </c>
      <c r="K62" s="162"/>
    </row>
    <row r="63" spans="2:47" s="8" customFormat="1" ht="19.899999999999999" customHeight="1">
      <c r="B63" s="156"/>
      <c r="C63" s="157"/>
      <c r="D63" s="158" t="s">
        <v>142</v>
      </c>
      <c r="E63" s="159"/>
      <c r="F63" s="159"/>
      <c r="G63" s="159"/>
      <c r="H63" s="159"/>
      <c r="I63" s="160"/>
      <c r="J63" s="161">
        <f>J157</f>
        <v>0</v>
      </c>
      <c r="K63" s="162"/>
    </row>
    <row r="64" spans="2:47" s="8" customFormat="1" ht="19.899999999999999" customHeight="1">
      <c r="B64" s="156"/>
      <c r="C64" s="157"/>
      <c r="D64" s="158" t="s">
        <v>144</v>
      </c>
      <c r="E64" s="159"/>
      <c r="F64" s="159"/>
      <c r="G64" s="159"/>
      <c r="H64" s="159"/>
      <c r="I64" s="160"/>
      <c r="J64" s="161">
        <f>J192</f>
        <v>0</v>
      </c>
      <c r="K64" s="162"/>
    </row>
    <row r="65" spans="2:12" s="1" customFormat="1" ht="21.75" customHeight="1">
      <c r="B65" s="41"/>
      <c r="C65" s="42"/>
      <c r="D65" s="42"/>
      <c r="E65" s="42"/>
      <c r="F65" s="42"/>
      <c r="G65" s="42"/>
      <c r="H65" s="42"/>
      <c r="I65" s="118"/>
      <c r="J65" s="42"/>
      <c r="K65" s="45"/>
    </row>
    <row r="66" spans="2:12" s="1" customFormat="1" ht="6.95" customHeight="1">
      <c r="B66" s="56"/>
      <c r="C66" s="57"/>
      <c r="D66" s="57"/>
      <c r="E66" s="57"/>
      <c r="F66" s="57"/>
      <c r="G66" s="57"/>
      <c r="H66" s="57"/>
      <c r="I66" s="139"/>
      <c r="J66" s="57"/>
      <c r="K66" s="58"/>
    </row>
    <row r="70" spans="2:12" s="1" customFormat="1" ht="6.95" customHeight="1">
      <c r="B70" s="59"/>
      <c r="C70" s="60"/>
      <c r="D70" s="60"/>
      <c r="E70" s="60"/>
      <c r="F70" s="60"/>
      <c r="G70" s="60"/>
      <c r="H70" s="60"/>
      <c r="I70" s="142"/>
      <c r="J70" s="60"/>
      <c r="K70" s="60"/>
      <c r="L70" s="61"/>
    </row>
    <row r="71" spans="2:12" s="1" customFormat="1" ht="36.950000000000003" customHeight="1">
      <c r="B71" s="41"/>
      <c r="C71" s="62" t="s">
        <v>145</v>
      </c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6.95" customHeight="1">
      <c r="B72" s="41"/>
      <c r="C72" s="63"/>
      <c r="D72" s="63"/>
      <c r="E72" s="63"/>
      <c r="F72" s="63"/>
      <c r="G72" s="63"/>
      <c r="H72" s="63"/>
      <c r="I72" s="163"/>
      <c r="J72" s="63"/>
      <c r="K72" s="63"/>
      <c r="L72" s="61"/>
    </row>
    <row r="73" spans="2:12" s="1" customFormat="1" ht="14.45" customHeight="1">
      <c r="B73" s="41"/>
      <c r="C73" s="65" t="s">
        <v>18</v>
      </c>
      <c r="D73" s="63"/>
      <c r="E73" s="63"/>
      <c r="F73" s="63"/>
      <c r="G73" s="63"/>
      <c r="H73" s="63"/>
      <c r="I73" s="163"/>
      <c r="J73" s="63"/>
      <c r="K73" s="63"/>
      <c r="L73" s="61"/>
    </row>
    <row r="74" spans="2:12" s="1" customFormat="1" ht="22.5" customHeight="1">
      <c r="B74" s="41"/>
      <c r="C74" s="63"/>
      <c r="D74" s="63"/>
      <c r="E74" s="590" t="str">
        <f>E7</f>
        <v>Modernizace sportoviště nad parkem</v>
      </c>
      <c r="F74" s="591"/>
      <c r="G74" s="591"/>
      <c r="H74" s="591"/>
      <c r="I74" s="163"/>
      <c r="J74" s="63"/>
      <c r="K74" s="63"/>
      <c r="L74" s="61"/>
    </row>
    <row r="75" spans="2:12" s="1" customFormat="1" ht="14.45" customHeight="1">
      <c r="B75" s="41"/>
      <c r="C75" s="65" t="s">
        <v>131</v>
      </c>
      <c r="D75" s="63"/>
      <c r="E75" s="63"/>
      <c r="F75" s="63"/>
      <c r="G75" s="63"/>
      <c r="H75" s="63"/>
      <c r="I75" s="163"/>
      <c r="J75" s="63"/>
      <c r="K75" s="63"/>
      <c r="L75" s="61"/>
    </row>
    <row r="76" spans="2:12" s="1" customFormat="1" ht="23.25" customHeight="1">
      <c r="B76" s="41"/>
      <c r="C76" s="63"/>
      <c r="D76" s="63"/>
      <c r="E76" s="558" t="str">
        <f>E9</f>
        <v>009 - SO 09 - Odvodnění areálu</v>
      </c>
      <c r="F76" s="592"/>
      <c r="G76" s="592"/>
      <c r="H76" s="592"/>
      <c r="I76" s="163"/>
      <c r="J76" s="63"/>
      <c r="K76" s="63"/>
      <c r="L76" s="61"/>
    </row>
    <row r="77" spans="2:12" s="1" customFormat="1" ht="6.95" customHeight="1">
      <c r="B77" s="41"/>
      <c r="C77" s="63"/>
      <c r="D77" s="63"/>
      <c r="E77" s="63"/>
      <c r="F77" s="63"/>
      <c r="G77" s="63"/>
      <c r="H77" s="63"/>
      <c r="I77" s="163"/>
      <c r="J77" s="63"/>
      <c r="K77" s="63"/>
      <c r="L77" s="61"/>
    </row>
    <row r="78" spans="2:12" s="1" customFormat="1" ht="18" customHeight="1">
      <c r="B78" s="41"/>
      <c r="C78" s="65" t="s">
        <v>25</v>
      </c>
      <c r="D78" s="63"/>
      <c r="E78" s="63"/>
      <c r="F78" s="164" t="str">
        <f>F12</f>
        <v>p.č. 198/1, k.ú. Mnichovo Hradiště</v>
      </c>
      <c r="G78" s="63"/>
      <c r="H78" s="63"/>
      <c r="I78" s="165" t="s">
        <v>27</v>
      </c>
      <c r="J78" s="73" t="str">
        <f>IF(J12="","",J12)</f>
        <v>15. 1. 2016</v>
      </c>
      <c r="K78" s="63"/>
      <c r="L78" s="61"/>
    </row>
    <row r="79" spans="2:12" s="1" customFormat="1" ht="6.95" customHeight="1">
      <c r="B79" s="41"/>
      <c r="C79" s="63"/>
      <c r="D79" s="63"/>
      <c r="E79" s="63"/>
      <c r="F79" s="63"/>
      <c r="G79" s="63"/>
      <c r="H79" s="63"/>
      <c r="I79" s="163"/>
      <c r="J79" s="63"/>
      <c r="K79" s="63"/>
      <c r="L79" s="61"/>
    </row>
    <row r="80" spans="2:12" s="1" customFormat="1" ht="15">
      <c r="B80" s="41"/>
      <c r="C80" s="65" t="s">
        <v>29</v>
      </c>
      <c r="D80" s="63"/>
      <c r="E80" s="63"/>
      <c r="F80" s="164" t="str">
        <f>E15</f>
        <v>Město Mnichovo Hradiště</v>
      </c>
      <c r="G80" s="63"/>
      <c r="H80" s="63"/>
      <c r="I80" s="165" t="s">
        <v>35</v>
      </c>
      <c r="J80" s="164" t="str">
        <f>E21</f>
        <v>ANITAS s.r.o.</v>
      </c>
      <c r="K80" s="63"/>
      <c r="L80" s="61"/>
    </row>
    <row r="81" spans="2:65" s="1" customFormat="1" ht="14.45" customHeight="1">
      <c r="B81" s="41"/>
      <c r="C81" s="65" t="s">
        <v>33</v>
      </c>
      <c r="D81" s="63"/>
      <c r="E81" s="63"/>
      <c r="F81" s="164" t="str">
        <f>IF(E18="","",E18)</f>
        <v/>
      </c>
      <c r="G81" s="63"/>
      <c r="H81" s="63"/>
      <c r="I81" s="163"/>
      <c r="J81" s="63"/>
      <c r="K81" s="63"/>
      <c r="L81" s="61"/>
    </row>
    <row r="82" spans="2:65" s="1" customFormat="1" ht="10.35" customHeight="1">
      <c r="B82" s="41"/>
      <c r="C82" s="63"/>
      <c r="D82" s="63"/>
      <c r="E82" s="63"/>
      <c r="F82" s="63"/>
      <c r="G82" s="63"/>
      <c r="H82" s="63"/>
      <c r="I82" s="163"/>
      <c r="J82" s="63"/>
      <c r="K82" s="63"/>
      <c r="L82" s="61"/>
    </row>
    <row r="83" spans="2:65" s="9" customFormat="1" ht="29.25" customHeight="1">
      <c r="B83" s="166"/>
      <c r="C83" s="167" t="s">
        <v>146</v>
      </c>
      <c r="D83" s="168" t="s">
        <v>58</v>
      </c>
      <c r="E83" s="168" t="s">
        <v>54</v>
      </c>
      <c r="F83" s="168" t="s">
        <v>147</v>
      </c>
      <c r="G83" s="168" t="s">
        <v>148</v>
      </c>
      <c r="H83" s="168" t="s">
        <v>149</v>
      </c>
      <c r="I83" s="169" t="s">
        <v>150</v>
      </c>
      <c r="J83" s="168" t="s">
        <v>135</v>
      </c>
      <c r="K83" s="170" t="s">
        <v>151</v>
      </c>
      <c r="L83" s="171"/>
      <c r="M83" s="81" t="s">
        <v>152</v>
      </c>
      <c r="N83" s="82" t="s">
        <v>43</v>
      </c>
      <c r="O83" s="82" t="s">
        <v>153</v>
      </c>
      <c r="P83" s="82" t="s">
        <v>154</v>
      </c>
      <c r="Q83" s="82" t="s">
        <v>155</v>
      </c>
      <c r="R83" s="82" t="s">
        <v>156</v>
      </c>
      <c r="S83" s="82" t="s">
        <v>157</v>
      </c>
      <c r="T83" s="83" t="s">
        <v>158</v>
      </c>
    </row>
    <row r="84" spans="2:65" s="1" customFormat="1" ht="29.25" customHeight="1">
      <c r="B84" s="41"/>
      <c r="C84" s="87" t="s">
        <v>136</v>
      </c>
      <c r="D84" s="63"/>
      <c r="E84" s="63"/>
      <c r="F84" s="63"/>
      <c r="G84" s="63"/>
      <c r="H84" s="63"/>
      <c r="I84" s="163"/>
      <c r="J84" s="172">
        <f>BK84</f>
        <v>0</v>
      </c>
      <c r="K84" s="63"/>
      <c r="L84" s="61"/>
      <c r="M84" s="84"/>
      <c r="N84" s="85"/>
      <c r="O84" s="85"/>
      <c r="P84" s="173">
        <f>P85</f>
        <v>0</v>
      </c>
      <c r="Q84" s="85"/>
      <c r="R84" s="173">
        <f>R85</f>
        <v>535.42796126000007</v>
      </c>
      <c r="S84" s="85"/>
      <c r="T84" s="174">
        <f>T85</f>
        <v>0</v>
      </c>
      <c r="AT84" s="24" t="s">
        <v>72</v>
      </c>
      <c r="AU84" s="24" t="s">
        <v>137</v>
      </c>
      <c r="BK84" s="175">
        <f>BK85</f>
        <v>0</v>
      </c>
    </row>
    <row r="85" spans="2:65" s="10" customFormat="1" ht="37.35" customHeight="1">
      <c r="B85" s="176"/>
      <c r="C85" s="177"/>
      <c r="D85" s="178" t="s">
        <v>72</v>
      </c>
      <c r="E85" s="179" t="s">
        <v>159</v>
      </c>
      <c r="F85" s="179" t="s">
        <v>160</v>
      </c>
      <c r="G85" s="177"/>
      <c r="H85" s="177"/>
      <c r="I85" s="180"/>
      <c r="J85" s="181">
        <f>BK85</f>
        <v>0</v>
      </c>
      <c r="K85" s="177"/>
      <c r="L85" s="182"/>
      <c r="M85" s="183"/>
      <c r="N85" s="184"/>
      <c r="O85" s="184"/>
      <c r="P85" s="185">
        <f>P86+P118+P126+P137+P140+P157+P192</f>
        <v>0</v>
      </c>
      <c r="Q85" s="184"/>
      <c r="R85" s="185">
        <f>R86+R118+R126+R137+R140+R157+R192</f>
        <v>535.42796126000007</v>
      </c>
      <c r="S85" s="184"/>
      <c r="T85" s="186">
        <f>T86+T118+T126+T137+T140+T157+T192</f>
        <v>0</v>
      </c>
      <c r="AR85" s="187" t="s">
        <v>24</v>
      </c>
      <c r="AT85" s="188" t="s">
        <v>72</v>
      </c>
      <c r="AU85" s="188" t="s">
        <v>73</v>
      </c>
      <c r="AY85" s="187" t="s">
        <v>161</v>
      </c>
      <c r="BK85" s="189">
        <f>BK86+BK118+BK126+BK137+BK140+BK157+BK192</f>
        <v>0</v>
      </c>
    </row>
    <row r="86" spans="2:65" s="10" customFormat="1" ht="19.899999999999999" customHeight="1">
      <c r="B86" s="176"/>
      <c r="C86" s="177"/>
      <c r="D86" s="190" t="s">
        <v>72</v>
      </c>
      <c r="E86" s="191" t="s">
        <v>24</v>
      </c>
      <c r="F86" s="191" t="s">
        <v>162</v>
      </c>
      <c r="G86" s="177"/>
      <c r="H86" s="177"/>
      <c r="I86" s="180"/>
      <c r="J86" s="192">
        <f>BK86</f>
        <v>0</v>
      </c>
      <c r="K86" s="177"/>
      <c r="L86" s="182"/>
      <c r="M86" s="183"/>
      <c r="N86" s="184"/>
      <c r="O86" s="184"/>
      <c r="P86" s="185">
        <f>SUM(P87:P117)</f>
        <v>0</v>
      </c>
      <c r="Q86" s="184"/>
      <c r="R86" s="185">
        <f>SUM(R87:R117)</f>
        <v>0</v>
      </c>
      <c r="S86" s="184"/>
      <c r="T86" s="186">
        <f>SUM(T87:T117)</f>
        <v>0</v>
      </c>
      <c r="AR86" s="187" t="s">
        <v>24</v>
      </c>
      <c r="AT86" s="188" t="s">
        <v>72</v>
      </c>
      <c r="AU86" s="188" t="s">
        <v>24</v>
      </c>
      <c r="AY86" s="187" t="s">
        <v>161</v>
      </c>
      <c r="BK86" s="189">
        <f>SUM(BK87:BK117)</f>
        <v>0</v>
      </c>
    </row>
    <row r="87" spans="2:65" s="1" customFormat="1" ht="31.5" customHeight="1">
      <c r="B87" s="41"/>
      <c r="C87" s="193" t="s">
        <v>24</v>
      </c>
      <c r="D87" s="193" t="s">
        <v>163</v>
      </c>
      <c r="E87" s="194" t="s">
        <v>1115</v>
      </c>
      <c r="F87" s="195" t="s">
        <v>1116</v>
      </c>
      <c r="G87" s="196" t="s">
        <v>175</v>
      </c>
      <c r="H87" s="197">
        <v>86.762</v>
      </c>
      <c r="I87" s="198"/>
      <c r="J87" s="199">
        <f>ROUND(I87*H87,2)</f>
        <v>0</v>
      </c>
      <c r="K87" s="195" t="s">
        <v>167</v>
      </c>
      <c r="L87" s="61"/>
      <c r="M87" s="200" t="s">
        <v>22</v>
      </c>
      <c r="N87" s="201" t="s">
        <v>44</v>
      </c>
      <c r="O87" s="42"/>
      <c r="P87" s="202">
        <f>O87*H87</f>
        <v>0</v>
      </c>
      <c r="Q87" s="202">
        <v>0</v>
      </c>
      <c r="R87" s="202">
        <f>Q87*H87</f>
        <v>0</v>
      </c>
      <c r="S87" s="202">
        <v>0</v>
      </c>
      <c r="T87" s="203">
        <f>S87*H87</f>
        <v>0</v>
      </c>
      <c r="AR87" s="24" t="s">
        <v>168</v>
      </c>
      <c r="AT87" s="24" t="s">
        <v>163</v>
      </c>
      <c r="AU87" s="24" t="s">
        <v>82</v>
      </c>
      <c r="AY87" s="24" t="s">
        <v>161</v>
      </c>
      <c r="BE87" s="204">
        <f>IF(N87="základní",J87,0)</f>
        <v>0</v>
      </c>
      <c r="BF87" s="204">
        <f>IF(N87="snížená",J87,0)</f>
        <v>0</v>
      </c>
      <c r="BG87" s="204">
        <f>IF(N87="zákl. přenesená",J87,0)</f>
        <v>0</v>
      </c>
      <c r="BH87" s="204">
        <f>IF(N87="sníž. přenesená",J87,0)</f>
        <v>0</v>
      </c>
      <c r="BI87" s="204">
        <f>IF(N87="nulová",J87,0)</f>
        <v>0</v>
      </c>
      <c r="BJ87" s="24" t="s">
        <v>24</v>
      </c>
      <c r="BK87" s="204">
        <f>ROUND(I87*H87,2)</f>
        <v>0</v>
      </c>
      <c r="BL87" s="24" t="s">
        <v>168</v>
      </c>
      <c r="BM87" s="24" t="s">
        <v>1117</v>
      </c>
    </row>
    <row r="88" spans="2:65" s="11" customFormat="1">
      <c r="B88" s="205"/>
      <c r="C88" s="206"/>
      <c r="D88" s="207" t="s">
        <v>170</v>
      </c>
      <c r="E88" s="208" t="s">
        <v>22</v>
      </c>
      <c r="F88" s="209" t="s">
        <v>1118</v>
      </c>
      <c r="G88" s="206"/>
      <c r="H88" s="210" t="s">
        <v>22</v>
      </c>
      <c r="I88" s="211"/>
      <c r="J88" s="206"/>
      <c r="K88" s="206"/>
      <c r="L88" s="212"/>
      <c r="M88" s="213"/>
      <c r="N88" s="214"/>
      <c r="O88" s="214"/>
      <c r="P88" s="214"/>
      <c r="Q88" s="214"/>
      <c r="R88" s="214"/>
      <c r="S88" s="214"/>
      <c r="T88" s="215"/>
      <c r="AT88" s="216" t="s">
        <v>170</v>
      </c>
      <c r="AU88" s="216" t="s">
        <v>82</v>
      </c>
      <c r="AV88" s="11" t="s">
        <v>24</v>
      </c>
      <c r="AW88" s="11" t="s">
        <v>37</v>
      </c>
      <c r="AX88" s="11" t="s">
        <v>73</v>
      </c>
      <c r="AY88" s="216" t="s">
        <v>161</v>
      </c>
    </row>
    <row r="89" spans="2:65" s="12" customFormat="1">
      <c r="B89" s="217"/>
      <c r="C89" s="218"/>
      <c r="D89" s="219" t="s">
        <v>170</v>
      </c>
      <c r="E89" s="220" t="s">
        <v>22</v>
      </c>
      <c r="F89" s="221" t="s">
        <v>1119</v>
      </c>
      <c r="G89" s="218"/>
      <c r="H89" s="222">
        <v>86.762</v>
      </c>
      <c r="I89" s="223"/>
      <c r="J89" s="218"/>
      <c r="K89" s="218"/>
      <c r="L89" s="224"/>
      <c r="M89" s="225"/>
      <c r="N89" s="226"/>
      <c r="O89" s="226"/>
      <c r="P89" s="226"/>
      <c r="Q89" s="226"/>
      <c r="R89" s="226"/>
      <c r="S89" s="226"/>
      <c r="T89" s="227"/>
      <c r="AT89" s="228" t="s">
        <v>170</v>
      </c>
      <c r="AU89" s="228" t="s">
        <v>82</v>
      </c>
      <c r="AV89" s="12" t="s">
        <v>82</v>
      </c>
      <c r="AW89" s="12" t="s">
        <v>37</v>
      </c>
      <c r="AX89" s="12" t="s">
        <v>24</v>
      </c>
      <c r="AY89" s="228" t="s">
        <v>161</v>
      </c>
    </row>
    <row r="90" spans="2:65" s="1" customFormat="1" ht="31.5" customHeight="1">
      <c r="B90" s="41"/>
      <c r="C90" s="193" t="s">
        <v>82</v>
      </c>
      <c r="D90" s="193" t="s">
        <v>163</v>
      </c>
      <c r="E90" s="194" t="s">
        <v>1120</v>
      </c>
      <c r="F90" s="195" t="s">
        <v>1121</v>
      </c>
      <c r="G90" s="196" t="s">
        <v>175</v>
      </c>
      <c r="H90" s="197">
        <v>43.381</v>
      </c>
      <c r="I90" s="198"/>
      <c r="J90" s="199">
        <f>ROUND(I90*H90,2)</f>
        <v>0</v>
      </c>
      <c r="K90" s="195" t="s">
        <v>167</v>
      </c>
      <c r="L90" s="61"/>
      <c r="M90" s="200" t="s">
        <v>22</v>
      </c>
      <c r="N90" s="201" t="s">
        <v>44</v>
      </c>
      <c r="O90" s="42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AR90" s="24" t="s">
        <v>168</v>
      </c>
      <c r="AT90" s="24" t="s">
        <v>163</v>
      </c>
      <c r="AU90" s="24" t="s">
        <v>82</v>
      </c>
      <c r="AY90" s="24" t="s">
        <v>161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24" t="s">
        <v>24</v>
      </c>
      <c r="BK90" s="204">
        <f>ROUND(I90*H90,2)</f>
        <v>0</v>
      </c>
      <c r="BL90" s="24" t="s">
        <v>168</v>
      </c>
      <c r="BM90" s="24" t="s">
        <v>1122</v>
      </c>
    </row>
    <row r="91" spans="2:65" s="12" customFormat="1">
      <c r="B91" s="217"/>
      <c r="C91" s="218"/>
      <c r="D91" s="219" t="s">
        <v>170</v>
      </c>
      <c r="E91" s="220" t="s">
        <v>22</v>
      </c>
      <c r="F91" s="221" t="s">
        <v>1123</v>
      </c>
      <c r="G91" s="218"/>
      <c r="H91" s="222">
        <v>43.381</v>
      </c>
      <c r="I91" s="223"/>
      <c r="J91" s="218"/>
      <c r="K91" s="218"/>
      <c r="L91" s="224"/>
      <c r="M91" s="225"/>
      <c r="N91" s="226"/>
      <c r="O91" s="226"/>
      <c r="P91" s="226"/>
      <c r="Q91" s="226"/>
      <c r="R91" s="226"/>
      <c r="S91" s="226"/>
      <c r="T91" s="227"/>
      <c r="AT91" s="228" t="s">
        <v>170</v>
      </c>
      <c r="AU91" s="228" t="s">
        <v>82</v>
      </c>
      <c r="AV91" s="12" t="s">
        <v>82</v>
      </c>
      <c r="AW91" s="12" t="s">
        <v>37</v>
      </c>
      <c r="AX91" s="12" t="s">
        <v>24</v>
      </c>
      <c r="AY91" s="228" t="s">
        <v>161</v>
      </c>
    </row>
    <row r="92" spans="2:65" s="1" customFormat="1" ht="31.5" customHeight="1">
      <c r="B92" s="41"/>
      <c r="C92" s="193" t="s">
        <v>180</v>
      </c>
      <c r="D92" s="193" t="s">
        <v>163</v>
      </c>
      <c r="E92" s="194" t="s">
        <v>1124</v>
      </c>
      <c r="F92" s="195" t="s">
        <v>1125</v>
      </c>
      <c r="G92" s="196" t="s">
        <v>175</v>
      </c>
      <c r="H92" s="197">
        <v>168.5</v>
      </c>
      <c r="I92" s="198"/>
      <c r="J92" s="199">
        <f>ROUND(I92*H92,2)</f>
        <v>0</v>
      </c>
      <c r="K92" s="195" t="s">
        <v>188</v>
      </c>
      <c r="L92" s="61"/>
      <c r="M92" s="200" t="s">
        <v>22</v>
      </c>
      <c r="N92" s="201" t="s">
        <v>44</v>
      </c>
      <c r="O92" s="42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AR92" s="24" t="s">
        <v>168</v>
      </c>
      <c r="AT92" s="24" t="s">
        <v>163</v>
      </c>
      <c r="AU92" s="24" t="s">
        <v>82</v>
      </c>
      <c r="AY92" s="24" t="s">
        <v>161</v>
      </c>
      <c r="BE92" s="204">
        <f>IF(N92="základní",J92,0)</f>
        <v>0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24" t="s">
        <v>24</v>
      </c>
      <c r="BK92" s="204">
        <f>ROUND(I92*H92,2)</f>
        <v>0</v>
      </c>
      <c r="BL92" s="24" t="s">
        <v>168</v>
      </c>
      <c r="BM92" s="24" t="s">
        <v>1126</v>
      </c>
    </row>
    <row r="93" spans="2:65" s="11" customFormat="1">
      <c r="B93" s="205"/>
      <c r="C93" s="206"/>
      <c r="D93" s="207" t="s">
        <v>170</v>
      </c>
      <c r="E93" s="208" t="s">
        <v>22</v>
      </c>
      <c r="F93" s="209" t="s">
        <v>190</v>
      </c>
      <c r="G93" s="206"/>
      <c r="H93" s="210" t="s">
        <v>22</v>
      </c>
      <c r="I93" s="211"/>
      <c r="J93" s="206"/>
      <c r="K93" s="206"/>
      <c r="L93" s="212"/>
      <c r="M93" s="213"/>
      <c r="N93" s="214"/>
      <c r="O93" s="214"/>
      <c r="P93" s="214"/>
      <c r="Q93" s="214"/>
      <c r="R93" s="214"/>
      <c r="S93" s="214"/>
      <c r="T93" s="215"/>
      <c r="AT93" s="216" t="s">
        <v>170</v>
      </c>
      <c r="AU93" s="216" t="s">
        <v>82</v>
      </c>
      <c r="AV93" s="11" t="s">
        <v>24</v>
      </c>
      <c r="AW93" s="11" t="s">
        <v>37</v>
      </c>
      <c r="AX93" s="11" t="s">
        <v>73</v>
      </c>
      <c r="AY93" s="216" t="s">
        <v>161</v>
      </c>
    </row>
    <row r="94" spans="2:65" s="12" customFormat="1">
      <c r="B94" s="217"/>
      <c r="C94" s="218"/>
      <c r="D94" s="219" t="s">
        <v>170</v>
      </c>
      <c r="E94" s="220" t="s">
        <v>22</v>
      </c>
      <c r="F94" s="221" t="s">
        <v>1127</v>
      </c>
      <c r="G94" s="218"/>
      <c r="H94" s="222">
        <v>168.5</v>
      </c>
      <c r="I94" s="223"/>
      <c r="J94" s="218"/>
      <c r="K94" s="218"/>
      <c r="L94" s="224"/>
      <c r="M94" s="225"/>
      <c r="N94" s="226"/>
      <c r="O94" s="226"/>
      <c r="P94" s="226"/>
      <c r="Q94" s="226"/>
      <c r="R94" s="226"/>
      <c r="S94" s="226"/>
      <c r="T94" s="227"/>
      <c r="AT94" s="228" t="s">
        <v>170</v>
      </c>
      <c r="AU94" s="228" t="s">
        <v>82</v>
      </c>
      <c r="AV94" s="12" t="s">
        <v>82</v>
      </c>
      <c r="AW94" s="12" t="s">
        <v>37</v>
      </c>
      <c r="AX94" s="12" t="s">
        <v>24</v>
      </c>
      <c r="AY94" s="228" t="s">
        <v>161</v>
      </c>
    </row>
    <row r="95" spans="2:65" s="1" customFormat="1" ht="31.5" customHeight="1">
      <c r="B95" s="41"/>
      <c r="C95" s="193" t="s">
        <v>168</v>
      </c>
      <c r="D95" s="193" t="s">
        <v>163</v>
      </c>
      <c r="E95" s="194" t="s">
        <v>193</v>
      </c>
      <c r="F95" s="195" t="s">
        <v>194</v>
      </c>
      <c r="G95" s="196" t="s">
        <v>175</v>
      </c>
      <c r="H95" s="197">
        <v>84.25</v>
      </c>
      <c r="I95" s="198"/>
      <c r="J95" s="199">
        <f>ROUND(I95*H95,2)</f>
        <v>0</v>
      </c>
      <c r="K95" s="195" t="s">
        <v>167</v>
      </c>
      <c r="L95" s="61"/>
      <c r="M95" s="200" t="s">
        <v>22</v>
      </c>
      <c r="N95" s="201" t="s">
        <v>44</v>
      </c>
      <c r="O95" s="42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AR95" s="24" t="s">
        <v>168</v>
      </c>
      <c r="AT95" s="24" t="s">
        <v>163</v>
      </c>
      <c r="AU95" s="24" t="s">
        <v>82</v>
      </c>
      <c r="AY95" s="24" t="s">
        <v>161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24" t="s">
        <v>24</v>
      </c>
      <c r="BK95" s="204">
        <f>ROUND(I95*H95,2)</f>
        <v>0</v>
      </c>
      <c r="BL95" s="24" t="s">
        <v>168</v>
      </c>
      <c r="BM95" s="24" t="s">
        <v>1128</v>
      </c>
    </row>
    <row r="96" spans="2:65" s="11" customFormat="1">
      <c r="B96" s="205"/>
      <c r="C96" s="206"/>
      <c r="D96" s="207" t="s">
        <v>170</v>
      </c>
      <c r="E96" s="208" t="s">
        <v>22</v>
      </c>
      <c r="F96" s="209" t="s">
        <v>1129</v>
      </c>
      <c r="G96" s="206"/>
      <c r="H96" s="210" t="s">
        <v>22</v>
      </c>
      <c r="I96" s="211"/>
      <c r="J96" s="206"/>
      <c r="K96" s="206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170</v>
      </c>
      <c r="AU96" s="216" t="s">
        <v>82</v>
      </c>
      <c r="AV96" s="11" t="s">
        <v>24</v>
      </c>
      <c r="AW96" s="11" t="s">
        <v>37</v>
      </c>
      <c r="AX96" s="11" t="s">
        <v>73</v>
      </c>
      <c r="AY96" s="216" t="s">
        <v>161</v>
      </c>
    </row>
    <row r="97" spans="2:65" s="12" customFormat="1">
      <c r="B97" s="217"/>
      <c r="C97" s="218"/>
      <c r="D97" s="219" t="s">
        <v>170</v>
      </c>
      <c r="E97" s="220" t="s">
        <v>22</v>
      </c>
      <c r="F97" s="221" t="s">
        <v>1130</v>
      </c>
      <c r="G97" s="218"/>
      <c r="H97" s="222">
        <v>84.25</v>
      </c>
      <c r="I97" s="223"/>
      <c r="J97" s="218"/>
      <c r="K97" s="218"/>
      <c r="L97" s="224"/>
      <c r="M97" s="225"/>
      <c r="N97" s="226"/>
      <c r="O97" s="226"/>
      <c r="P97" s="226"/>
      <c r="Q97" s="226"/>
      <c r="R97" s="226"/>
      <c r="S97" s="226"/>
      <c r="T97" s="227"/>
      <c r="AT97" s="228" t="s">
        <v>170</v>
      </c>
      <c r="AU97" s="228" t="s">
        <v>82</v>
      </c>
      <c r="AV97" s="12" t="s">
        <v>82</v>
      </c>
      <c r="AW97" s="12" t="s">
        <v>37</v>
      </c>
      <c r="AX97" s="12" t="s">
        <v>24</v>
      </c>
      <c r="AY97" s="228" t="s">
        <v>161</v>
      </c>
    </row>
    <row r="98" spans="2:65" s="1" customFormat="1" ht="44.25" customHeight="1">
      <c r="B98" s="41"/>
      <c r="C98" s="193" t="s">
        <v>192</v>
      </c>
      <c r="D98" s="193" t="s">
        <v>163</v>
      </c>
      <c r="E98" s="194" t="s">
        <v>198</v>
      </c>
      <c r="F98" s="195" t="s">
        <v>199</v>
      </c>
      <c r="G98" s="196" t="s">
        <v>175</v>
      </c>
      <c r="H98" s="197">
        <v>168.5</v>
      </c>
      <c r="I98" s="198"/>
      <c r="J98" s="199">
        <f>ROUND(I98*H98,2)</f>
        <v>0</v>
      </c>
      <c r="K98" s="195" t="s">
        <v>167</v>
      </c>
      <c r="L98" s="61"/>
      <c r="M98" s="200" t="s">
        <v>22</v>
      </c>
      <c r="N98" s="201" t="s">
        <v>44</v>
      </c>
      <c r="O98" s="42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AR98" s="24" t="s">
        <v>168</v>
      </c>
      <c r="AT98" s="24" t="s">
        <v>163</v>
      </c>
      <c r="AU98" s="24" t="s">
        <v>82</v>
      </c>
      <c r="AY98" s="24" t="s">
        <v>161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24" t="s">
        <v>24</v>
      </c>
      <c r="BK98" s="204">
        <f>ROUND(I98*H98,2)</f>
        <v>0</v>
      </c>
      <c r="BL98" s="24" t="s">
        <v>168</v>
      </c>
      <c r="BM98" s="24" t="s">
        <v>1131</v>
      </c>
    </row>
    <row r="99" spans="2:65" s="1" customFormat="1" ht="44.25" customHeight="1">
      <c r="B99" s="41"/>
      <c r="C99" s="193" t="s">
        <v>197</v>
      </c>
      <c r="D99" s="193" t="s">
        <v>163</v>
      </c>
      <c r="E99" s="194" t="s">
        <v>203</v>
      </c>
      <c r="F99" s="195" t="s">
        <v>204</v>
      </c>
      <c r="G99" s="196" t="s">
        <v>175</v>
      </c>
      <c r="H99" s="197">
        <v>1685</v>
      </c>
      <c r="I99" s="198"/>
      <c r="J99" s="199">
        <f>ROUND(I99*H99,2)</f>
        <v>0</v>
      </c>
      <c r="K99" s="195" t="s">
        <v>167</v>
      </c>
      <c r="L99" s="61"/>
      <c r="M99" s="200" t="s">
        <v>22</v>
      </c>
      <c r="N99" s="201" t="s">
        <v>44</v>
      </c>
      <c r="O99" s="42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AR99" s="24" t="s">
        <v>168</v>
      </c>
      <c r="AT99" s="24" t="s">
        <v>163</v>
      </c>
      <c r="AU99" s="24" t="s">
        <v>82</v>
      </c>
      <c r="AY99" s="24" t="s">
        <v>161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24" t="s">
        <v>24</v>
      </c>
      <c r="BK99" s="204">
        <f>ROUND(I99*H99,2)</f>
        <v>0</v>
      </c>
      <c r="BL99" s="24" t="s">
        <v>168</v>
      </c>
      <c r="BM99" s="24" t="s">
        <v>1132</v>
      </c>
    </row>
    <row r="100" spans="2:65" s="12" customFormat="1">
      <c r="B100" s="217"/>
      <c r="C100" s="218"/>
      <c r="D100" s="219" t="s">
        <v>170</v>
      </c>
      <c r="E100" s="218"/>
      <c r="F100" s="221" t="s">
        <v>1133</v>
      </c>
      <c r="G100" s="218"/>
      <c r="H100" s="222">
        <v>1685</v>
      </c>
      <c r="I100" s="223"/>
      <c r="J100" s="218"/>
      <c r="K100" s="218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170</v>
      </c>
      <c r="AU100" s="228" t="s">
        <v>82</v>
      </c>
      <c r="AV100" s="12" t="s">
        <v>82</v>
      </c>
      <c r="AW100" s="12" t="s">
        <v>6</v>
      </c>
      <c r="AX100" s="12" t="s">
        <v>24</v>
      </c>
      <c r="AY100" s="228" t="s">
        <v>161</v>
      </c>
    </row>
    <row r="101" spans="2:65" s="1" customFormat="1" ht="22.5" customHeight="1">
      <c r="B101" s="41"/>
      <c r="C101" s="193" t="s">
        <v>202</v>
      </c>
      <c r="D101" s="193" t="s">
        <v>163</v>
      </c>
      <c r="E101" s="194" t="s">
        <v>1134</v>
      </c>
      <c r="F101" s="195" t="s">
        <v>1135</v>
      </c>
      <c r="G101" s="196" t="s">
        <v>175</v>
      </c>
      <c r="H101" s="197">
        <v>168.87200000000001</v>
      </c>
      <c r="I101" s="198"/>
      <c r="J101" s="199">
        <f>ROUND(I101*H101,2)</f>
        <v>0</v>
      </c>
      <c r="K101" s="195" t="s">
        <v>188</v>
      </c>
      <c r="L101" s="61"/>
      <c r="M101" s="200" t="s">
        <v>22</v>
      </c>
      <c r="N101" s="201" t="s">
        <v>44</v>
      </c>
      <c r="O101" s="42"/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AR101" s="24" t="s">
        <v>168</v>
      </c>
      <c r="AT101" s="24" t="s">
        <v>163</v>
      </c>
      <c r="AU101" s="24" t="s">
        <v>82</v>
      </c>
      <c r="AY101" s="24" t="s">
        <v>161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24" t="s">
        <v>24</v>
      </c>
      <c r="BK101" s="204">
        <f>ROUND(I101*H101,2)</f>
        <v>0</v>
      </c>
      <c r="BL101" s="24" t="s">
        <v>168</v>
      </c>
      <c r="BM101" s="24" t="s">
        <v>1136</v>
      </c>
    </row>
    <row r="102" spans="2:65" s="11" customFormat="1">
      <c r="B102" s="205"/>
      <c r="C102" s="206"/>
      <c r="D102" s="207" t="s">
        <v>170</v>
      </c>
      <c r="E102" s="208" t="s">
        <v>22</v>
      </c>
      <c r="F102" s="209" t="s">
        <v>1137</v>
      </c>
      <c r="G102" s="206"/>
      <c r="H102" s="210" t="s">
        <v>22</v>
      </c>
      <c r="I102" s="211"/>
      <c r="J102" s="206"/>
      <c r="K102" s="206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170</v>
      </c>
      <c r="AU102" s="216" t="s">
        <v>82</v>
      </c>
      <c r="AV102" s="11" t="s">
        <v>24</v>
      </c>
      <c r="AW102" s="11" t="s">
        <v>37</v>
      </c>
      <c r="AX102" s="11" t="s">
        <v>73</v>
      </c>
      <c r="AY102" s="216" t="s">
        <v>161</v>
      </c>
    </row>
    <row r="103" spans="2:65" s="12" customFormat="1">
      <c r="B103" s="217"/>
      <c r="C103" s="218"/>
      <c r="D103" s="219" t="s">
        <v>170</v>
      </c>
      <c r="E103" s="220" t="s">
        <v>22</v>
      </c>
      <c r="F103" s="221" t="s">
        <v>1138</v>
      </c>
      <c r="G103" s="218"/>
      <c r="H103" s="222">
        <v>168.87200000000001</v>
      </c>
      <c r="I103" s="223"/>
      <c r="J103" s="218"/>
      <c r="K103" s="218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170</v>
      </c>
      <c r="AU103" s="228" t="s">
        <v>82</v>
      </c>
      <c r="AV103" s="12" t="s">
        <v>82</v>
      </c>
      <c r="AW103" s="12" t="s">
        <v>37</v>
      </c>
      <c r="AX103" s="12" t="s">
        <v>24</v>
      </c>
      <c r="AY103" s="228" t="s">
        <v>161</v>
      </c>
    </row>
    <row r="104" spans="2:65" s="1" customFormat="1" ht="22.5" customHeight="1">
      <c r="B104" s="41"/>
      <c r="C104" s="193" t="s">
        <v>207</v>
      </c>
      <c r="D104" s="193" t="s">
        <v>163</v>
      </c>
      <c r="E104" s="194" t="s">
        <v>208</v>
      </c>
      <c r="F104" s="195" t="s">
        <v>209</v>
      </c>
      <c r="G104" s="196" t="s">
        <v>175</v>
      </c>
      <c r="H104" s="197">
        <v>168.5</v>
      </c>
      <c r="I104" s="198"/>
      <c r="J104" s="199">
        <f>ROUND(I104*H104,2)</f>
        <v>0</v>
      </c>
      <c r="K104" s="195" t="s">
        <v>167</v>
      </c>
      <c r="L104" s="61"/>
      <c r="M104" s="200" t="s">
        <v>22</v>
      </c>
      <c r="N104" s="201" t="s">
        <v>44</v>
      </c>
      <c r="O104" s="42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AR104" s="24" t="s">
        <v>168</v>
      </c>
      <c r="AT104" s="24" t="s">
        <v>163</v>
      </c>
      <c r="AU104" s="24" t="s">
        <v>82</v>
      </c>
      <c r="AY104" s="24" t="s">
        <v>161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4" t="s">
        <v>24</v>
      </c>
      <c r="BK104" s="204">
        <f>ROUND(I104*H104,2)</f>
        <v>0</v>
      </c>
      <c r="BL104" s="24" t="s">
        <v>168</v>
      </c>
      <c r="BM104" s="24" t="s">
        <v>1139</v>
      </c>
    </row>
    <row r="105" spans="2:65" s="1" customFormat="1" ht="22.5" customHeight="1">
      <c r="B105" s="41"/>
      <c r="C105" s="193" t="s">
        <v>211</v>
      </c>
      <c r="D105" s="193" t="s">
        <v>163</v>
      </c>
      <c r="E105" s="194" t="s">
        <v>212</v>
      </c>
      <c r="F105" s="195" t="s">
        <v>213</v>
      </c>
      <c r="G105" s="196" t="s">
        <v>214</v>
      </c>
      <c r="H105" s="197">
        <v>320.14999999999998</v>
      </c>
      <c r="I105" s="198"/>
      <c r="J105" s="199">
        <f>ROUND(I105*H105,2)</f>
        <v>0</v>
      </c>
      <c r="K105" s="195" t="s">
        <v>22</v>
      </c>
      <c r="L105" s="61"/>
      <c r="M105" s="200" t="s">
        <v>22</v>
      </c>
      <c r="N105" s="201" t="s">
        <v>44</v>
      </c>
      <c r="O105" s="42"/>
      <c r="P105" s="202">
        <f>O105*H105</f>
        <v>0</v>
      </c>
      <c r="Q105" s="202">
        <v>0</v>
      </c>
      <c r="R105" s="202">
        <f>Q105*H105</f>
        <v>0</v>
      </c>
      <c r="S105" s="202">
        <v>0</v>
      </c>
      <c r="T105" s="203">
        <f>S105*H105</f>
        <v>0</v>
      </c>
      <c r="AR105" s="24" t="s">
        <v>168</v>
      </c>
      <c r="AT105" s="24" t="s">
        <v>163</v>
      </c>
      <c r="AU105" s="24" t="s">
        <v>82</v>
      </c>
      <c r="AY105" s="24" t="s">
        <v>161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4" t="s">
        <v>24</v>
      </c>
      <c r="BK105" s="204">
        <f>ROUND(I105*H105,2)</f>
        <v>0</v>
      </c>
      <c r="BL105" s="24" t="s">
        <v>168</v>
      </c>
      <c r="BM105" s="24" t="s">
        <v>1140</v>
      </c>
    </row>
    <row r="106" spans="2:65" s="12" customFormat="1">
      <c r="B106" s="217"/>
      <c r="C106" s="218"/>
      <c r="D106" s="219" t="s">
        <v>170</v>
      </c>
      <c r="E106" s="220" t="s">
        <v>22</v>
      </c>
      <c r="F106" s="221" t="s">
        <v>1141</v>
      </c>
      <c r="G106" s="218"/>
      <c r="H106" s="222">
        <v>320.14999999999998</v>
      </c>
      <c r="I106" s="223"/>
      <c r="J106" s="218"/>
      <c r="K106" s="218"/>
      <c r="L106" s="224"/>
      <c r="M106" s="225"/>
      <c r="N106" s="226"/>
      <c r="O106" s="226"/>
      <c r="P106" s="226"/>
      <c r="Q106" s="226"/>
      <c r="R106" s="226"/>
      <c r="S106" s="226"/>
      <c r="T106" s="227"/>
      <c r="AT106" s="228" t="s">
        <v>170</v>
      </c>
      <c r="AU106" s="228" t="s">
        <v>82</v>
      </c>
      <c r="AV106" s="12" t="s">
        <v>82</v>
      </c>
      <c r="AW106" s="12" t="s">
        <v>37</v>
      </c>
      <c r="AX106" s="12" t="s">
        <v>24</v>
      </c>
      <c r="AY106" s="228" t="s">
        <v>161</v>
      </c>
    </row>
    <row r="107" spans="2:65" s="1" customFormat="1" ht="31.5" customHeight="1">
      <c r="B107" s="41"/>
      <c r="C107" s="193" t="s">
        <v>217</v>
      </c>
      <c r="D107" s="193" t="s">
        <v>163</v>
      </c>
      <c r="E107" s="194" t="s">
        <v>824</v>
      </c>
      <c r="F107" s="195" t="s">
        <v>825</v>
      </c>
      <c r="G107" s="196" t="s">
        <v>175</v>
      </c>
      <c r="H107" s="197">
        <v>168.87200000000001</v>
      </c>
      <c r="I107" s="198"/>
      <c r="J107" s="199">
        <f>ROUND(I107*H107,2)</f>
        <v>0</v>
      </c>
      <c r="K107" s="195" t="s">
        <v>167</v>
      </c>
      <c r="L107" s="61"/>
      <c r="M107" s="200" t="s">
        <v>22</v>
      </c>
      <c r="N107" s="201" t="s">
        <v>44</v>
      </c>
      <c r="O107" s="42"/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AR107" s="24" t="s">
        <v>168</v>
      </c>
      <c r="AT107" s="24" t="s">
        <v>163</v>
      </c>
      <c r="AU107" s="24" t="s">
        <v>82</v>
      </c>
      <c r="AY107" s="24" t="s">
        <v>161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4" t="s">
        <v>24</v>
      </c>
      <c r="BK107" s="204">
        <f>ROUND(I107*H107,2)</f>
        <v>0</v>
      </c>
      <c r="BL107" s="24" t="s">
        <v>168</v>
      </c>
      <c r="BM107" s="24" t="s">
        <v>1142</v>
      </c>
    </row>
    <row r="108" spans="2:65" s="11" customFormat="1">
      <c r="B108" s="205"/>
      <c r="C108" s="206"/>
      <c r="D108" s="207" t="s">
        <v>170</v>
      </c>
      <c r="E108" s="208" t="s">
        <v>22</v>
      </c>
      <c r="F108" s="209" t="s">
        <v>1143</v>
      </c>
      <c r="G108" s="206"/>
      <c r="H108" s="210" t="s">
        <v>22</v>
      </c>
      <c r="I108" s="211"/>
      <c r="J108" s="206"/>
      <c r="K108" s="206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170</v>
      </c>
      <c r="AU108" s="216" t="s">
        <v>82</v>
      </c>
      <c r="AV108" s="11" t="s">
        <v>24</v>
      </c>
      <c r="AW108" s="11" t="s">
        <v>37</v>
      </c>
      <c r="AX108" s="11" t="s">
        <v>73</v>
      </c>
      <c r="AY108" s="216" t="s">
        <v>161</v>
      </c>
    </row>
    <row r="109" spans="2:65" s="12" customFormat="1">
      <c r="B109" s="217"/>
      <c r="C109" s="218"/>
      <c r="D109" s="207" t="s">
        <v>170</v>
      </c>
      <c r="E109" s="229" t="s">
        <v>22</v>
      </c>
      <c r="F109" s="230" t="s">
        <v>1144</v>
      </c>
      <c r="G109" s="218"/>
      <c r="H109" s="231">
        <v>100.11</v>
      </c>
      <c r="I109" s="223"/>
      <c r="J109" s="218"/>
      <c r="K109" s="218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170</v>
      </c>
      <c r="AU109" s="228" t="s">
        <v>82</v>
      </c>
      <c r="AV109" s="12" t="s">
        <v>82</v>
      </c>
      <c r="AW109" s="12" t="s">
        <v>37</v>
      </c>
      <c r="AX109" s="12" t="s">
        <v>73</v>
      </c>
      <c r="AY109" s="228" t="s">
        <v>161</v>
      </c>
    </row>
    <row r="110" spans="2:65" s="12" customFormat="1">
      <c r="B110" s="217"/>
      <c r="C110" s="218"/>
      <c r="D110" s="207" t="s">
        <v>170</v>
      </c>
      <c r="E110" s="229" t="s">
        <v>22</v>
      </c>
      <c r="F110" s="230" t="s">
        <v>1145</v>
      </c>
      <c r="G110" s="218"/>
      <c r="H110" s="231">
        <v>-18</v>
      </c>
      <c r="I110" s="223"/>
      <c r="J110" s="218"/>
      <c r="K110" s="218"/>
      <c r="L110" s="224"/>
      <c r="M110" s="225"/>
      <c r="N110" s="226"/>
      <c r="O110" s="226"/>
      <c r="P110" s="226"/>
      <c r="Q110" s="226"/>
      <c r="R110" s="226"/>
      <c r="S110" s="226"/>
      <c r="T110" s="227"/>
      <c r="AT110" s="228" t="s">
        <v>170</v>
      </c>
      <c r="AU110" s="228" t="s">
        <v>82</v>
      </c>
      <c r="AV110" s="12" t="s">
        <v>82</v>
      </c>
      <c r="AW110" s="12" t="s">
        <v>37</v>
      </c>
      <c r="AX110" s="12" t="s">
        <v>73</v>
      </c>
      <c r="AY110" s="228" t="s">
        <v>161</v>
      </c>
    </row>
    <row r="111" spans="2:65" s="14" customFormat="1">
      <c r="B111" s="266"/>
      <c r="C111" s="267"/>
      <c r="D111" s="207" t="s">
        <v>170</v>
      </c>
      <c r="E111" s="268" t="s">
        <v>22</v>
      </c>
      <c r="F111" s="269" t="s">
        <v>1146</v>
      </c>
      <c r="G111" s="267"/>
      <c r="H111" s="270">
        <v>82.11</v>
      </c>
      <c r="I111" s="271"/>
      <c r="J111" s="267"/>
      <c r="K111" s="267"/>
      <c r="L111" s="272"/>
      <c r="M111" s="273"/>
      <c r="N111" s="274"/>
      <c r="O111" s="274"/>
      <c r="P111" s="274"/>
      <c r="Q111" s="274"/>
      <c r="R111" s="274"/>
      <c r="S111" s="274"/>
      <c r="T111" s="275"/>
      <c r="AT111" s="276" t="s">
        <v>170</v>
      </c>
      <c r="AU111" s="276" t="s">
        <v>82</v>
      </c>
      <c r="AV111" s="14" t="s">
        <v>180</v>
      </c>
      <c r="AW111" s="14" t="s">
        <v>37</v>
      </c>
      <c r="AX111" s="14" t="s">
        <v>73</v>
      </c>
      <c r="AY111" s="276" t="s">
        <v>161</v>
      </c>
    </row>
    <row r="112" spans="2:65" s="12" customFormat="1">
      <c r="B112" s="217"/>
      <c r="C112" s="218"/>
      <c r="D112" s="207" t="s">
        <v>170</v>
      </c>
      <c r="E112" s="229" t="s">
        <v>22</v>
      </c>
      <c r="F112" s="230" t="s">
        <v>1147</v>
      </c>
      <c r="G112" s="218"/>
      <c r="H112" s="231">
        <v>86.762</v>
      </c>
      <c r="I112" s="223"/>
      <c r="J112" s="218"/>
      <c r="K112" s="218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170</v>
      </c>
      <c r="AU112" s="228" t="s">
        <v>82</v>
      </c>
      <c r="AV112" s="12" t="s">
        <v>82</v>
      </c>
      <c r="AW112" s="12" t="s">
        <v>37</v>
      </c>
      <c r="AX112" s="12" t="s">
        <v>73</v>
      </c>
      <c r="AY112" s="228" t="s">
        <v>161</v>
      </c>
    </row>
    <row r="113" spans="2:65" s="13" customFormat="1">
      <c r="B113" s="246"/>
      <c r="C113" s="247"/>
      <c r="D113" s="219" t="s">
        <v>170</v>
      </c>
      <c r="E113" s="248" t="s">
        <v>22</v>
      </c>
      <c r="F113" s="249" t="s">
        <v>302</v>
      </c>
      <c r="G113" s="247"/>
      <c r="H113" s="250">
        <v>168.87200000000001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AT113" s="256" t="s">
        <v>170</v>
      </c>
      <c r="AU113" s="256" t="s">
        <v>82</v>
      </c>
      <c r="AV113" s="13" t="s">
        <v>168</v>
      </c>
      <c r="AW113" s="13" t="s">
        <v>37</v>
      </c>
      <c r="AX113" s="13" t="s">
        <v>24</v>
      </c>
      <c r="AY113" s="256" t="s">
        <v>161</v>
      </c>
    </row>
    <row r="114" spans="2:65" s="1" customFormat="1" ht="22.5" customHeight="1">
      <c r="B114" s="41"/>
      <c r="C114" s="232" t="s">
        <v>224</v>
      </c>
      <c r="D114" s="232" t="s">
        <v>261</v>
      </c>
      <c r="E114" s="233" t="s">
        <v>1148</v>
      </c>
      <c r="F114" s="234" t="s">
        <v>1149</v>
      </c>
      <c r="G114" s="235" t="s">
        <v>214</v>
      </c>
      <c r="H114" s="236">
        <v>164.22</v>
      </c>
      <c r="I114" s="237"/>
      <c r="J114" s="238">
        <f>ROUND(I114*H114,2)</f>
        <v>0</v>
      </c>
      <c r="K114" s="234" t="s">
        <v>22</v>
      </c>
      <c r="L114" s="239"/>
      <c r="M114" s="240" t="s">
        <v>22</v>
      </c>
      <c r="N114" s="241" t="s">
        <v>44</v>
      </c>
      <c r="O114" s="42"/>
      <c r="P114" s="202">
        <f>O114*H114</f>
        <v>0</v>
      </c>
      <c r="Q114" s="202">
        <v>0</v>
      </c>
      <c r="R114" s="202">
        <f>Q114*H114</f>
        <v>0</v>
      </c>
      <c r="S114" s="202">
        <v>0</v>
      </c>
      <c r="T114" s="203">
        <f>S114*H114</f>
        <v>0</v>
      </c>
      <c r="AR114" s="24" t="s">
        <v>207</v>
      </c>
      <c r="AT114" s="24" t="s">
        <v>261</v>
      </c>
      <c r="AU114" s="24" t="s">
        <v>82</v>
      </c>
      <c r="AY114" s="24" t="s">
        <v>161</v>
      </c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24" t="s">
        <v>24</v>
      </c>
      <c r="BK114" s="204">
        <f>ROUND(I114*H114,2)</f>
        <v>0</v>
      </c>
      <c r="BL114" s="24" t="s">
        <v>168</v>
      </c>
      <c r="BM114" s="24" t="s">
        <v>1150</v>
      </c>
    </row>
    <row r="115" spans="2:65" s="12" customFormat="1">
      <c r="B115" s="217"/>
      <c r="C115" s="218"/>
      <c r="D115" s="219" t="s">
        <v>170</v>
      </c>
      <c r="E115" s="220" t="s">
        <v>22</v>
      </c>
      <c r="F115" s="221" t="s">
        <v>1151</v>
      </c>
      <c r="G115" s="218"/>
      <c r="H115" s="222">
        <v>164.22</v>
      </c>
      <c r="I115" s="223"/>
      <c r="J115" s="218"/>
      <c r="K115" s="218"/>
      <c r="L115" s="224"/>
      <c r="M115" s="225"/>
      <c r="N115" s="226"/>
      <c r="O115" s="226"/>
      <c r="P115" s="226"/>
      <c r="Q115" s="226"/>
      <c r="R115" s="226"/>
      <c r="S115" s="226"/>
      <c r="T115" s="227"/>
      <c r="AT115" s="228" t="s">
        <v>170</v>
      </c>
      <c r="AU115" s="228" t="s">
        <v>82</v>
      </c>
      <c r="AV115" s="12" t="s">
        <v>82</v>
      </c>
      <c r="AW115" s="12" t="s">
        <v>37</v>
      </c>
      <c r="AX115" s="12" t="s">
        <v>24</v>
      </c>
      <c r="AY115" s="228" t="s">
        <v>161</v>
      </c>
    </row>
    <row r="116" spans="2:65" s="1" customFormat="1" ht="31.5" customHeight="1">
      <c r="B116" s="41"/>
      <c r="C116" s="193" t="s">
        <v>229</v>
      </c>
      <c r="D116" s="193" t="s">
        <v>163</v>
      </c>
      <c r="E116" s="194" t="s">
        <v>1152</v>
      </c>
      <c r="F116" s="195" t="s">
        <v>1153</v>
      </c>
      <c r="G116" s="196" t="s">
        <v>220</v>
      </c>
      <c r="H116" s="197">
        <v>60</v>
      </c>
      <c r="I116" s="198"/>
      <c r="J116" s="199">
        <f>ROUND(I116*H116,2)</f>
        <v>0</v>
      </c>
      <c r="K116" s="195" t="s">
        <v>188</v>
      </c>
      <c r="L116" s="61"/>
      <c r="M116" s="200" t="s">
        <v>22</v>
      </c>
      <c r="N116" s="201" t="s">
        <v>44</v>
      </c>
      <c r="O116" s="42"/>
      <c r="P116" s="202">
        <f>O116*H116</f>
        <v>0</v>
      </c>
      <c r="Q116" s="202">
        <v>0</v>
      </c>
      <c r="R116" s="202">
        <f>Q116*H116</f>
        <v>0</v>
      </c>
      <c r="S116" s="202">
        <v>0</v>
      </c>
      <c r="T116" s="203">
        <f>S116*H116</f>
        <v>0</v>
      </c>
      <c r="AR116" s="24" t="s">
        <v>168</v>
      </c>
      <c r="AT116" s="24" t="s">
        <v>163</v>
      </c>
      <c r="AU116" s="24" t="s">
        <v>82</v>
      </c>
      <c r="AY116" s="24" t="s">
        <v>161</v>
      </c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24" t="s">
        <v>24</v>
      </c>
      <c r="BK116" s="204">
        <f>ROUND(I116*H116,2)</f>
        <v>0</v>
      </c>
      <c r="BL116" s="24" t="s">
        <v>168</v>
      </c>
      <c r="BM116" s="24" t="s">
        <v>1154</v>
      </c>
    </row>
    <row r="117" spans="2:65" s="12" customFormat="1">
      <c r="B117" s="217"/>
      <c r="C117" s="218"/>
      <c r="D117" s="207" t="s">
        <v>170</v>
      </c>
      <c r="E117" s="229" t="s">
        <v>22</v>
      </c>
      <c r="F117" s="230" t="s">
        <v>1155</v>
      </c>
      <c r="G117" s="218"/>
      <c r="H117" s="231">
        <v>60</v>
      </c>
      <c r="I117" s="223"/>
      <c r="J117" s="218"/>
      <c r="K117" s="218"/>
      <c r="L117" s="224"/>
      <c r="M117" s="225"/>
      <c r="N117" s="226"/>
      <c r="O117" s="226"/>
      <c r="P117" s="226"/>
      <c r="Q117" s="226"/>
      <c r="R117" s="226"/>
      <c r="S117" s="226"/>
      <c r="T117" s="227"/>
      <c r="AT117" s="228" t="s">
        <v>170</v>
      </c>
      <c r="AU117" s="228" t="s">
        <v>82</v>
      </c>
      <c r="AV117" s="12" t="s">
        <v>82</v>
      </c>
      <c r="AW117" s="12" t="s">
        <v>37</v>
      </c>
      <c r="AX117" s="12" t="s">
        <v>24</v>
      </c>
      <c r="AY117" s="228" t="s">
        <v>161</v>
      </c>
    </row>
    <row r="118" spans="2:65" s="10" customFormat="1" ht="29.85" customHeight="1">
      <c r="B118" s="176"/>
      <c r="C118" s="177"/>
      <c r="D118" s="190" t="s">
        <v>72</v>
      </c>
      <c r="E118" s="191" t="s">
        <v>82</v>
      </c>
      <c r="F118" s="191" t="s">
        <v>223</v>
      </c>
      <c r="G118" s="177"/>
      <c r="H118" s="177"/>
      <c r="I118" s="180"/>
      <c r="J118" s="192">
        <f>BK118</f>
        <v>0</v>
      </c>
      <c r="K118" s="177"/>
      <c r="L118" s="182"/>
      <c r="M118" s="183"/>
      <c r="N118" s="184"/>
      <c r="O118" s="184"/>
      <c r="P118" s="185">
        <f>SUM(P119:P125)</f>
        <v>0</v>
      </c>
      <c r="Q118" s="184"/>
      <c r="R118" s="185">
        <f>SUM(R119:R125)</f>
        <v>323.92743999999999</v>
      </c>
      <c r="S118" s="184"/>
      <c r="T118" s="186">
        <f>SUM(T119:T125)</f>
        <v>0</v>
      </c>
      <c r="AR118" s="187" t="s">
        <v>24</v>
      </c>
      <c r="AT118" s="188" t="s">
        <v>72</v>
      </c>
      <c r="AU118" s="188" t="s">
        <v>24</v>
      </c>
      <c r="AY118" s="187" t="s">
        <v>161</v>
      </c>
      <c r="BK118" s="189">
        <f>SUM(BK119:BK125)</f>
        <v>0</v>
      </c>
    </row>
    <row r="119" spans="2:65" s="1" customFormat="1" ht="31.5" customHeight="1">
      <c r="B119" s="41"/>
      <c r="C119" s="193" t="s">
        <v>235</v>
      </c>
      <c r="D119" s="193" t="s">
        <v>163</v>
      </c>
      <c r="E119" s="194" t="s">
        <v>876</v>
      </c>
      <c r="F119" s="195" t="s">
        <v>877</v>
      </c>
      <c r="G119" s="196" t="s">
        <v>175</v>
      </c>
      <c r="H119" s="197">
        <v>149.49299999999999</v>
      </c>
      <c r="I119" s="198"/>
      <c r="J119" s="199">
        <f>ROUND(I119*H119,2)</f>
        <v>0</v>
      </c>
      <c r="K119" s="195" t="s">
        <v>188</v>
      </c>
      <c r="L119" s="61"/>
      <c r="M119" s="200" t="s">
        <v>22</v>
      </c>
      <c r="N119" s="201" t="s">
        <v>44</v>
      </c>
      <c r="O119" s="42"/>
      <c r="P119" s="202">
        <f>O119*H119</f>
        <v>0</v>
      </c>
      <c r="Q119" s="202">
        <v>1.63</v>
      </c>
      <c r="R119" s="202">
        <f>Q119*H119</f>
        <v>243.67358999999996</v>
      </c>
      <c r="S119" s="202">
        <v>0</v>
      </c>
      <c r="T119" s="203">
        <f>S119*H119</f>
        <v>0</v>
      </c>
      <c r="AR119" s="24" t="s">
        <v>168</v>
      </c>
      <c r="AT119" s="24" t="s">
        <v>163</v>
      </c>
      <c r="AU119" s="24" t="s">
        <v>82</v>
      </c>
      <c r="AY119" s="24" t="s">
        <v>161</v>
      </c>
      <c r="BE119" s="204">
        <f>IF(N119="základní",J119,0)</f>
        <v>0</v>
      </c>
      <c r="BF119" s="204">
        <f>IF(N119="snížená",J119,0)</f>
        <v>0</v>
      </c>
      <c r="BG119" s="204">
        <f>IF(N119="zákl. přenesená",J119,0)</f>
        <v>0</v>
      </c>
      <c r="BH119" s="204">
        <f>IF(N119="sníž. přenesená",J119,0)</f>
        <v>0</v>
      </c>
      <c r="BI119" s="204">
        <f>IF(N119="nulová",J119,0)</f>
        <v>0</v>
      </c>
      <c r="BJ119" s="24" t="s">
        <v>24</v>
      </c>
      <c r="BK119" s="204">
        <f>ROUND(I119*H119,2)</f>
        <v>0</v>
      </c>
      <c r="BL119" s="24" t="s">
        <v>168</v>
      </c>
      <c r="BM119" s="24" t="s">
        <v>1156</v>
      </c>
    </row>
    <row r="120" spans="2:65" s="12" customFormat="1">
      <c r="B120" s="217"/>
      <c r="C120" s="218"/>
      <c r="D120" s="207" t="s">
        <v>170</v>
      </c>
      <c r="E120" s="229" t="s">
        <v>22</v>
      </c>
      <c r="F120" s="230" t="s">
        <v>1157</v>
      </c>
      <c r="G120" s="218"/>
      <c r="H120" s="231">
        <v>160.07499999999999</v>
      </c>
      <c r="I120" s="223"/>
      <c r="J120" s="218"/>
      <c r="K120" s="218"/>
      <c r="L120" s="224"/>
      <c r="M120" s="225"/>
      <c r="N120" s="226"/>
      <c r="O120" s="226"/>
      <c r="P120" s="226"/>
      <c r="Q120" s="226"/>
      <c r="R120" s="226"/>
      <c r="S120" s="226"/>
      <c r="T120" s="227"/>
      <c r="AT120" s="228" t="s">
        <v>170</v>
      </c>
      <c r="AU120" s="228" t="s">
        <v>82</v>
      </c>
      <c r="AV120" s="12" t="s">
        <v>82</v>
      </c>
      <c r="AW120" s="12" t="s">
        <v>37</v>
      </c>
      <c r="AX120" s="12" t="s">
        <v>73</v>
      </c>
      <c r="AY120" s="228" t="s">
        <v>161</v>
      </c>
    </row>
    <row r="121" spans="2:65" s="12" customFormat="1">
      <c r="B121" s="217"/>
      <c r="C121" s="218"/>
      <c r="D121" s="207" t="s">
        <v>170</v>
      </c>
      <c r="E121" s="229" t="s">
        <v>22</v>
      </c>
      <c r="F121" s="230" t="s">
        <v>1158</v>
      </c>
      <c r="G121" s="218"/>
      <c r="H121" s="231">
        <v>-10.582000000000001</v>
      </c>
      <c r="I121" s="223"/>
      <c r="J121" s="218"/>
      <c r="K121" s="218"/>
      <c r="L121" s="224"/>
      <c r="M121" s="225"/>
      <c r="N121" s="226"/>
      <c r="O121" s="226"/>
      <c r="P121" s="226"/>
      <c r="Q121" s="226"/>
      <c r="R121" s="226"/>
      <c r="S121" s="226"/>
      <c r="T121" s="227"/>
      <c r="AT121" s="228" t="s">
        <v>170</v>
      </c>
      <c r="AU121" s="228" t="s">
        <v>82</v>
      </c>
      <c r="AV121" s="12" t="s">
        <v>82</v>
      </c>
      <c r="AW121" s="12" t="s">
        <v>37</v>
      </c>
      <c r="AX121" s="12" t="s">
        <v>73</v>
      </c>
      <c r="AY121" s="228" t="s">
        <v>161</v>
      </c>
    </row>
    <row r="122" spans="2:65" s="13" customFormat="1">
      <c r="B122" s="246"/>
      <c r="C122" s="247"/>
      <c r="D122" s="219" t="s">
        <v>170</v>
      </c>
      <c r="E122" s="248" t="s">
        <v>22</v>
      </c>
      <c r="F122" s="249" t="s">
        <v>302</v>
      </c>
      <c r="G122" s="247"/>
      <c r="H122" s="250">
        <v>149.49299999999999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AT122" s="256" t="s">
        <v>170</v>
      </c>
      <c r="AU122" s="256" t="s">
        <v>82</v>
      </c>
      <c r="AV122" s="13" t="s">
        <v>168</v>
      </c>
      <c r="AW122" s="13" t="s">
        <v>37</v>
      </c>
      <c r="AX122" s="13" t="s">
        <v>24</v>
      </c>
      <c r="AY122" s="256" t="s">
        <v>161</v>
      </c>
    </row>
    <row r="123" spans="2:65" s="1" customFormat="1" ht="31.5" customHeight="1">
      <c r="B123" s="41"/>
      <c r="C123" s="193" t="s">
        <v>240</v>
      </c>
      <c r="D123" s="193" t="s">
        <v>163</v>
      </c>
      <c r="E123" s="194" t="s">
        <v>1159</v>
      </c>
      <c r="F123" s="195" t="s">
        <v>1160</v>
      </c>
      <c r="G123" s="196" t="s">
        <v>166</v>
      </c>
      <c r="H123" s="197">
        <v>337</v>
      </c>
      <c r="I123" s="198"/>
      <c r="J123" s="199">
        <f>ROUND(I123*H123,2)</f>
        <v>0</v>
      </c>
      <c r="K123" s="195" t="s">
        <v>22</v>
      </c>
      <c r="L123" s="61"/>
      <c r="M123" s="200" t="s">
        <v>22</v>
      </c>
      <c r="N123" s="201" t="s">
        <v>44</v>
      </c>
      <c r="O123" s="42"/>
      <c r="P123" s="202">
        <f>O123*H123</f>
        <v>0</v>
      </c>
      <c r="Q123" s="202">
        <v>0.23801</v>
      </c>
      <c r="R123" s="202">
        <f>Q123*H123</f>
        <v>80.209369999999993</v>
      </c>
      <c r="S123" s="202">
        <v>0</v>
      </c>
      <c r="T123" s="203">
        <f>S123*H123</f>
        <v>0</v>
      </c>
      <c r="AR123" s="24" t="s">
        <v>168</v>
      </c>
      <c r="AT123" s="24" t="s">
        <v>163</v>
      </c>
      <c r="AU123" s="24" t="s">
        <v>82</v>
      </c>
      <c r="AY123" s="24" t="s">
        <v>161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24" t="s">
        <v>24</v>
      </c>
      <c r="BK123" s="204">
        <f>ROUND(I123*H123,2)</f>
        <v>0</v>
      </c>
      <c r="BL123" s="24" t="s">
        <v>168</v>
      </c>
      <c r="BM123" s="24" t="s">
        <v>1161</v>
      </c>
    </row>
    <row r="124" spans="2:65" s="1" customFormat="1" ht="22.5" customHeight="1">
      <c r="B124" s="41"/>
      <c r="C124" s="193" t="s">
        <v>10</v>
      </c>
      <c r="D124" s="193" t="s">
        <v>163</v>
      </c>
      <c r="E124" s="194" t="s">
        <v>1162</v>
      </c>
      <c r="F124" s="195" t="s">
        <v>1163</v>
      </c>
      <c r="G124" s="196" t="s">
        <v>264</v>
      </c>
      <c r="H124" s="197">
        <v>22</v>
      </c>
      <c r="I124" s="198"/>
      <c r="J124" s="199">
        <f>ROUND(I124*H124,2)</f>
        <v>0</v>
      </c>
      <c r="K124" s="195" t="s">
        <v>22</v>
      </c>
      <c r="L124" s="61"/>
      <c r="M124" s="200" t="s">
        <v>22</v>
      </c>
      <c r="N124" s="201" t="s">
        <v>44</v>
      </c>
      <c r="O124" s="42"/>
      <c r="P124" s="202">
        <f>O124*H124</f>
        <v>0</v>
      </c>
      <c r="Q124" s="202">
        <v>4.8999999999999998E-4</v>
      </c>
      <c r="R124" s="202">
        <f>Q124*H124</f>
        <v>1.078E-2</v>
      </c>
      <c r="S124" s="202">
        <v>0</v>
      </c>
      <c r="T124" s="203">
        <f>S124*H124</f>
        <v>0</v>
      </c>
      <c r="AR124" s="24" t="s">
        <v>168</v>
      </c>
      <c r="AT124" s="24" t="s">
        <v>163</v>
      </c>
      <c r="AU124" s="24" t="s">
        <v>82</v>
      </c>
      <c r="AY124" s="24" t="s">
        <v>161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24" t="s">
        <v>24</v>
      </c>
      <c r="BK124" s="204">
        <f>ROUND(I124*H124,2)</f>
        <v>0</v>
      </c>
      <c r="BL124" s="24" t="s">
        <v>168</v>
      </c>
      <c r="BM124" s="24" t="s">
        <v>1164</v>
      </c>
    </row>
    <row r="125" spans="2:65" s="1" customFormat="1" ht="22.5" customHeight="1">
      <c r="B125" s="41"/>
      <c r="C125" s="193" t="s">
        <v>251</v>
      </c>
      <c r="D125" s="193" t="s">
        <v>163</v>
      </c>
      <c r="E125" s="194" t="s">
        <v>1165</v>
      </c>
      <c r="F125" s="195" t="s">
        <v>1166</v>
      </c>
      <c r="G125" s="196" t="s">
        <v>166</v>
      </c>
      <c r="H125" s="197">
        <v>337</v>
      </c>
      <c r="I125" s="198"/>
      <c r="J125" s="199">
        <f>ROUND(I125*H125,2)</f>
        <v>0</v>
      </c>
      <c r="K125" s="195" t="s">
        <v>167</v>
      </c>
      <c r="L125" s="61"/>
      <c r="M125" s="200" t="s">
        <v>22</v>
      </c>
      <c r="N125" s="201" t="s">
        <v>44</v>
      </c>
      <c r="O125" s="42"/>
      <c r="P125" s="202">
        <f>O125*H125</f>
        <v>0</v>
      </c>
      <c r="Q125" s="202">
        <v>1E-4</v>
      </c>
      <c r="R125" s="202">
        <f>Q125*H125</f>
        <v>3.3700000000000001E-2</v>
      </c>
      <c r="S125" s="202">
        <v>0</v>
      </c>
      <c r="T125" s="203">
        <f>S125*H125</f>
        <v>0</v>
      </c>
      <c r="AR125" s="24" t="s">
        <v>168</v>
      </c>
      <c r="AT125" s="24" t="s">
        <v>163</v>
      </c>
      <c r="AU125" s="24" t="s">
        <v>82</v>
      </c>
      <c r="AY125" s="24" t="s">
        <v>161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24" t="s">
        <v>24</v>
      </c>
      <c r="BK125" s="204">
        <f>ROUND(I125*H125,2)</f>
        <v>0</v>
      </c>
      <c r="BL125" s="24" t="s">
        <v>168</v>
      </c>
      <c r="BM125" s="24" t="s">
        <v>1167</v>
      </c>
    </row>
    <row r="126" spans="2:65" s="10" customFormat="1" ht="29.85" customHeight="1">
      <c r="B126" s="176"/>
      <c r="C126" s="177"/>
      <c r="D126" s="190" t="s">
        <v>72</v>
      </c>
      <c r="E126" s="191" t="s">
        <v>180</v>
      </c>
      <c r="F126" s="191" t="s">
        <v>469</v>
      </c>
      <c r="G126" s="177"/>
      <c r="H126" s="177"/>
      <c r="I126" s="180"/>
      <c r="J126" s="192">
        <f>BK126</f>
        <v>0</v>
      </c>
      <c r="K126" s="177"/>
      <c r="L126" s="182"/>
      <c r="M126" s="183"/>
      <c r="N126" s="184"/>
      <c r="O126" s="184"/>
      <c r="P126" s="185">
        <f>SUM(P127:P136)</f>
        <v>0</v>
      </c>
      <c r="Q126" s="184"/>
      <c r="R126" s="185">
        <f>SUM(R127:R136)</f>
        <v>32.445519659999995</v>
      </c>
      <c r="S126" s="184"/>
      <c r="T126" s="186">
        <f>SUM(T127:T136)</f>
        <v>0</v>
      </c>
      <c r="AR126" s="187" t="s">
        <v>24</v>
      </c>
      <c r="AT126" s="188" t="s">
        <v>72</v>
      </c>
      <c r="AU126" s="188" t="s">
        <v>24</v>
      </c>
      <c r="AY126" s="187" t="s">
        <v>161</v>
      </c>
      <c r="BK126" s="189">
        <f>SUM(BK127:BK136)</f>
        <v>0</v>
      </c>
    </row>
    <row r="127" spans="2:65" s="1" customFormat="1" ht="31.5" customHeight="1">
      <c r="B127" s="41"/>
      <c r="C127" s="193" t="s">
        <v>256</v>
      </c>
      <c r="D127" s="193" t="s">
        <v>163</v>
      </c>
      <c r="E127" s="194" t="s">
        <v>1168</v>
      </c>
      <c r="F127" s="195" t="s">
        <v>1169</v>
      </c>
      <c r="G127" s="196" t="s">
        <v>220</v>
      </c>
      <c r="H127" s="197">
        <v>57.174999999999997</v>
      </c>
      <c r="I127" s="198"/>
      <c r="J127" s="199">
        <f>ROUND(I127*H127,2)</f>
        <v>0</v>
      </c>
      <c r="K127" s="195" t="s">
        <v>188</v>
      </c>
      <c r="L127" s="61"/>
      <c r="M127" s="200" t="s">
        <v>22</v>
      </c>
      <c r="N127" s="201" t="s">
        <v>44</v>
      </c>
      <c r="O127" s="42"/>
      <c r="P127" s="202">
        <f>O127*H127</f>
        <v>0</v>
      </c>
      <c r="Q127" s="202">
        <v>0.42831999999999998</v>
      </c>
      <c r="R127" s="202">
        <f>Q127*H127</f>
        <v>24.489195999999996</v>
      </c>
      <c r="S127" s="202">
        <v>0</v>
      </c>
      <c r="T127" s="203">
        <f>S127*H127</f>
        <v>0</v>
      </c>
      <c r="AR127" s="24" t="s">
        <v>168</v>
      </c>
      <c r="AT127" s="24" t="s">
        <v>163</v>
      </c>
      <c r="AU127" s="24" t="s">
        <v>82</v>
      </c>
      <c r="AY127" s="24" t="s">
        <v>161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24" t="s">
        <v>24</v>
      </c>
      <c r="BK127" s="204">
        <f>ROUND(I127*H127,2)</f>
        <v>0</v>
      </c>
      <c r="BL127" s="24" t="s">
        <v>168</v>
      </c>
      <c r="BM127" s="24" t="s">
        <v>1170</v>
      </c>
    </row>
    <row r="128" spans="2:65" s="11" customFormat="1">
      <c r="B128" s="205"/>
      <c r="C128" s="206"/>
      <c r="D128" s="207" t="s">
        <v>170</v>
      </c>
      <c r="E128" s="208" t="s">
        <v>22</v>
      </c>
      <c r="F128" s="209" t="s">
        <v>1171</v>
      </c>
      <c r="G128" s="206"/>
      <c r="H128" s="210" t="s">
        <v>22</v>
      </c>
      <c r="I128" s="211"/>
      <c r="J128" s="206"/>
      <c r="K128" s="206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170</v>
      </c>
      <c r="AU128" s="216" t="s">
        <v>82</v>
      </c>
      <c r="AV128" s="11" t="s">
        <v>24</v>
      </c>
      <c r="AW128" s="11" t="s">
        <v>37</v>
      </c>
      <c r="AX128" s="11" t="s">
        <v>73</v>
      </c>
      <c r="AY128" s="216" t="s">
        <v>161</v>
      </c>
    </row>
    <row r="129" spans="2:65" s="12" customFormat="1">
      <c r="B129" s="217"/>
      <c r="C129" s="218"/>
      <c r="D129" s="207" t="s">
        <v>170</v>
      </c>
      <c r="E129" s="229" t="s">
        <v>22</v>
      </c>
      <c r="F129" s="230" t="s">
        <v>1172</v>
      </c>
      <c r="G129" s="218"/>
      <c r="H129" s="231">
        <v>26.625</v>
      </c>
      <c r="I129" s="223"/>
      <c r="J129" s="218"/>
      <c r="K129" s="218"/>
      <c r="L129" s="224"/>
      <c r="M129" s="225"/>
      <c r="N129" s="226"/>
      <c r="O129" s="226"/>
      <c r="P129" s="226"/>
      <c r="Q129" s="226"/>
      <c r="R129" s="226"/>
      <c r="S129" s="226"/>
      <c r="T129" s="227"/>
      <c r="AT129" s="228" t="s">
        <v>170</v>
      </c>
      <c r="AU129" s="228" t="s">
        <v>82</v>
      </c>
      <c r="AV129" s="12" t="s">
        <v>82</v>
      </c>
      <c r="AW129" s="12" t="s">
        <v>37</v>
      </c>
      <c r="AX129" s="12" t="s">
        <v>73</v>
      </c>
      <c r="AY129" s="228" t="s">
        <v>161</v>
      </c>
    </row>
    <row r="130" spans="2:65" s="12" customFormat="1">
      <c r="B130" s="217"/>
      <c r="C130" s="218"/>
      <c r="D130" s="207" t="s">
        <v>170</v>
      </c>
      <c r="E130" s="229" t="s">
        <v>22</v>
      </c>
      <c r="F130" s="230" t="s">
        <v>1173</v>
      </c>
      <c r="G130" s="218"/>
      <c r="H130" s="231">
        <v>30.55</v>
      </c>
      <c r="I130" s="223"/>
      <c r="J130" s="218"/>
      <c r="K130" s="218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170</v>
      </c>
      <c r="AU130" s="228" t="s">
        <v>82</v>
      </c>
      <c r="AV130" s="12" t="s">
        <v>82</v>
      </c>
      <c r="AW130" s="12" t="s">
        <v>37</v>
      </c>
      <c r="AX130" s="12" t="s">
        <v>73</v>
      </c>
      <c r="AY130" s="228" t="s">
        <v>161</v>
      </c>
    </row>
    <row r="131" spans="2:65" s="13" customFormat="1">
      <c r="B131" s="246"/>
      <c r="C131" s="247"/>
      <c r="D131" s="219" t="s">
        <v>170</v>
      </c>
      <c r="E131" s="248" t="s">
        <v>22</v>
      </c>
      <c r="F131" s="249" t="s">
        <v>302</v>
      </c>
      <c r="G131" s="247"/>
      <c r="H131" s="250">
        <v>57.174999999999997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AT131" s="256" t="s">
        <v>170</v>
      </c>
      <c r="AU131" s="256" t="s">
        <v>82</v>
      </c>
      <c r="AV131" s="13" t="s">
        <v>168</v>
      </c>
      <c r="AW131" s="13" t="s">
        <v>37</v>
      </c>
      <c r="AX131" s="13" t="s">
        <v>24</v>
      </c>
      <c r="AY131" s="256" t="s">
        <v>161</v>
      </c>
    </row>
    <row r="132" spans="2:65" s="1" customFormat="1" ht="31.5" customHeight="1">
      <c r="B132" s="41"/>
      <c r="C132" s="193" t="s">
        <v>260</v>
      </c>
      <c r="D132" s="193" t="s">
        <v>163</v>
      </c>
      <c r="E132" s="194" t="s">
        <v>1174</v>
      </c>
      <c r="F132" s="195" t="s">
        <v>1175</v>
      </c>
      <c r="G132" s="196" t="s">
        <v>214</v>
      </c>
      <c r="H132" s="197">
        <v>0.68600000000000005</v>
      </c>
      <c r="I132" s="198"/>
      <c r="J132" s="199">
        <f>ROUND(I132*H132,2)</f>
        <v>0</v>
      </c>
      <c r="K132" s="195" t="s">
        <v>188</v>
      </c>
      <c r="L132" s="61"/>
      <c r="M132" s="200" t="s">
        <v>22</v>
      </c>
      <c r="N132" s="201" t="s">
        <v>44</v>
      </c>
      <c r="O132" s="42"/>
      <c r="P132" s="202">
        <f>O132*H132</f>
        <v>0</v>
      </c>
      <c r="Q132" s="202">
        <v>1.04881</v>
      </c>
      <c r="R132" s="202">
        <f>Q132*H132</f>
        <v>0.71948366000000008</v>
      </c>
      <c r="S132" s="202">
        <v>0</v>
      </c>
      <c r="T132" s="203">
        <f>S132*H132</f>
        <v>0</v>
      </c>
      <c r="AR132" s="24" t="s">
        <v>168</v>
      </c>
      <c r="AT132" s="24" t="s">
        <v>163</v>
      </c>
      <c r="AU132" s="24" t="s">
        <v>82</v>
      </c>
      <c r="AY132" s="24" t="s">
        <v>161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24" t="s">
        <v>24</v>
      </c>
      <c r="BK132" s="204">
        <f>ROUND(I132*H132,2)</f>
        <v>0</v>
      </c>
      <c r="BL132" s="24" t="s">
        <v>168</v>
      </c>
      <c r="BM132" s="24" t="s">
        <v>1176</v>
      </c>
    </row>
    <row r="133" spans="2:65" s="11" customFormat="1">
      <c r="B133" s="205"/>
      <c r="C133" s="206"/>
      <c r="D133" s="207" t="s">
        <v>170</v>
      </c>
      <c r="E133" s="208" t="s">
        <v>22</v>
      </c>
      <c r="F133" s="209" t="s">
        <v>1177</v>
      </c>
      <c r="G133" s="206"/>
      <c r="H133" s="210" t="s">
        <v>22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170</v>
      </c>
      <c r="AU133" s="216" t="s">
        <v>82</v>
      </c>
      <c r="AV133" s="11" t="s">
        <v>24</v>
      </c>
      <c r="AW133" s="11" t="s">
        <v>37</v>
      </c>
      <c r="AX133" s="11" t="s">
        <v>73</v>
      </c>
      <c r="AY133" s="216" t="s">
        <v>161</v>
      </c>
    </row>
    <row r="134" spans="2:65" s="12" customFormat="1">
      <c r="B134" s="217"/>
      <c r="C134" s="218"/>
      <c r="D134" s="219" t="s">
        <v>170</v>
      </c>
      <c r="E134" s="220" t="s">
        <v>22</v>
      </c>
      <c r="F134" s="221" t="s">
        <v>1178</v>
      </c>
      <c r="G134" s="218"/>
      <c r="H134" s="222">
        <v>0.68600000000000005</v>
      </c>
      <c r="I134" s="223"/>
      <c r="J134" s="218"/>
      <c r="K134" s="218"/>
      <c r="L134" s="224"/>
      <c r="M134" s="225"/>
      <c r="N134" s="226"/>
      <c r="O134" s="226"/>
      <c r="P134" s="226"/>
      <c r="Q134" s="226"/>
      <c r="R134" s="226"/>
      <c r="S134" s="226"/>
      <c r="T134" s="227"/>
      <c r="AT134" s="228" t="s">
        <v>170</v>
      </c>
      <c r="AU134" s="228" t="s">
        <v>82</v>
      </c>
      <c r="AV134" s="12" t="s">
        <v>82</v>
      </c>
      <c r="AW134" s="12" t="s">
        <v>37</v>
      </c>
      <c r="AX134" s="12" t="s">
        <v>24</v>
      </c>
      <c r="AY134" s="228" t="s">
        <v>161</v>
      </c>
    </row>
    <row r="135" spans="2:65" s="1" customFormat="1" ht="22.5" customHeight="1">
      <c r="B135" s="41"/>
      <c r="C135" s="193" t="s">
        <v>269</v>
      </c>
      <c r="D135" s="193" t="s">
        <v>163</v>
      </c>
      <c r="E135" s="194" t="s">
        <v>1179</v>
      </c>
      <c r="F135" s="195" t="s">
        <v>1180</v>
      </c>
      <c r="G135" s="196" t="s">
        <v>264</v>
      </c>
      <c r="H135" s="197">
        <v>2</v>
      </c>
      <c r="I135" s="198"/>
      <c r="J135" s="199">
        <f>ROUND(I135*H135,2)</f>
        <v>0</v>
      </c>
      <c r="K135" s="195" t="s">
        <v>22</v>
      </c>
      <c r="L135" s="61"/>
      <c r="M135" s="200" t="s">
        <v>22</v>
      </c>
      <c r="N135" s="201" t="s">
        <v>44</v>
      </c>
      <c r="O135" s="42"/>
      <c r="P135" s="202">
        <f>O135*H135</f>
        <v>0</v>
      </c>
      <c r="Q135" s="202">
        <v>3.61842</v>
      </c>
      <c r="R135" s="202">
        <f>Q135*H135</f>
        <v>7.2368399999999999</v>
      </c>
      <c r="S135" s="202">
        <v>0</v>
      </c>
      <c r="T135" s="203">
        <f>S135*H135</f>
        <v>0</v>
      </c>
      <c r="AR135" s="24" t="s">
        <v>168</v>
      </c>
      <c r="AT135" s="24" t="s">
        <v>163</v>
      </c>
      <c r="AU135" s="24" t="s">
        <v>82</v>
      </c>
      <c r="AY135" s="24" t="s">
        <v>161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24" t="s">
        <v>24</v>
      </c>
      <c r="BK135" s="204">
        <f>ROUND(I135*H135,2)</f>
        <v>0</v>
      </c>
      <c r="BL135" s="24" t="s">
        <v>168</v>
      </c>
      <c r="BM135" s="24" t="s">
        <v>1181</v>
      </c>
    </row>
    <row r="136" spans="2:65" s="12" customFormat="1">
      <c r="B136" s="217"/>
      <c r="C136" s="218"/>
      <c r="D136" s="207" t="s">
        <v>170</v>
      </c>
      <c r="E136" s="229" t="s">
        <v>22</v>
      </c>
      <c r="F136" s="230" t="s">
        <v>1182</v>
      </c>
      <c r="G136" s="218"/>
      <c r="H136" s="231">
        <v>2</v>
      </c>
      <c r="I136" s="223"/>
      <c r="J136" s="218"/>
      <c r="K136" s="218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170</v>
      </c>
      <c r="AU136" s="228" t="s">
        <v>82</v>
      </c>
      <c r="AV136" s="12" t="s">
        <v>82</v>
      </c>
      <c r="AW136" s="12" t="s">
        <v>37</v>
      </c>
      <c r="AX136" s="12" t="s">
        <v>24</v>
      </c>
      <c r="AY136" s="228" t="s">
        <v>161</v>
      </c>
    </row>
    <row r="137" spans="2:65" s="10" customFormat="1" ht="29.85" customHeight="1">
      <c r="B137" s="176"/>
      <c r="C137" s="177"/>
      <c r="D137" s="190" t="s">
        <v>72</v>
      </c>
      <c r="E137" s="191" t="s">
        <v>168</v>
      </c>
      <c r="F137" s="191" t="s">
        <v>899</v>
      </c>
      <c r="G137" s="177"/>
      <c r="H137" s="177"/>
      <c r="I137" s="180"/>
      <c r="J137" s="192">
        <f>BK137</f>
        <v>0</v>
      </c>
      <c r="K137" s="177"/>
      <c r="L137" s="182"/>
      <c r="M137" s="183"/>
      <c r="N137" s="184"/>
      <c r="O137" s="184"/>
      <c r="P137" s="185">
        <f>SUM(P138:P139)</f>
        <v>0</v>
      </c>
      <c r="Q137" s="184"/>
      <c r="R137" s="185">
        <f>SUM(R138:R139)</f>
        <v>11.3684916</v>
      </c>
      <c r="S137" s="184"/>
      <c r="T137" s="186">
        <f>SUM(T138:T139)</f>
        <v>0</v>
      </c>
      <c r="AR137" s="187" t="s">
        <v>24</v>
      </c>
      <c r="AT137" s="188" t="s">
        <v>72</v>
      </c>
      <c r="AU137" s="188" t="s">
        <v>24</v>
      </c>
      <c r="AY137" s="187" t="s">
        <v>161</v>
      </c>
      <c r="BK137" s="189">
        <f>SUM(BK138:BK139)</f>
        <v>0</v>
      </c>
    </row>
    <row r="138" spans="2:65" s="1" customFormat="1" ht="22.5" customHeight="1">
      <c r="B138" s="41"/>
      <c r="C138" s="193" t="s">
        <v>273</v>
      </c>
      <c r="D138" s="193" t="s">
        <v>163</v>
      </c>
      <c r="E138" s="194" t="s">
        <v>1183</v>
      </c>
      <c r="F138" s="195" t="s">
        <v>1184</v>
      </c>
      <c r="G138" s="196" t="s">
        <v>175</v>
      </c>
      <c r="H138" s="197">
        <v>6.6740000000000004</v>
      </c>
      <c r="I138" s="198"/>
      <c r="J138" s="199">
        <f>ROUND(I138*H138,2)</f>
        <v>0</v>
      </c>
      <c r="K138" s="195" t="s">
        <v>22</v>
      </c>
      <c r="L138" s="61"/>
      <c r="M138" s="200" t="s">
        <v>22</v>
      </c>
      <c r="N138" s="201" t="s">
        <v>44</v>
      </c>
      <c r="O138" s="42"/>
      <c r="P138" s="202">
        <f>O138*H138</f>
        <v>0</v>
      </c>
      <c r="Q138" s="202">
        <v>1.7034</v>
      </c>
      <c r="R138" s="202">
        <f>Q138*H138</f>
        <v>11.3684916</v>
      </c>
      <c r="S138" s="202">
        <v>0</v>
      </c>
      <c r="T138" s="203">
        <f>S138*H138</f>
        <v>0</v>
      </c>
      <c r="AR138" s="24" t="s">
        <v>168</v>
      </c>
      <c r="AT138" s="24" t="s">
        <v>163</v>
      </c>
      <c r="AU138" s="24" t="s">
        <v>82</v>
      </c>
      <c r="AY138" s="24" t="s">
        <v>161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24" t="s">
        <v>24</v>
      </c>
      <c r="BK138" s="204">
        <f>ROUND(I138*H138,2)</f>
        <v>0</v>
      </c>
      <c r="BL138" s="24" t="s">
        <v>168</v>
      </c>
      <c r="BM138" s="24" t="s">
        <v>1185</v>
      </c>
    </row>
    <row r="139" spans="2:65" s="12" customFormat="1">
      <c r="B139" s="217"/>
      <c r="C139" s="218"/>
      <c r="D139" s="207" t="s">
        <v>170</v>
      </c>
      <c r="E139" s="229" t="s">
        <v>22</v>
      </c>
      <c r="F139" s="230" t="s">
        <v>1186</v>
      </c>
      <c r="G139" s="218"/>
      <c r="H139" s="231">
        <v>6.6740000000000004</v>
      </c>
      <c r="I139" s="223"/>
      <c r="J139" s="218"/>
      <c r="K139" s="218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170</v>
      </c>
      <c r="AU139" s="228" t="s">
        <v>82</v>
      </c>
      <c r="AV139" s="12" t="s">
        <v>82</v>
      </c>
      <c r="AW139" s="12" t="s">
        <v>37</v>
      </c>
      <c r="AX139" s="12" t="s">
        <v>24</v>
      </c>
      <c r="AY139" s="228" t="s">
        <v>161</v>
      </c>
    </row>
    <row r="140" spans="2:65" s="10" customFormat="1" ht="29.85" customHeight="1">
      <c r="B140" s="176"/>
      <c r="C140" s="177"/>
      <c r="D140" s="190" t="s">
        <v>72</v>
      </c>
      <c r="E140" s="191" t="s">
        <v>207</v>
      </c>
      <c r="F140" s="191" t="s">
        <v>909</v>
      </c>
      <c r="G140" s="177"/>
      <c r="H140" s="177"/>
      <c r="I140" s="180"/>
      <c r="J140" s="192">
        <f>BK140</f>
        <v>0</v>
      </c>
      <c r="K140" s="177"/>
      <c r="L140" s="182"/>
      <c r="M140" s="183"/>
      <c r="N140" s="184"/>
      <c r="O140" s="184"/>
      <c r="P140" s="185">
        <f>SUM(P141:P156)</f>
        <v>0</v>
      </c>
      <c r="Q140" s="184"/>
      <c r="R140" s="185">
        <f>SUM(R141:R156)</f>
        <v>0.2258</v>
      </c>
      <c r="S140" s="184"/>
      <c r="T140" s="186">
        <f>SUM(T141:T156)</f>
        <v>0</v>
      </c>
      <c r="AR140" s="187" t="s">
        <v>24</v>
      </c>
      <c r="AT140" s="188" t="s">
        <v>72</v>
      </c>
      <c r="AU140" s="188" t="s">
        <v>24</v>
      </c>
      <c r="AY140" s="187" t="s">
        <v>161</v>
      </c>
      <c r="BK140" s="189">
        <f>SUM(BK141:BK156)</f>
        <v>0</v>
      </c>
    </row>
    <row r="141" spans="2:65" s="1" customFormat="1" ht="22.5" customHeight="1">
      <c r="B141" s="41"/>
      <c r="C141" s="193" t="s">
        <v>9</v>
      </c>
      <c r="D141" s="193" t="s">
        <v>163</v>
      </c>
      <c r="E141" s="194" t="s">
        <v>1187</v>
      </c>
      <c r="F141" s="195" t="s">
        <v>1188</v>
      </c>
      <c r="G141" s="196" t="s">
        <v>166</v>
      </c>
      <c r="H141" s="197">
        <v>15</v>
      </c>
      <c r="I141" s="198"/>
      <c r="J141" s="199">
        <f>ROUND(I141*H141,2)</f>
        <v>0</v>
      </c>
      <c r="K141" s="195" t="s">
        <v>22</v>
      </c>
      <c r="L141" s="61"/>
      <c r="M141" s="200" t="s">
        <v>22</v>
      </c>
      <c r="N141" s="201" t="s">
        <v>44</v>
      </c>
      <c r="O141" s="42"/>
      <c r="P141" s="202">
        <f>O141*H141</f>
        <v>0</v>
      </c>
      <c r="Q141" s="202">
        <v>2.7299999999999998E-3</v>
      </c>
      <c r="R141" s="202">
        <f>Q141*H141</f>
        <v>4.095E-2</v>
      </c>
      <c r="S141" s="202">
        <v>0</v>
      </c>
      <c r="T141" s="203">
        <f>S141*H141</f>
        <v>0</v>
      </c>
      <c r="AR141" s="24" t="s">
        <v>168</v>
      </c>
      <c r="AT141" s="24" t="s">
        <v>163</v>
      </c>
      <c r="AU141" s="24" t="s">
        <v>82</v>
      </c>
      <c r="AY141" s="24" t="s">
        <v>161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24" t="s">
        <v>24</v>
      </c>
      <c r="BK141" s="204">
        <f>ROUND(I141*H141,2)</f>
        <v>0</v>
      </c>
      <c r="BL141" s="24" t="s">
        <v>168</v>
      </c>
      <c r="BM141" s="24" t="s">
        <v>1189</v>
      </c>
    </row>
    <row r="142" spans="2:65" s="1" customFormat="1" ht="31.5" customHeight="1">
      <c r="B142" s="41"/>
      <c r="C142" s="193" t="s">
        <v>283</v>
      </c>
      <c r="D142" s="193" t="s">
        <v>163</v>
      </c>
      <c r="E142" s="194" t="s">
        <v>1190</v>
      </c>
      <c r="F142" s="195" t="s">
        <v>1191</v>
      </c>
      <c r="G142" s="196" t="s">
        <v>264</v>
      </c>
      <c r="H142" s="197">
        <v>3</v>
      </c>
      <c r="I142" s="198"/>
      <c r="J142" s="199">
        <f>ROUND(I142*H142,2)</f>
        <v>0</v>
      </c>
      <c r="K142" s="195" t="s">
        <v>188</v>
      </c>
      <c r="L142" s="61"/>
      <c r="M142" s="200" t="s">
        <v>22</v>
      </c>
      <c r="N142" s="201" t="s">
        <v>44</v>
      </c>
      <c r="O142" s="42"/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AR142" s="24" t="s">
        <v>168</v>
      </c>
      <c r="AT142" s="24" t="s">
        <v>163</v>
      </c>
      <c r="AU142" s="24" t="s">
        <v>82</v>
      </c>
      <c r="AY142" s="24" t="s">
        <v>161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24" t="s">
        <v>24</v>
      </c>
      <c r="BK142" s="204">
        <f>ROUND(I142*H142,2)</f>
        <v>0</v>
      </c>
      <c r="BL142" s="24" t="s">
        <v>168</v>
      </c>
      <c r="BM142" s="24" t="s">
        <v>1192</v>
      </c>
    </row>
    <row r="143" spans="2:65" s="11" customFormat="1">
      <c r="B143" s="205"/>
      <c r="C143" s="206"/>
      <c r="D143" s="207" t="s">
        <v>170</v>
      </c>
      <c r="E143" s="208" t="s">
        <v>22</v>
      </c>
      <c r="F143" s="209" t="s">
        <v>1193</v>
      </c>
      <c r="G143" s="206"/>
      <c r="H143" s="210" t="s">
        <v>22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170</v>
      </c>
      <c r="AU143" s="216" t="s">
        <v>82</v>
      </c>
      <c r="AV143" s="11" t="s">
        <v>24</v>
      </c>
      <c r="AW143" s="11" t="s">
        <v>37</v>
      </c>
      <c r="AX143" s="11" t="s">
        <v>73</v>
      </c>
      <c r="AY143" s="216" t="s">
        <v>161</v>
      </c>
    </row>
    <row r="144" spans="2:65" s="12" customFormat="1">
      <c r="B144" s="217"/>
      <c r="C144" s="218"/>
      <c r="D144" s="219" t="s">
        <v>170</v>
      </c>
      <c r="E144" s="220" t="s">
        <v>22</v>
      </c>
      <c r="F144" s="221" t="s">
        <v>1194</v>
      </c>
      <c r="G144" s="218"/>
      <c r="H144" s="222">
        <v>3</v>
      </c>
      <c r="I144" s="223"/>
      <c r="J144" s="218"/>
      <c r="K144" s="218"/>
      <c r="L144" s="224"/>
      <c r="M144" s="225"/>
      <c r="N144" s="226"/>
      <c r="O144" s="226"/>
      <c r="P144" s="226"/>
      <c r="Q144" s="226"/>
      <c r="R144" s="226"/>
      <c r="S144" s="226"/>
      <c r="T144" s="227"/>
      <c r="AT144" s="228" t="s">
        <v>170</v>
      </c>
      <c r="AU144" s="228" t="s">
        <v>82</v>
      </c>
      <c r="AV144" s="12" t="s">
        <v>82</v>
      </c>
      <c r="AW144" s="12" t="s">
        <v>37</v>
      </c>
      <c r="AX144" s="12" t="s">
        <v>24</v>
      </c>
      <c r="AY144" s="228" t="s">
        <v>161</v>
      </c>
    </row>
    <row r="145" spans="2:65" s="1" customFormat="1" ht="31.5" customHeight="1">
      <c r="B145" s="41"/>
      <c r="C145" s="232" t="s">
        <v>360</v>
      </c>
      <c r="D145" s="232" t="s">
        <v>261</v>
      </c>
      <c r="E145" s="233" t="s">
        <v>1195</v>
      </c>
      <c r="F145" s="234" t="s">
        <v>1196</v>
      </c>
      <c r="G145" s="235" t="s">
        <v>264</v>
      </c>
      <c r="H145" s="236">
        <v>3</v>
      </c>
      <c r="I145" s="237"/>
      <c r="J145" s="238">
        <f>ROUND(I145*H145,2)</f>
        <v>0</v>
      </c>
      <c r="K145" s="234" t="s">
        <v>188</v>
      </c>
      <c r="L145" s="239"/>
      <c r="M145" s="240" t="s">
        <v>22</v>
      </c>
      <c r="N145" s="241" t="s">
        <v>44</v>
      </c>
      <c r="O145" s="42"/>
      <c r="P145" s="202">
        <f>O145*H145</f>
        <v>0</v>
      </c>
      <c r="Q145" s="202">
        <v>5.0000000000000002E-5</v>
      </c>
      <c r="R145" s="202">
        <f>Q145*H145</f>
        <v>1.5000000000000001E-4</v>
      </c>
      <c r="S145" s="202">
        <v>0</v>
      </c>
      <c r="T145" s="203">
        <f>S145*H145</f>
        <v>0</v>
      </c>
      <c r="AR145" s="24" t="s">
        <v>207</v>
      </c>
      <c r="AT145" s="24" t="s">
        <v>261</v>
      </c>
      <c r="AU145" s="24" t="s">
        <v>82</v>
      </c>
      <c r="AY145" s="24" t="s">
        <v>161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24" t="s">
        <v>24</v>
      </c>
      <c r="BK145" s="204">
        <f>ROUND(I145*H145,2)</f>
        <v>0</v>
      </c>
      <c r="BL145" s="24" t="s">
        <v>168</v>
      </c>
      <c r="BM145" s="24" t="s">
        <v>1197</v>
      </c>
    </row>
    <row r="146" spans="2:65" s="1" customFormat="1" ht="27">
      <c r="B146" s="41"/>
      <c r="C146" s="63"/>
      <c r="D146" s="219" t="s">
        <v>1198</v>
      </c>
      <c r="E146" s="63"/>
      <c r="F146" s="277" t="s">
        <v>1199</v>
      </c>
      <c r="G146" s="63"/>
      <c r="H146" s="63"/>
      <c r="I146" s="163"/>
      <c r="J146" s="63"/>
      <c r="K146" s="63"/>
      <c r="L146" s="61"/>
      <c r="M146" s="278"/>
      <c r="N146" s="42"/>
      <c r="O146" s="42"/>
      <c r="P146" s="42"/>
      <c r="Q146" s="42"/>
      <c r="R146" s="42"/>
      <c r="S146" s="42"/>
      <c r="T146" s="78"/>
      <c r="AT146" s="24" t="s">
        <v>1198</v>
      </c>
      <c r="AU146" s="24" t="s">
        <v>82</v>
      </c>
    </row>
    <row r="147" spans="2:65" s="1" customFormat="1" ht="31.5" customHeight="1">
      <c r="B147" s="41"/>
      <c r="C147" s="193" t="s">
        <v>365</v>
      </c>
      <c r="D147" s="193" t="s">
        <v>163</v>
      </c>
      <c r="E147" s="194" t="s">
        <v>1200</v>
      </c>
      <c r="F147" s="195" t="s">
        <v>1201</v>
      </c>
      <c r="G147" s="196" t="s">
        <v>264</v>
      </c>
      <c r="H147" s="197">
        <v>2</v>
      </c>
      <c r="I147" s="198"/>
      <c r="J147" s="199">
        <f>ROUND(I147*H147,2)</f>
        <v>0</v>
      </c>
      <c r="K147" s="195" t="s">
        <v>188</v>
      </c>
      <c r="L147" s="61"/>
      <c r="M147" s="200" t="s">
        <v>22</v>
      </c>
      <c r="N147" s="201" t="s">
        <v>44</v>
      </c>
      <c r="O147" s="42"/>
      <c r="P147" s="202">
        <f>O147*H147</f>
        <v>0</v>
      </c>
      <c r="Q147" s="202">
        <v>4.0050000000000002E-2</v>
      </c>
      <c r="R147" s="202">
        <f>Q147*H147</f>
        <v>8.0100000000000005E-2</v>
      </c>
      <c r="S147" s="202">
        <v>0</v>
      </c>
      <c r="T147" s="203">
        <f>S147*H147</f>
        <v>0</v>
      </c>
      <c r="AR147" s="24" t="s">
        <v>168</v>
      </c>
      <c r="AT147" s="24" t="s">
        <v>163</v>
      </c>
      <c r="AU147" s="24" t="s">
        <v>82</v>
      </c>
      <c r="AY147" s="24" t="s">
        <v>161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24" t="s">
        <v>24</v>
      </c>
      <c r="BK147" s="204">
        <f>ROUND(I147*H147,2)</f>
        <v>0</v>
      </c>
      <c r="BL147" s="24" t="s">
        <v>168</v>
      </c>
      <c r="BM147" s="24" t="s">
        <v>1202</v>
      </c>
    </row>
    <row r="148" spans="2:65" s="12" customFormat="1">
      <c r="B148" s="217"/>
      <c r="C148" s="218"/>
      <c r="D148" s="207" t="s">
        <v>170</v>
      </c>
      <c r="E148" s="229" t="s">
        <v>22</v>
      </c>
      <c r="F148" s="230" t="s">
        <v>1203</v>
      </c>
      <c r="G148" s="218"/>
      <c r="H148" s="231">
        <v>1</v>
      </c>
      <c r="I148" s="223"/>
      <c r="J148" s="218"/>
      <c r="K148" s="218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170</v>
      </c>
      <c r="AU148" s="228" t="s">
        <v>82</v>
      </c>
      <c r="AV148" s="12" t="s">
        <v>82</v>
      </c>
      <c r="AW148" s="12" t="s">
        <v>37</v>
      </c>
      <c r="AX148" s="12" t="s">
        <v>73</v>
      </c>
      <c r="AY148" s="228" t="s">
        <v>161</v>
      </c>
    </row>
    <row r="149" spans="2:65" s="12" customFormat="1">
      <c r="B149" s="217"/>
      <c r="C149" s="218"/>
      <c r="D149" s="207" t="s">
        <v>170</v>
      </c>
      <c r="E149" s="229" t="s">
        <v>22</v>
      </c>
      <c r="F149" s="230" t="s">
        <v>1204</v>
      </c>
      <c r="G149" s="218"/>
      <c r="H149" s="231">
        <v>1</v>
      </c>
      <c r="I149" s="223"/>
      <c r="J149" s="218"/>
      <c r="K149" s="218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170</v>
      </c>
      <c r="AU149" s="228" t="s">
        <v>82</v>
      </c>
      <c r="AV149" s="12" t="s">
        <v>82</v>
      </c>
      <c r="AW149" s="12" t="s">
        <v>37</v>
      </c>
      <c r="AX149" s="12" t="s">
        <v>73</v>
      </c>
      <c r="AY149" s="228" t="s">
        <v>161</v>
      </c>
    </row>
    <row r="150" spans="2:65" s="13" customFormat="1">
      <c r="B150" s="246"/>
      <c r="C150" s="247"/>
      <c r="D150" s="219" t="s">
        <v>170</v>
      </c>
      <c r="E150" s="248" t="s">
        <v>22</v>
      </c>
      <c r="F150" s="249" t="s">
        <v>302</v>
      </c>
      <c r="G150" s="247"/>
      <c r="H150" s="250">
        <v>2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AT150" s="256" t="s">
        <v>170</v>
      </c>
      <c r="AU150" s="256" t="s">
        <v>82</v>
      </c>
      <c r="AV150" s="13" t="s">
        <v>168</v>
      </c>
      <c r="AW150" s="13" t="s">
        <v>37</v>
      </c>
      <c r="AX150" s="13" t="s">
        <v>24</v>
      </c>
      <c r="AY150" s="256" t="s">
        <v>161</v>
      </c>
    </row>
    <row r="151" spans="2:65" s="1" customFormat="1" ht="31.5" customHeight="1">
      <c r="B151" s="41"/>
      <c r="C151" s="193" t="s">
        <v>493</v>
      </c>
      <c r="D151" s="193" t="s">
        <v>163</v>
      </c>
      <c r="E151" s="194" t="s">
        <v>1205</v>
      </c>
      <c r="F151" s="195" t="s">
        <v>1206</v>
      </c>
      <c r="G151" s="196" t="s">
        <v>264</v>
      </c>
      <c r="H151" s="197">
        <v>1</v>
      </c>
      <c r="I151" s="198"/>
      <c r="J151" s="199">
        <f>ROUND(I151*H151,2)</f>
        <v>0</v>
      </c>
      <c r="K151" s="195" t="s">
        <v>188</v>
      </c>
      <c r="L151" s="61"/>
      <c r="M151" s="200" t="s">
        <v>22</v>
      </c>
      <c r="N151" s="201" t="s">
        <v>44</v>
      </c>
      <c r="O151" s="42"/>
      <c r="P151" s="202">
        <f>O151*H151</f>
        <v>0</v>
      </c>
      <c r="Q151" s="202">
        <v>8.1399999999999997E-3</v>
      </c>
      <c r="R151" s="202">
        <f>Q151*H151</f>
        <v>8.1399999999999997E-3</v>
      </c>
      <c r="S151" s="202">
        <v>0</v>
      </c>
      <c r="T151" s="203">
        <f>S151*H151</f>
        <v>0</v>
      </c>
      <c r="AR151" s="24" t="s">
        <v>168</v>
      </c>
      <c r="AT151" s="24" t="s">
        <v>163</v>
      </c>
      <c r="AU151" s="24" t="s">
        <v>82</v>
      </c>
      <c r="AY151" s="24" t="s">
        <v>161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24" t="s">
        <v>24</v>
      </c>
      <c r="BK151" s="204">
        <f>ROUND(I151*H151,2)</f>
        <v>0</v>
      </c>
      <c r="BL151" s="24" t="s">
        <v>168</v>
      </c>
      <c r="BM151" s="24" t="s">
        <v>1207</v>
      </c>
    </row>
    <row r="152" spans="2:65" s="1" customFormat="1" ht="31.5" customHeight="1">
      <c r="B152" s="41"/>
      <c r="C152" s="193" t="s">
        <v>496</v>
      </c>
      <c r="D152" s="193" t="s">
        <v>163</v>
      </c>
      <c r="E152" s="194" t="s">
        <v>1208</v>
      </c>
      <c r="F152" s="195" t="s">
        <v>1209</v>
      </c>
      <c r="G152" s="196" t="s">
        <v>264</v>
      </c>
      <c r="H152" s="197">
        <v>1</v>
      </c>
      <c r="I152" s="198"/>
      <c r="J152" s="199">
        <f>ROUND(I152*H152,2)</f>
        <v>0</v>
      </c>
      <c r="K152" s="195" t="s">
        <v>188</v>
      </c>
      <c r="L152" s="61"/>
      <c r="M152" s="200" t="s">
        <v>22</v>
      </c>
      <c r="N152" s="201" t="s">
        <v>44</v>
      </c>
      <c r="O152" s="42"/>
      <c r="P152" s="202">
        <f>O152*H152</f>
        <v>0</v>
      </c>
      <c r="Q152" s="202">
        <v>2.3720000000000001E-2</v>
      </c>
      <c r="R152" s="202">
        <f>Q152*H152</f>
        <v>2.3720000000000001E-2</v>
      </c>
      <c r="S152" s="202">
        <v>0</v>
      </c>
      <c r="T152" s="203">
        <f>S152*H152</f>
        <v>0</v>
      </c>
      <c r="AR152" s="24" t="s">
        <v>168</v>
      </c>
      <c r="AT152" s="24" t="s">
        <v>163</v>
      </c>
      <c r="AU152" s="24" t="s">
        <v>82</v>
      </c>
      <c r="AY152" s="24" t="s">
        <v>161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24" t="s">
        <v>24</v>
      </c>
      <c r="BK152" s="204">
        <f>ROUND(I152*H152,2)</f>
        <v>0</v>
      </c>
      <c r="BL152" s="24" t="s">
        <v>168</v>
      </c>
      <c r="BM152" s="24" t="s">
        <v>1210</v>
      </c>
    </row>
    <row r="153" spans="2:65" s="1" customFormat="1" ht="31.5" customHeight="1">
      <c r="B153" s="41"/>
      <c r="C153" s="193" t="s">
        <v>500</v>
      </c>
      <c r="D153" s="193" t="s">
        <v>163</v>
      </c>
      <c r="E153" s="194" t="s">
        <v>1211</v>
      </c>
      <c r="F153" s="195" t="s">
        <v>1212</v>
      </c>
      <c r="G153" s="196" t="s">
        <v>264</v>
      </c>
      <c r="H153" s="197">
        <v>2</v>
      </c>
      <c r="I153" s="198"/>
      <c r="J153" s="199">
        <f>ROUND(I153*H153,2)</f>
        <v>0</v>
      </c>
      <c r="K153" s="195" t="s">
        <v>188</v>
      </c>
      <c r="L153" s="61"/>
      <c r="M153" s="200" t="s">
        <v>22</v>
      </c>
      <c r="N153" s="201" t="s">
        <v>44</v>
      </c>
      <c r="O153" s="42"/>
      <c r="P153" s="202">
        <f>O153*H153</f>
        <v>0</v>
      </c>
      <c r="Q153" s="202">
        <v>0</v>
      </c>
      <c r="R153" s="202">
        <f>Q153*H153</f>
        <v>0</v>
      </c>
      <c r="S153" s="202">
        <v>0</v>
      </c>
      <c r="T153" s="203">
        <f>S153*H153</f>
        <v>0</v>
      </c>
      <c r="AR153" s="24" t="s">
        <v>168</v>
      </c>
      <c r="AT153" s="24" t="s">
        <v>163</v>
      </c>
      <c r="AU153" s="24" t="s">
        <v>82</v>
      </c>
      <c r="AY153" s="24" t="s">
        <v>161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24" t="s">
        <v>24</v>
      </c>
      <c r="BK153" s="204">
        <f>ROUND(I153*H153,2)</f>
        <v>0</v>
      </c>
      <c r="BL153" s="24" t="s">
        <v>168</v>
      </c>
      <c r="BM153" s="24" t="s">
        <v>1213</v>
      </c>
    </row>
    <row r="154" spans="2:65" s="1" customFormat="1" ht="31.5" customHeight="1">
      <c r="B154" s="41"/>
      <c r="C154" s="193" t="s">
        <v>505</v>
      </c>
      <c r="D154" s="193" t="s">
        <v>163</v>
      </c>
      <c r="E154" s="194" t="s">
        <v>1214</v>
      </c>
      <c r="F154" s="195" t="s">
        <v>1215</v>
      </c>
      <c r="G154" s="196" t="s">
        <v>264</v>
      </c>
      <c r="H154" s="197">
        <v>2</v>
      </c>
      <c r="I154" s="198"/>
      <c r="J154" s="199">
        <f>ROUND(I154*H154,2)</f>
        <v>0</v>
      </c>
      <c r="K154" s="195" t="s">
        <v>188</v>
      </c>
      <c r="L154" s="61"/>
      <c r="M154" s="200" t="s">
        <v>22</v>
      </c>
      <c r="N154" s="201" t="s">
        <v>44</v>
      </c>
      <c r="O154" s="42"/>
      <c r="P154" s="202">
        <f>O154*H154</f>
        <v>0</v>
      </c>
      <c r="Q154" s="202">
        <v>3.2320000000000002E-2</v>
      </c>
      <c r="R154" s="202">
        <f>Q154*H154</f>
        <v>6.4640000000000003E-2</v>
      </c>
      <c r="S154" s="202">
        <v>0</v>
      </c>
      <c r="T154" s="203">
        <f>S154*H154</f>
        <v>0</v>
      </c>
      <c r="AR154" s="24" t="s">
        <v>168</v>
      </c>
      <c r="AT154" s="24" t="s">
        <v>163</v>
      </c>
      <c r="AU154" s="24" t="s">
        <v>82</v>
      </c>
      <c r="AY154" s="24" t="s">
        <v>161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24" t="s">
        <v>24</v>
      </c>
      <c r="BK154" s="204">
        <f>ROUND(I154*H154,2)</f>
        <v>0</v>
      </c>
      <c r="BL154" s="24" t="s">
        <v>168</v>
      </c>
      <c r="BM154" s="24" t="s">
        <v>1216</v>
      </c>
    </row>
    <row r="155" spans="2:65" s="1" customFormat="1" ht="22.5" customHeight="1">
      <c r="B155" s="41"/>
      <c r="C155" s="193" t="s">
        <v>510</v>
      </c>
      <c r="D155" s="193" t="s">
        <v>163</v>
      </c>
      <c r="E155" s="194" t="s">
        <v>1217</v>
      </c>
      <c r="F155" s="195" t="s">
        <v>1218</v>
      </c>
      <c r="G155" s="196" t="s">
        <v>264</v>
      </c>
      <c r="H155" s="197">
        <v>1</v>
      </c>
      <c r="I155" s="198"/>
      <c r="J155" s="199">
        <f>ROUND(I155*H155,2)</f>
        <v>0</v>
      </c>
      <c r="K155" s="195" t="s">
        <v>22</v>
      </c>
      <c r="L155" s="61"/>
      <c r="M155" s="200" t="s">
        <v>22</v>
      </c>
      <c r="N155" s="201" t="s">
        <v>44</v>
      </c>
      <c r="O155" s="42"/>
      <c r="P155" s="202">
        <f>O155*H155</f>
        <v>0</v>
      </c>
      <c r="Q155" s="202">
        <v>8.0999999999999996E-3</v>
      </c>
      <c r="R155" s="202">
        <f>Q155*H155</f>
        <v>8.0999999999999996E-3</v>
      </c>
      <c r="S155" s="202">
        <v>0</v>
      </c>
      <c r="T155" s="203">
        <f>S155*H155</f>
        <v>0</v>
      </c>
      <c r="AR155" s="24" t="s">
        <v>168</v>
      </c>
      <c r="AT155" s="24" t="s">
        <v>163</v>
      </c>
      <c r="AU155" s="24" t="s">
        <v>82</v>
      </c>
      <c r="AY155" s="24" t="s">
        <v>161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24" t="s">
        <v>24</v>
      </c>
      <c r="BK155" s="204">
        <f>ROUND(I155*H155,2)</f>
        <v>0</v>
      </c>
      <c r="BL155" s="24" t="s">
        <v>168</v>
      </c>
      <c r="BM155" s="24" t="s">
        <v>1219</v>
      </c>
    </row>
    <row r="156" spans="2:65" s="12" customFormat="1">
      <c r="B156" s="217"/>
      <c r="C156" s="218"/>
      <c r="D156" s="207" t="s">
        <v>170</v>
      </c>
      <c r="E156" s="229" t="s">
        <v>22</v>
      </c>
      <c r="F156" s="230" t="s">
        <v>1220</v>
      </c>
      <c r="G156" s="218"/>
      <c r="H156" s="231">
        <v>1</v>
      </c>
      <c r="I156" s="223"/>
      <c r="J156" s="218"/>
      <c r="K156" s="218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170</v>
      </c>
      <c r="AU156" s="228" t="s">
        <v>82</v>
      </c>
      <c r="AV156" s="12" t="s">
        <v>82</v>
      </c>
      <c r="AW156" s="12" t="s">
        <v>37</v>
      </c>
      <c r="AX156" s="12" t="s">
        <v>24</v>
      </c>
      <c r="AY156" s="228" t="s">
        <v>161</v>
      </c>
    </row>
    <row r="157" spans="2:65" s="10" customFormat="1" ht="29.85" customHeight="1">
      <c r="B157" s="176"/>
      <c r="C157" s="177"/>
      <c r="D157" s="190" t="s">
        <v>72</v>
      </c>
      <c r="E157" s="191" t="s">
        <v>211</v>
      </c>
      <c r="F157" s="191" t="s">
        <v>255</v>
      </c>
      <c r="G157" s="177"/>
      <c r="H157" s="177"/>
      <c r="I157" s="180"/>
      <c r="J157" s="192">
        <f>BK157</f>
        <v>0</v>
      </c>
      <c r="K157" s="177"/>
      <c r="L157" s="182"/>
      <c r="M157" s="183"/>
      <c r="N157" s="184"/>
      <c r="O157" s="184"/>
      <c r="P157" s="185">
        <f>SUM(P158:P191)</f>
        <v>0</v>
      </c>
      <c r="Q157" s="184"/>
      <c r="R157" s="185">
        <f>SUM(R158:R191)</f>
        <v>167.46071000000001</v>
      </c>
      <c r="S157" s="184"/>
      <c r="T157" s="186">
        <f>SUM(T158:T191)</f>
        <v>0</v>
      </c>
      <c r="AR157" s="187" t="s">
        <v>24</v>
      </c>
      <c r="AT157" s="188" t="s">
        <v>72</v>
      </c>
      <c r="AU157" s="188" t="s">
        <v>24</v>
      </c>
      <c r="AY157" s="187" t="s">
        <v>161</v>
      </c>
      <c r="BK157" s="189">
        <f>SUM(BK158:BK191)</f>
        <v>0</v>
      </c>
    </row>
    <row r="158" spans="2:65" s="1" customFormat="1" ht="22.5" customHeight="1">
      <c r="B158" s="41"/>
      <c r="C158" s="193" t="s">
        <v>514</v>
      </c>
      <c r="D158" s="193" t="s">
        <v>163</v>
      </c>
      <c r="E158" s="194" t="s">
        <v>1221</v>
      </c>
      <c r="F158" s="195" t="s">
        <v>1222</v>
      </c>
      <c r="G158" s="196" t="s">
        <v>166</v>
      </c>
      <c r="H158" s="197">
        <v>491</v>
      </c>
      <c r="I158" s="198"/>
      <c r="J158" s="199">
        <f>ROUND(I158*H158,2)</f>
        <v>0</v>
      </c>
      <c r="K158" s="195" t="s">
        <v>167</v>
      </c>
      <c r="L158" s="61"/>
      <c r="M158" s="200" t="s">
        <v>22</v>
      </c>
      <c r="N158" s="201" t="s">
        <v>44</v>
      </c>
      <c r="O158" s="42"/>
      <c r="P158" s="202">
        <f>O158*H158</f>
        <v>0</v>
      </c>
      <c r="Q158" s="202">
        <v>0.29221000000000003</v>
      </c>
      <c r="R158" s="202">
        <f>Q158*H158</f>
        <v>143.47511</v>
      </c>
      <c r="S158" s="202">
        <v>0</v>
      </c>
      <c r="T158" s="203">
        <f>S158*H158</f>
        <v>0</v>
      </c>
      <c r="AR158" s="24" t="s">
        <v>168</v>
      </c>
      <c r="AT158" s="24" t="s">
        <v>163</v>
      </c>
      <c r="AU158" s="24" t="s">
        <v>82</v>
      </c>
      <c r="AY158" s="24" t="s">
        <v>161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24" t="s">
        <v>24</v>
      </c>
      <c r="BK158" s="204">
        <f>ROUND(I158*H158,2)</f>
        <v>0</v>
      </c>
      <c r="BL158" s="24" t="s">
        <v>168</v>
      </c>
      <c r="BM158" s="24" t="s">
        <v>1223</v>
      </c>
    </row>
    <row r="159" spans="2:65" s="11" customFormat="1">
      <c r="B159" s="205"/>
      <c r="C159" s="206"/>
      <c r="D159" s="207" t="s">
        <v>170</v>
      </c>
      <c r="E159" s="208" t="s">
        <v>22</v>
      </c>
      <c r="F159" s="209" t="s">
        <v>1224</v>
      </c>
      <c r="G159" s="206"/>
      <c r="H159" s="210" t="s">
        <v>22</v>
      </c>
      <c r="I159" s="211"/>
      <c r="J159" s="206"/>
      <c r="K159" s="206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170</v>
      </c>
      <c r="AU159" s="216" t="s">
        <v>82</v>
      </c>
      <c r="AV159" s="11" t="s">
        <v>24</v>
      </c>
      <c r="AW159" s="11" t="s">
        <v>37</v>
      </c>
      <c r="AX159" s="11" t="s">
        <v>73</v>
      </c>
      <c r="AY159" s="216" t="s">
        <v>161</v>
      </c>
    </row>
    <row r="160" spans="2:65" s="12" customFormat="1">
      <c r="B160" s="217"/>
      <c r="C160" s="218"/>
      <c r="D160" s="207" t="s">
        <v>170</v>
      </c>
      <c r="E160" s="229" t="s">
        <v>22</v>
      </c>
      <c r="F160" s="230" t="s">
        <v>1225</v>
      </c>
      <c r="G160" s="218"/>
      <c r="H160" s="231">
        <v>311.5</v>
      </c>
      <c r="I160" s="223"/>
      <c r="J160" s="218"/>
      <c r="K160" s="218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170</v>
      </c>
      <c r="AU160" s="228" t="s">
        <v>82</v>
      </c>
      <c r="AV160" s="12" t="s">
        <v>82</v>
      </c>
      <c r="AW160" s="12" t="s">
        <v>37</v>
      </c>
      <c r="AX160" s="12" t="s">
        <v>73</v>
      </c>
      <c r="AY160" s="228" t="s">
        <v>161</v>
      </c>
    </row>
    <row r="161" spans="2:65" s="11" customFormat="1">
      <c r="B161" s="205"/>
      <c r="C161" s="206"/>
      <c r="D161" s="207" t="s">
        <v>170</v>
      </c>
      <c r="E161" s="208" t="s">
        <v>22</v>
      </c>
      <c r="F161" s="209" t="s">
        <v>1226</v>
      </c>
      <c r="G161" s="206"/>
      <c r="H161" s="210" t="s">
        <v>22</v>
      </c>
      <c r="I161" s="211"/>
      <c r="J161" s="206"/>
      <c r="K161" s="206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170</v>
      </c>
      <c r="AU161" s="216" t="s">
        <v>82</v>
      </c>
      <c r="AV161" s="11" t="s">
        <v>24</v>
      </c>
      <c r="AW161" s="11" t="s">
        <v>37</v>
      </c>
      <c r="AX161" s="11" t="s">
        <v>73</v>
      </c>
      <c r="AY161" s="216" t="s">
        <v>161</v>
      </c>
    </row>
    <row r="162" spans="2:65" s="12" customFormat="1">
      <c r="B162" s="217"/>
      <c r="C162" s="218"/>
      <c r="D162" s="207" t="s">
        <v>170</v>
      </c>
      <c r="E162" s="229" t="s">
        <v>22</v>
      </c>
      <c r="F162" s="230" t="s">
        <v>1227</v>
      </c>
      <c r="G162" s="218"/>
      <c r="H162" s="231">
        <v>146</v>
      </c>
      <c r="I162" s="223"/>
      <c r="J162" s="218"/>
      <c r="K162" s="218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170</v>
      </c>
      <c r="AU162" s="228" t="s">
        <v>82</v>
      </c>
      <c r="AV162" s="12" t="s">
        <v>82</v>
      </c>
      <c r="AW162" s="12" t="s">
        <v>37</v>
      </c>
      <c r="AX162" s="12" t="s">
        <v>73</v>
      </c>
      <c r="AY162" s="228" t="s">
        <v>161</v>
      </c>
    </row>
    <row r="163" spans="2:65" s="14" customFormat="1">
      <c r="B163" s="266"/>
      <c r="C163" s="267"/>
      <c r="D163" s="207" t="s">
        <v>170</v>
      </c>
      <c r="E163" s="268" t="s">
        <v>22</v>
      </c>
      <c r="F163" s="269" t="s">
        <v>1146</v>
      </c>
      <c r="G163" s="267"/>
      <c r="H163" s="270">
        <v>457.5</v>
      </c>
      <c r="I163" s="271"/>
      <c r="J163" s="267"/>
      <c r="K163" s="267"/>
      <c r="L163" s="272"/>
      <c r="M163" s="273"/>
      <c r="N163" s="274"/>
      <c r="O163" s="274"/>
      <c r="P163" s="274"/>
      <c r="Q163" s="274"/>
      <c r="R163" s="274"/>
      <c r="S163" s="274"/>
      <c r="T163" s="275"/>
      <c r="AT163" s="276" t="s">
        <v>170</v>
      </c>
      <c r="AU163" s="276" t="s">
        <v>82</v>
      </c>
      <c r="AV163" s="14" t="s">
        <v>180</v>
      </c>
      <c r="AW163" s="14" t="s">
        <v>37</v>
      </c>
      <c r="AX163" s="14" t="s">
        <v>73</v>
      </c>
      <c r="AY163" s="276" t="s">
        <v>161</v>
      </c>
    </row>
    <row r="164" spans="2:65" s="11" customFormat="1">
      <c r="B164" s="205"/>
      <c r="C164" s="206"/>
      <c r="D164" s="207" t="s">
        <v>170</v>
      </c>
      <c r="E164" s="208" t="s">
        <v>22</v>
      </c>
      <c r="F164" s="209" t="s">
        <v>1228</v>
      </c>
      <c r="G164" s="206"/>
      <c r="H164" s="210" t="s">
        <v>22</v>
      </c>
      <c r="I164" s="211"/>
      <c r="J164" s="206"/>
      <c r="K164" s="206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170</v>
      </c>
      <c r="AU164" s="216" t="s">
        <v>82</v>
      </c>
      <c r="AV164" s="11" t="s">
        <v>24</v>
      </c>
      <c r="AW164" s="11" t="s">
        <v>37</v>
      </c>
      <c r="AX164" s="11" t="s">
        <v>73</v>
      </c>
      <c r="AY164" s="216" t="s">
        <v>161</v>
      </c>
    </row>
    <row r="165" spans="2:65" s="12" customFormat="1">
      <c r="B165" s="217"/>
      <c r="C165" s="218"/>
      <c r="D165" s="207" t="s">
        <v>170</v>
      </c>
      <c r="E165" s="229" t="s">
        <v>22</v>
      </c>
      <c r="F165" s="230" t="s">
        <v>1229</v>
      </c>
      <c r="G165" s="218"/>
      <c r="H165" s="231">
        <v>33.5</v>
      </c>
      <c r="I165" s="223"/>
      <c r="J165" s="218"/>
      <c r="K165" s="218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170</v>
      </c>
      <c r="AU165" s="228" t="s">
        <v>82</v>
      </c>
      <c r="AV165" s="12" t="s">
        <v>82</v>
      </c>
      <c r="AW165" s="12" t="s">
        <v>37</v>
      </c>
      <c r="AX165" s="12" t="s">
        <v>73</v>
      </c>
      <c r="AY165" s="228" t="s">
        <v>161</v>
      </c>
    </row>
    <row r="166" spans="2:65" s="14" customFormat="1">
      <c r="B166" s="266"/>
      <c r="C166" s="267"/>
      <c r="D166" s="207" t="s">
        <v>170</v>
      </c>
      <c r="E166" s="268" t="s">
        <v>22</v>
      </c>
      <c r="F166" s="269" t="s">
        <v>1146</v>
      </c>
      <c r="G166" s="267"/>
      <c r="H166" s="270">
        <v>33.5</v>
      </c>
      <c r="I166" s="271"/>
      <c r="J166" s="267"/>
      <c r="K166" s="267"/>
      <c r="L166" s="272"/>
      <c r="M166" s="273"/>
      <c r="N166" s="274"/>
      <c r="O166" s="274"/>
      <c r="P166" s="274"/>
      <c r="Q166" s="274"/>
      <c r="R166" s="274"/>
      <c r="S166" s="274"/>
      <c r="T166" s="275"/>
      <c r="AT166" s="276" t="s">
        <v>170</v>
      </c>
      <c r="AU166" s="276" t="s">
        <v>82</v>
      </c>
      <c r="AV166" s="14" t="s">
        <v>180</v>
      </c>
      <c r="AW166" s="14" t="s">
        <v>37</v>
      </c>
      <c r="AX166" s="14" t="s">
        <v>73</v>
      </c>
      <c r="AY166" s="276" t="s">
        <v>161</v>
      </c>
    </row>
    <row r="167" spans="2:65" s="13" customFormat="1">
      <c r="B167" s="246"/>
      <c r="C167" s="247"/>
      <c r="D167" s="219" t="s">
        <v>170</v>
      </c>
      <c r="E167" s="248" t="s">
        <v>22</v>
      </c>
      <c r="F167" s="249" t="s">
        <v>302</v>
      </c>
      <c r="G167" s="247"/>
      <c r="H167" s="250">
        <v>491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AT167" s="256" t="s">
        <v>170</v>
      </c>
      <c r="AU167" s="256" t="s">
        <v>82</v>
      </c>
      <c r="AV167" s="13" t="s">
        <v>168</v>
      </c>
      <c r="AW167" s="13" t="s">
        <v>37</v>
      </c>
      <c r="AX167" s="13" t="s">
        <v>24</v>
      </c>
      <c r="AY167" s="256" t="s">
        <v>161</v>
      </c>
    </row>
    <row r="168" spans="2:65" s="1" customFormat="1" ht="22.5" customHeight="1">
      <c r="B168" s="41"/>
      <c r="C168" s="232" t="s">
        <v>519</v>
      </c>
      <c r="D168" s="232" t="s">
        <v>261</v>
      </c>
      <c r="E168" s="233" t="s">
        <v>1230</v>
      </c>
      <c r="F168" s="234" t="s">
        <v>1231</v>
      </c>
      <c r="G168" s="235" t="s">
        <v>264</v>
      </c>
      <c r="H168" s="236">
        <v>316</v>
      </c>
      <c r="I168" s="237"/>
      <c r="J168" s="238">
        <f>ROUND(I168*H168,2)</f>
        <v>0</v>
      </c>
      <c r="K168" s="234" t="s">
        <v>22</v>
      </c>
      <c r="L168" s="239"/>
      <c r="M168" s="240" t="s">
        <v>22</v>
      </c>
      <c r="N168" s="241" t="s">
        <v>44</v>
      </c>
      <c r="O168" s="42"/>
      <c r="P168" s="202">
        <f>O168*H168</f>
        <v>0</v>
      </c>
      <c r="Q168" s="202">
        <v>3.32E-2</v>
      </c>
      <c r="R168" s="202">
        <f>Q168*H168</f>
        <v>10.491200000000001</v>
      </c>
      <c r="S168" s="202">
        <v>0</v>
      </c>
      <c r="T168" s="203">
        <f>S168*H168</f>
        <v>0</v>
      </c>
      <c r="AR168" s="24" t="s">
        <v>207</v>
      </c>
      <c r="AT168" s="24" t="s">
        <v>261</v>
      </c>
      <c r="AU168" s="24" t="s">
        <v>82</v>
      </c>
      <c r="AY168" s="24" t="s">
        <v>161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24" t="s">
        <v>24</v>
      </c>
      <c r="BK168" s="204">
        <f>ROUND(I168*H168,2)</f>
        <v>0</v>
      </c>
      <c r="BL168" s="24" t="s">
        <v>168</v>
      </c>
      <c r="BM168" s="24" t="s">
        <v>1232</v>
      </c>
    </row>
    <row r="169" spans="2:65" s="11" customFormat="1">
      <c r="B169" s="205"/>
      <c r="C169" s="206"/>
      <c r="D169" s="207" t="s">
        <v>170</v>
      </c>
      <c r="E169" s="208" t="s">
        <v>22</v>
      </c>
      <c r="F169" s="209" t="s">
        <v>1233</v>
      </c>
      <c r="G169" s="206"/>
      <c r="H169" s="210" t="s">
        <v>22</v>
      </c>
      <c r="I169" s="211"/>
      <c r="J169" s="206"/>
      <c r="K169" s="206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170</v>
      </c>
      <c r="AU169" s="216" t="s">
        <v>82</v>
      </c>
      <c r="AV169" s="11" t="s">
        <v>24</v>
      </c>
      <c r="AW169" s="11" t="s">
        <v>37</v>
      </c>
      <c r="AX169" s="11" t="s">
        <v>73</v>
      </c>
      <c r="AY169" s="216" t="s">
        <v>161</v>
      </c>
    </row>
    <row r="170" spans="2:65" s="12" customFormat="1">
      <c r="B170" s="217"/>
      <c r="C170" s="218"/>
      <c r="D170" s="207" t="s">
        <v>170</v>
      </c>
      <c r="E170" s="229" t="s">
        <v>22</v>
      </c>
      <c r="F170" s="230" t="s">
        <v>1234</v>
      </c>
      <c r="G170" s="218"/>
      <c r="H170" s="231">
        <v>174</v>
      </c>
      <c r="I170" s="223"/>
      <c r="J170" s="218"/>
      <c r="K170" s="218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170</v>
      </c>
      <c r="AU170" s="228" t="s">
        <v>82</v>
      </c>
      <c r="AV170" s="12" t="s">
        <v>82</v>
      </c>
      <c r="AW170" s="12" t="s">
        <v>37</v>
      </c>
      <c r="AX170" s="12" t="s">
        <v>73</v>
      </c>
      <c r="AY170" s="228" t="s">
        <v>161</v>
      </c>
    </row>
    <row r="171" spans="2:65" s="11" customFormat="1">
      <c r="B171" s="205"/>
      <c r="C171" s="206"/>
      <c r="D171" s="207" t="s">
        <v>170</v>
      </c>
      <c r="E171" s="208" t="s">
        <v>22</v>
      </c>
      <c r="F171" s="209" t="s">
        <v>1235</v>
      </c>
      <c r="G171" s="206"/>
      <c r="H171" s="210" t="s">
        <v>22</v>
      </c>
      <c r="I171" s="211"/>
      <c r="J171" s="206"/>
      <c r="K171" s="206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170</v>
      </c>
      <c r="AU171" s="216" t="s">
        <v>82</v>
      </c>
      <c r="AV171" s="11" t="s">
        <v>24</v>
      </c>
      <c r="AW171" s="11" t="s">
        <v>37</v>
      </c>
      <c r="AX171" s="11" t="s">
        <v>73</v>
      </c>
      <c r="AY171" s="216" t="s">
        <v>161</v>
      </c>
    </row>
    <row r="172" spans="2:65" s="12" customFormat="1">
      <c r="B172" s="217"/>
      <c r="C172" s="218"/>
      <c r="D172" s="207" t="s">
        <v>170</v>
      </c>
      <c r="E172" s="229" t="s">
        <v>22</v>
      </c>
      <c r="F172" s="230" t="s">
        <v>1236</v>
      </c>
      <c r="G172" s="218"/>
      <c r="H172" s="231">
        <v>142</v>
      </c>
      <c r="I172" s="223"/>
      <c r="J172" s="218"/>
      <c r="K172" s="218"/>
      <c r="L172" s="224"/>
      <c r="M172" s="225"/>
      <c r="N172" s="226"/>
      <c r="O172" s="226"/>
      <c r="P172" s="226"/>
      <c r="Q172" s="226"/>
      <c r="R172" s="226"/>
      <c r="S172" s="226"/>
      <c r="T172" s="227"/>
      <c r="AT172" s="228" t="s">
        <v>170</v>
      </c>
      <c r="AU172" s="228" t="s">
        <v>82</v>
      </c>
      <c r="AV172" s="12" t="s">
        <v>82</v>
      </c>
      <c r="AW172" s="12" t="s">
        <v>37</v>
      </c>
      <c r="AX172" s="12" t="s">
        <v>73</v>
      </c>
      <c r="AY172" s="228" t="s">
        <v>161</v>
      </c>
    </row>
    <row r="173" spans="2:65" s="13" customFormat="1">
      <c r="B173" s="246"/>
      <c r="C173" s="247"/>
      <c r="D173" s="219" t="s">
        <v>170</v>
      </c>
      <c r="E173" s="248" t="s">
        <v>22</v>
      </c>
      <c r="F173" s="249" t="s">
        <v>302</v>
      </c>
      <c r="G173" s="247"/>
      <c r="H173" s="250">
        <v>316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AT173" s="256" t="s">
        <v>170</v>
      </c>
      <c r="AU173" s="256" t="s">
        <v>82</v>
      </c>
      <c r="AV173" s="13" t="s">
        <v>168</v>
      </c>
      <c r="AW173" s="13" t="s">
        <v>37</v>
      </c>
      <c r="AX173" s="13" t="s">
        <v>24</v>
      </c>
      <c r="AY173" s="256" t="s">
        <v>161</v>
      </c>
    </row>
    <row r="174" spans="2:65" s="1" customFormat="1" ht="22.5" customHeight="1">
      <c r="B174" s="41"/>
      <c r="C174" s="232" t="s">
        <v>523</v>
      </c>
      <c r="D174" s="232" t="s">
        <v>261</v>
      </c>
      <c r="E174" s="233" t="s">
        <v>1237</v>
      </c>
      <c r="F174" s="234" t="s">
        <v>1238</v>
      </c>
      <c r="G174" s="235" t="s">
        <v>264</v>
      </c>
      <c r="H174" s="236">
        <v>262</v>
      </c>
      <c r="I174" s="237"/>
      <c r="J174" s="238">
        <f>ROUND(I174*H174,2)</f>
        <v>0</v>
      </c>
      <c r="K174" s="234" t="s">
        <v>22</v>
      </c>
      <c r="L174" s="239"/>
      <c r="M174" s="240" t="s">
        <v>22</v>
      </c>
      <c r="N174" s="241" t="s">
        <v>44</v>
      </c>
      <c r="O174" s="42"/>
      <c r="P174" s="202">
        <f>O174*H174</f>
        <v>0</v>
      </c>
      <c r="Q174" s="202">
        <v>3.32E-2</v>
      </c>
      <c r="R174" s="202">
        <f>Q174*H174</f>
        <v>8.6983999999999995</v>
      </c>
      <c r="S174" s="202">
        <v>0</v>
      </c>
      <c r="T174" s="203">
        <f>S174*H174</f>
        <v>0</v>
      </c>
      <c r="AR174" s="24" t="s">
        <v>207</v>
      </c>
      <c r="AT174" s="24" t="s">
        <v>261</v>
      </c>
      <c r="AU174" s="24" t="s">
        <v>82</v>
      </c>
      <c r="AY174" s="24" t="s">
        <v>161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24" t="s">
        <v>24</v>
      </c>
      <c r="BK174" s="204">
        <f>ROUND(I174*H174,2)</f>
        <v>0</v>
      </c>
      <c r="BL174" s="24" t="s">
        <v>168</v>
      </c>
      <c r="BM174" s="24" t="s">
        <v>1239</v>
      </c>
    </row>
    <row r="175" spans="2:65" s="11" customFormat="1">
      <c r="B175" s="205"/>
      <c r="C175" s="206"/>
      <c r="D175" s="207" t="s">
        <v>170</v>
      </c>
      <c r="E175" s="208" t="s">
        <v>22</v>
      </c>
      <c r="F175" s="209" t="s">
        <v>1240</v>
      </c>
      <c r="G175" s="206"/>
      <c r="H175" s="210" t="s">
        <v>22</v>
      </c>
      <c r="I175" s="211"/>
      <c r="J175" s="206"/>
      <c r="K175" s="206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170</v>
      </c>
      <c r="AU175" s="216" t="s">
        <v>82</v>
      </c>
      <c r="AV175" s="11" t="s">
        <v>24</v>
      </c>
      <c r="AW175" s="11" t="s">
        <v>37</v>
      </c>
      <c r="AX175" s="11" t="s">
        <v>73</v>
      </c>
      <c r="AY175" s="216" t="s">
        <v>161</v>
      </c>
    </row>
    <row r="176" spans="2:65" s="12" customFormat="1">
      <c r="B176" s="217"/>
      <c r="C176" s="218"/>
      <c r="D176" s="207" t="s">
        <v>170</v>
      </c>
      <c r="E176" s="229" t="s">
        <v>22</v>
      </c>
      <c r="F176" s="230" t="s">
        <v>1241</v>
      </c>
      <c r="G176" s="218"/>
      <c r="H176" s="231">
        <v>260</v>
      </c>
      <c r="I176" s="223"/>
      <c r="J176" s="218"/>
      <c r="K176" s="218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170</v>
      </c>
      <c r="AU176" s="228" t="s">
        <v>82</v>
      </c>
      <c r="AV176" s="12" t="s">
        <v>82</v>
      </c>
      <c r="AW176" s="12" t="s">
        <v>37</v>
      </c>
      <c r="AX176" s="12" t="s">
        <v>73</v>
      </c>
      <c r="AY176" s="228" t="s">
        <v>161</v>
      </c>
    </row>
    <row r="177" spans="2:65" s="11" customFormat="1">
      <c r="B177" s="205"/>
      <c r="C177" s="206"/>
      <c r="D177" s="207" t="s">
        <v>170</v>
      </c>
      <c r="E177" s="208" t="s">
        <v>22</v>
      </c>
      <c r="F177" s="209" t="s">
        <v>1242</v>
      </c>
      <c r="G177" s="206"/>
      <c r="H177" s="210" t="s">
        <v>22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170</v>
      </c>
      <c r="AU177" s="216" t="s">
        <v>82</v>
      </c>
      <c r="AV177" s="11" t="s">
        <v>24</v>
      </c>
      <c r="AW177" s="11" t="s">
        <v>37</v>
      </c>
      <c r="AX177" s="11" t="s">
        <v>73</v>
      </c>
      <c r="AY177" s="216" t="s">
        <v>161</v>
      </c>
    </row>
    <row r="178" spans="2:65" s="12" customFormat="1">
      <c r="B178" s="217"/>
      <c r="C178" s="218"/>
      <c r="D178" s="207" t="s">
        <v>170</v>
      </c>
      <c r="E178" s="229" t="s">
        <v>22</v>
      </c>
      <c r="F178" s="230" t="s">
        <v>82</v>
      </c>
      <c r="G178" s="218"/>
      <c r="H178" s="231">
        <v>2</v>
      </c>
      <c r="I178" s="223"/>
      <c r="J178" s="218"/>
      <c r="K178" s="218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170</v>
      </c>
      <c r="AU178" s="228" t="s">
        <v>82</v>
      </c>
      <c r="AV178" s="12" t="s">
        <v>82</v>
      </c>
      <c r="AW178" s="12" t="s">
        <v>37</v>
      </c>
      <c r="AX178" s="12" t="s">
        <v>73</v>
      </c>
      <c r="AY178" s="228" t="s">
        <v>161</v>
      </c>
    </row>
    <row r="179" spans="2:65" s="13" customFormat="1">
      <c r="B179" s="246"/>
      <c r="C179" s="247"/>
      <c r="D179" s="219" t="s">
        <v>170</v>
      </c>
      <c r="E179" s="248" t="s">
        <v>22</v>
      </c>
      <c r="F179" s="249" t="s">
        <v>302</v>
      </c>
      <c r="G179" s="247"/>
      <c r="H179" s="250">
        <v>262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AT179" s="256" t="s">
        <v>170</v>
      </c>
      <c r="AU179" s="256" t="s">
        <v>82</v>
      </c>
      <c r="AV179" s="13" t="s">
        <v>168</v>
      </c>
      <c r="AW179" s="13" t="s">
        <v>37</v>
      </c>
      <c r="AX179" s="13" t="s">
        <v>24</v>
      </c>
      <c r="AY179" s="256" t="s">
        <v>161</v>
      </c>
    </row>
    <row r="180" spans="2:65" s="1" customFormat="1" ht="22.5" customHeight="1">
      <c r="B180" s="41"/>
      <c r="C180" s="232" t="s">
        <v>528</v>
      </c>
      <c r="D180" s="232" t="s">
        <v>261</v>
      </c>
      <c r="E180" s="233" t="s">
        <v>1243</v>
      </c>
      <c r="F180" s="234" t="s">
        <v>1244</v>
      </c>
      <c r="G180" s="235" t="s">
        <v>264</v>
      </c>
      <c r="H180" s="236">
        <v>21</v>
      </c>
      <c r="I180" s="237"/>
      <c r="J180" s="238">
        <f>ROUND(I180*H180,2)</f>
        <v>0</v>
      </c>
      <c r="K180" s="234" t="s">
        <v>22</v>
      </c>
      <c r="L180" s="239"/>
      <c r="M180" s="240" t="s">
        <v>22</v>
      </c>
      <c r="N180" s="241" t="s">
        <v>44</v>
      </c>
      <c r="O180" s="42"/>
      <c r="P180" s="202">
        <f>O180*H180</f>
        <v>0</v>
      </c>
      <c r="Q180" s="202">
        <v>0.05</v>
      </c>
      <c r="R180" s="202">
        <f>Q180*H180</f>
        <v>1.05</v>
      </c>
      <c r="S180" s="202">
        <v>0</v>
      </c>
      <c r="T180" s="203">
        <f>S180*H180</f>
        <v>0</v>
      </c>
      <c r="AR180" s="24" t="s">
        <v>207</v>
      </c>
      <c r="AT180" s="24" t="s">
        <v>261</v>
      </c>
      <c r="AU180" s="24" t="s">
        <v>82</v>
      </c>
      <c r="AY180" s="24" t="s">
        <v>161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24" t="s">
        <v>24</v>
      </c>
      <c r="BK180" s="204">
        <f>ROUND(I180*H180,2)</f>
        <v>0</v>
      </c>
      <c r="BL180" s="24" t="s">
        <v>168</v>
      </c>
      <c r="BM180" s="24" t="s">
        <v>1245</v>
      </c>
    </row>
    <row r="181" spans="2:65" s="11" customFormat="1">
      <c r="B181" s="205"/>
      <c r="C181" s="206"/>
      <c r="D181" s="207" t="s">
        <v>170</v>
      </c>
      <c r="E181" s="208" t="s">
        <v>22</v>
      </c>
      <c r="F181" s="209" t="s">
        <v>1246</v>
      </c>
      <c r="G181" s="206"/>
      <c r="H181" s="210" t="s">
        <v>22</v>
      </c>
      <c r="I181" s="211"/>
      <c r="J181" s="206"/>
      <c r="K181" s="206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170</v>
      </c>
      <c r="AU181" s="216" t="s">
        <v>82</v>
      </c>
      <c r="AV181" s="11" t="s">
        <v>24</v>
      </c>
      <c r="AW181" s="11" t="s">
        <v>37</v>
      </c>
      <c r="AX181" s="11" t="s">
        <v>73</v>
      </c>
      <c r="AY181" s="216" t="s">
        <v>161</v>
      </c>
    </row>
    <row r="182" spans="2:65" s="12" customFormat="1">
      <c r="B182" s="217"/>
      <c r="C182" s="218"/>
      <c r="D182" s="207" t="s">
        <v>170</v>
      </c>
      <c r="E182" s="229" t="s">
        <v>22</v>
      </c>
      <c r="F182" s="230" t="s">
        <v>1247</v>
      </c>
      <c r="G182" s="218"/>
      <c r="H182" s="231">
        <v>15</v>
      </c>
      <c r="I182" s="223"/>
      <c r="J182" s="218"/>
      <c r="K182" s="218"/>
      <c r="L182" s="224"/>
      <c r="M182" s="225"/>
      <c r="N182" s="226"/>
      <c r="O182" s="226"/>
      <c r="P182" s="226"/>
      <c r="Q182" s="226"/>
      <c r="R182" s="226"/>
      <c r="S182" s="226"/>
      <c r="T182" s="227"/>
      <c r="AT182" s="228" t="s">
        <v>170</v>
      </c>
      <c r="AU182" s="228" t="s">
        <v>82</v>
      </c>
      <c r="AV182" s="12" t="s">
        <v>82</v>
      </c>
      <c r="AW182" s="12" t="s">
        <v>37</v>
      </c>
      <c r="AX182" s="12" t="s">
        <v>73</v>
      </c>
      <c r="AY182" s="228" t="s">
        <v>161</v>
      </c>
    </row>
    <row r="183" spans="2:65" s="11" customFormat="1">
      <c r="B183" s="205"/>
      <c r="C183" s="206"/>
      <c r="D183" s="207" t="s">
        <v>170</v>
      </c>
      <c r="E183" s="208" t="s">
        <v>22</v>
      </c>
      <c r="F183" s="209" t="s">
        <v>1248</v>
      </c>
      <c r="G183" s="206"/>
      <c r="H183" s="210" t="s">
        <v>22</v>
      </c>
      <c r="I183" s="211"/>
      <c r="J183" s="206"/>
      <c r="K183" s="206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170</v>
      </c>
      <c r="AU183" s="216" t="s">
        <v>82</v>
      </c>
      <c r="AV183" s="11" t="s">
        <v>24</v>
      </c>
      <c r="AW183" s="11" t="s">
        <v>37</v>
      </c>
      <c r="AX183" s="11" t="s">
        <v>73</v>
      </c>
      <c r="AY183" s="216" t="s">
        <v>161</v>
      </c>
    </row>
    <row r="184" spans="2:65" s="12" customFormat="1">
      <c r="B184" s="217"/>
      <c r="C184" s="218"/>
      <c r="D184" s="207" t="s">
        <v>170</v>
      </c>
      <c r="E184" s="229" t="s">
        <v>22</v>
      </c>
      <c r="F184" s="230" t="s">
        <v>1249</v>
      </c>
      <c r="G184" s="218"/>
      <c r="H184" s="231">
        <v>6</v>
      </c>
      <c r="I184" s="223"/>
      <c r="J184" s="218"/>
      <c r="K184" s="218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170</v>
      </c>
      <c r="AU184" s="228" t="s">
        <v>82</v>
      </c>
      <c r="AV184" s="12" t="s">
        <v>82</v>
      </c>
      <c r="AW184" s="12" t="s">
        <v>37</v>
      </c>
      <c r="AX184" s="12" t="s">
        <v>73</v>
      </c>
      <c r="AY184" s="228" t="s">
        <v>161</v>
      </c>
    </row>
    <row r="185" spans="2:65" s="13" customFormat="1">
      <c r="B185" s="246"/>
      <c r="C185" s="247"/>
      <c r="D185" s="219" t="s">
        <v>170</v>
      </c>
      <c r="E185" s="248" t="s">
        <v>22</v>
      </c>
      <c r="F185" s="249" t="s">
        <v>302</v>
      </c>
      <c r="G185" s="247"/>
      <c r="H185" s="250">
        <v>21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AT185" s="256" t="s">
        <v>170</v>
      </c>
      <c r="AU185" s="256" t="s">
        <v>82</v>
      </c>
      <c r="AV185" s="13" t="s">
        <v>168</v>
      </c>
      <c r="AW185" s="13" t="s">
        <v>37</v>
      </c>
      <c r="AX185" s="13" t="s">
        <v>24</v>
      </c>
      <c r="AY185" s="256" t="s">
        <v>161</v>
      </c>
    </row>
    <row r="186" spans="2:65" s="1" customFormat="1" ht="22.5" customHeight="1">
      <c r="B186" s="41"/>
      <c r="C186" s="232" t="s">
        <v>532</v>
      </c>
      <c r="D186" s="232" t="s">
        <v>261</v>
      </c>
      <c r="E186" s="233" t="s">
        <v>1250</v>
      </c>
      <c r="F186" s="234" t="s">
        <v>1251</v>
      </c>
      <c r="G186" s="235" t="s">
        <v>264</v>
      </c>
      <c r="H186" s="236">
        <v>33</v>
      </c>
      <c r="I186" s="237"/>
      <c r="J186" s="238">
        <f>ROUND(I186*H186,2)</f>
        <v>0</v>
      </c>
      <c r="K186" s="234" t="s">
        <v>22</v>
      </c>
      <c r="L186" s="239"/>
      <c r="M186" s="240" t="s">
        <v>22</v>
      </c>
      <c r="N186" s="241" t="s">
        <v>44</v>
      </c>
      <c r="O186" s="42"/>
      <c r="P186" s="202">
        <f>O186*H186</f>
        <v>0</v>
      </c>
      <c r="Q186" s="202">
        <v>0.10299999999999999</v>
      </c>
      <c r="R186" s="202">
        <f>Q186*H186</f>
        <v>3.399</v>
      </c>
      <c r="S186" s="202">
        <v>0</v>
      </c>
      <c r="T186" s="203">
        <f>S186*H186</f>
        <v>0</v>
      </c>
      <c r="AR186" s="24" t="s">
        <v>207</v>
      </c>
      <c r="AT186" s="24" t="s">
        <v>261</v>
      </c>
      <c r="AU186" s="24" t="s">
        <v>82</v>
      </c>
      <c r="AY186" s="24" t="s">
        <v>161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24" t="s">
        <v>24</v>
      </c>
      <c r="BK186" s="204">
        <f>ROUND(I186*H186,2)</f>
        <v>0</v>
      </c>
      <c r="BL186" s="24" t="s">
        <v>168</v>
      </c>
      <c r="BM186" s="24" t="s">
        <v>1252</v>
      </c>
    </row>
    <row r="187" spans="2:65" s="11" customFormat="1">
      <c r="B187" s="205"/>
      <c r="C187" s="206"/>
      <c r="D187" s="207" t="s">
        <v>170</v>
      </c>
      <c r="E187" s="208" t="s">
        <v>22</v>
      </c>
      <c r="F187" s="209" t="s">
        <v>1253</v>
      </c>
      <c r="G187" s="206"/>
      <c r="H187" s="210" t="s">
        <v>22</v>
      </c>
      <c r="I187" s="211"/>
      <c r="J187" s="206"/>
      <c r="K187" s="206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170</v>
      </c>
      <c r="AU187" s="216" t="s">
        <v>82</v>
      </c>
      <c r="AV187" s="11" t="s">
        <v>24</v>
      </c>
      <c r="AW187" s="11" t="s">
        <v>37</v>
      </c>
      <c r="AX187" s="11" t="s">
        <v>73</v>
      </c>
      <c r="AY187" s="216" t="s">
        <v>161</v>
      </c>
    </row>
    <row r="188" spans="2:65" s="12" customFormat="1">
      <c r="B188" s="217"/>
      <c r="C188" s="218"/>
      <c r="D188" s="219" t="s">
        <v>170</v>
      </c>
      <c r="E188" s="220" t="s">
        <v>22</v>
      </c>
      <c r="F188" s="221" t="s">
        <v>528</v>
      </c>
      <c r="G188" s="218"/>
      <c r="H188" s="222">
        <v>33</v>
      </c>
      <c r="I188" s="223"/>
      <c r="J188" s="218"/>
      <c r="K188" s="218"/>
      <c r="L188" s="224"/>
      <c r="M188" s="225"/>
      <c r="N188" s="226"/>
      <c r="O188" s="226"/>
      <c r="P188" s="226"/>
      <c r="Q188" s="226"/>
      <c r="R188" s="226"/>
      <c r="S188" s="226"/>
      <c r="T188" s="227"/>
      <c r="AT188" s="228" t="s">
        <v>170</v>
      </c>
      <c r="AU188" s="228" t="s">
        <v>82</v>
      </c>
      <c r="AV188" s="12" t="s">
        <v>82</v>
      </c>
      <c r="AW188" s="12" t="s">
        <v>37</v>
      </c>
      <c r="AX188" s="12" t="s">
        <v>24</v>
      </c>
      <c r="AY188" s="228" t="s">
        <v>161</v>
      </c>
    </row>
    <row r="189" spans="2:65" s="1" customFormat="1" ht="22.5" customHeight="1">
      <c r="B189" s="41"/>
      <c r="C189" s="232" t="s">
        <v>537</v>
      </c>
      <c r="D189" s="232" t="s">
        <v>261</v>
      </c>
      <c r="E189" s="233" t="s">
        <v>1254</v>
      </c>
      <c r="F189" s="234" t="s">
        <v>1255</v>
      </c>
      <c r="G189" s="235" t="s">
        <v>264</v>
      </c>
      <c r="H189" s="236">
        <v>1</v>
      </c>
      <c r="I189" s="237"/>
      <c r="J189" s="238">
        <f>ROUND(I189*H189,2)</f>
        <v>0</v>
      </c>
      <c r="K189" s="234" t="s">
        <v>22</v>
      </c>
      <c r="L189" s="239"/>
      <c r="M189" s="240" t="s">
        <v>22</v>
      </c>
      <c r="N189" s="241" t="s">
        <v>44</v>
      </c>
      <c r="O189" s="42"/>
      <c r="P189" s="202">
        <f>O189*H189</f>
        <v>0</v>
      </c>
      <c r="Q189" s="202">
        <v>0.34699999999999998</v>
      </c>
      <c r="R189" s="202">
        <f>Q189*H189</f>
        <v>0.34699999999999998</v>
      </c>
      <c r="S189" s="202">
        <v>0</v>
      </c>
      <c r="T189" s="203">
        <f>S189*H189</f>
        <v>0</v>
      </c>
      <c r="AR189" s="24" t="s">
        <v>207</v>
      </c>
      <c r="AT189" s="24" t="s">
        <v>261</v>
      </c>
      <c r="AU189" s="24" t="s">
        <v>82</v>
      </c>
      <c r="AY189" s="24" t="s">
        <v>161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24" t="s">
        <v>24</v>
      </c>
      <c r="BK189" s="204">
        <f>ROUND(I189*H189,2)</f>
        <v>0</v>
      </c>
      <c r="BL189" s="24" t="s">
        <v>168</v>
      </c>
      <c r="BM189" s="24" t="s">
        <v>1256</v>
      </c>
    </row>
    <row r="190" spans="2:65" s="11" customFormat="1">
      <c r="B190" s="205"/>
      <c r="C190" s="206"/>
      <c r="D190" s="207" t="s">
        <v>170</v>
      </c>
      <c r="E190" s="208" t="s">
        <v>22</v>
      </c>
      <c r="F190" s="209" t="s">
        <v>1253</v>
      </c>
      <c r="G190" s="206"/>
      <c r="H190" s="210" t="s">
        <v>22</v>
      </c>
      <c r="I190" s="211"/>
      <c r="J190" s="206"/>
      <c r="K190" s="206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170</v>
      </c>
      <c r="AU190" s="216" t="s">
        <v>82</v>
      </c>
      <c r="AV190" s="11" t="s">
        <v>24</v>
      </c>
      <c r="AW190" s="11" t="s">
        <v>37</v>
      </c>
      <c r="AX190" s="11" t="s">
        <v>73</v>
      </c>
      <c r="AY190" s="216" t="s">
        <v>161</v>
      </c>
    </row>
    <row r="191" spans="2:65" s="12" customFormat="1">
      <c r="B191" s="217"/>
      <c r="C191" s="218"/>
      <c r="D191" s="207" t="s">
        <v>170</v>
      </c>
      <c r="E191" s="229" t="s">
        <v>22</v>
      </c>
      <c r="F191" s="230" t="s">
        <v>24</v>
      </c>
      <c r="G191" s="218"/>
      <c r="H191" s="231">
        <v>1</v>
      </c>
      <c r="I191" s="223"/>
      <c r="J191" s="218"/>
      <c r="K191" s="218"/>
      <c r="L191" s="224"/>
      <c r="M191" s="225"/>
      <c r="N191" s="226"/>
      <c r="O191" s="226"/>
      <c r="P191" s="226"/>
      <c r="Q191" s="226"/>
      <c r="R191" s="226"/>
      <c r="S191" s="226"/>
      <c r="T191" s="227"/>
      <c r="AT191" s="228" t="s">
        <v>170</v>
      </c>
      <c r="AU191" s="228" t="s">
        <v>82</v>
      </c>
      <c r="AV191" s="12" t="s">
        <v>82</v>
      </c>
      <c r="AW191" s="12" t="s">
        <v>37</v>
      </c>
      <c r="AX191" s="12" t="s">
        <v>24</v>
      </c>
      <c r="AY191" s="228" t="s">
        <v>161</v>
      </c>
    </row>
    <row r="192" spans="2:65" s="10" customFormat="1" ht="29.85" customHeight="1">
      <c r="B192" s="176"/>
      <c r="C192" s="177"/>
      <c r="D192" s="190" t="s">
        <v>72</v>
      </c>
      <c r="E192" s="191" t="s">
        <v>281</v>
      </c>
      <c r="F192" s="191" t="s">
        <v>282</v>
      </c>
      <c r="G192" s="177"/>
      <c r="H192" s="177"/>
      <c r="I192" s="180"/>
      <c r="J192" s="192">
        <f>BK192</f>
        <v>0</v>
      </c>
      <c r="K192" s="177"/>
      <c r="L192" s="182"/>
      <c r="M192" s="183"/>
      <c r="N192" s="184"/>
      <c r="O192" s="184"/>
      <c r="P192" s="185">
        <f>P193</f>
        <v>0</v>
      </c>
      <c r="Q192" s="184"/>
      <c r="R192" s="185">
        <f>R193</f>
        <v>0</v>
      </c>
      <c r="S192" s="184"/>
      <c r="T192" s="186">
        <f>T193</f>
        <v>0</v>
      </c>
      <c r="AR192" s="187" t="s">
        <v>24</v>
      </c>
      <c r="AT192" s="188" t="s">
        <v>72</v>
      </c>
      <c r="AU192" s="188" t="s">
        <v>24</v>
      </c>
      <c r="AY192" s="187" t="s">
        <v>161</v>
      </c>
      <c r="BK192" s="189">
        <f>BK193</f>
        <v>0</v>
      </c>
    </row>
    <row r="193" spans="2:65" s="1" customFormat="1" ht="22.5" customHeight="1">
      <c r="B193" s="41"/>
      <c r="C193" s="193" t="s">
        <v>544</v>
      </c>
      <c r="D193" s="193" t="s">
        <v>163</v>
      </c>
      <c r="E193" s="194" t="s">
        <v>284</v>
      </c>
      <c r="F193" s="195" t="s">
        <v>285</v>
      </c>
      <c r="G193" s="196" t="s">
        <v>214</v>
      </c>
      <c r="H193" s="197">
        <v>535.428</v>
      </c>
      <c r="I193" s="198"/>
      <c r="J193" s="199">
        <f>ROUND(I193*H193,2)</f>
        <v>0</v>
      </c>
      <c r="K193" s="195" t="s">
        <v>188</v>
      </c>
      <c r="L193" s="61"/>
      <c r="M193" s="200" t="s">
        <v>22</v>
      </c>
      <c r="N193" s="242" t="s">
        <v>44</v>
      </c>
      <c r="O193" s="243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AR193" s="24" t="s">
        <v>168</v>
      </c>
      <c r="AT193" s="24" t="s">
        <v>163</v>
      </c>
      <c r="AU193" s="24" t="s">
        <v>82</v>
      </c>
      <c r="AY193" s="24" t="s">
        <v>161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24" t="s">
        <v>24</v>
      </c>
      <c r="BK193" s="204">
        <f>ROUND(I193*H193,2)</f>
        <v>0</v>
      </c>
      <c r="BL193" s="24" t="s">
        <v>168</v>
      </c>
      <c r="BM193" s="24" t="s">
        <v>1257</v>
      </c>
    </row>
    <row r="194" spans="2:65" s="1" customFormat="1" ht="6.95" customHeight="1">
      <c r="B194" s="56"/>
      <c r="C194" s="57"/>
      <c r="D194" s="57"/>
      <c r="E194" s="57"/>
      <c r="F194" s="57"/>
      <c r="G194" s="57"/>
      <c r="H194" s="57"/>
      <c r="I194" s="139"/>
      <c r="J194" s="57"/>
      <c r="K194" s="57"/>
      <c r="L194" s="61"/>
    </row>
  </sheetData>
  <sheetProtection password="CC35" sheet="1" objects="1" scenarios="1" formatCells="0" formatColumns="0" formatRows="0" sort="0" autoFilter="0"/>
  <autoFilter ref="C83:K193"/>
  <mergeCells count="9"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125</v>
      </c>
      <c r="G1" s="593" t="s">
        <v>126</v>
      </c>
      <c r="H1" s="593"/>
      <c r="I1" s="115"/>
      <c r="J1" s="114" t="s">
        <v>127</v>
      </c>
      <c r="K1" s="113" t="s">
        <v>128</v>
      </c>
      <c r="L1" s="114" t="s">
        <v>129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552"/>
      <c r="M2" s="552"/>
      <c r="N2" s="552"/>
      <c r="O2" s="552"/>
      <c r="P2" s="552"/>
      <c r="Q2" s="552"/>
      <c r="R2" s="552"/>
      <c r="S2" s="552"/>
      <c r="T2" s="552"/>
      <c r="U2" s="552"/>
      <c r="V2" s="552"/>
      <c r="AT2" s="24" t="s">
        <v>109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5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594" t="str">
        <f>'Rekapitulace stavby'!K6</f>
        <v>Modernizace sportoviště nad parkem</v>
      </c>
      <c r="F7" s="595"/>
      <c r="G7" s="595"/>
      <c r="H7" s="595"/>
      <c r="I7" s="117"/>
      <c r="J7" s="29"/>
      <c r="K7" s="31"/>
    </row>
    <row r="8" spans="1:70" s="1" customFormat="1" ht="15">
      <c r="B8" s="41"/>
      <c r="C8" s="42"/>
      <c r="D8" s="37" t="s">
        <v>131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596" t="s">
        <v>1258</v>
      </c>
      <c r="F9" s="597"/>
      <c r="G9" s="597"/>
      <c r="H9" s="597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22</v>
      </c>
      <c r="G11" s="42"/>
      <c r="H11" s="42"/>
      <c r="I11" s="119" t="s">
        <v>23</v>
      </c>
      <c r="J11" s="35" t="s">
        <v>22</v>
      </c>
      <c r="K11" s="45"/>
    </row>
    <row r="12" spans="1:70" s="1" customFormat="1" ht="14.45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19" t="s">
        <v>27</v>
      </c>
      <c r="J12" s="120" t="str">
        <f>'Rekapitulace stavby'!AN8</f>
        <v>15. 1. 2016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29</v>
      </c>
      <c r="E14" s="42"/>
      <c r="F14" s="42"/>
      <c r="G14" s="42"/>
      <c r="H14" s="42"/>
      <c r="I14" s="119" t="s">
        <v>30</v>
      </c>
      <c r="J14" s="35" t="s">
        <v>22</v>
      </c>
      <c r="K14" s="45"/>
    </row>
    <row r="15" spans="1:70" s="1" customFormat="1" ht="18" customHeight="1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22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33</v>
      </c>
      <c r="E17" s="42"/>
      <c r="F17" s="42"/>
      <c r="G17" s="42"/>
      <c r="H17" s="42"/>
      <c r="I17" s="119" t="s">
        <v>30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35</v>
      </c>
      <c r="E20" s="42"/>
      <c r="F20" s="42"/>
      <c r="G20" s="42"/>
      <c r="H20" s="42"/>
      <c r="I20" s="119" t="s">
        <v>30</v>
      </c>
      <c r="J20" s="35" t="s">
        <v>22</v>
      </c>
      <c r="K20" s="45"/>
    </row>
    <row r="21" spans="2:11" s="1" customFormat="1" ht="18" customHeight="1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22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586" t="s">
        <v>22</v>
      </c>
      <c r="F24" s="586"/>
      <c r="G24" s="586"/>
      <c r="H24" s="586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39</v>
      </c>
      <c r="E27" s="42"/>
      <c r="F27" s="42"/>
      <c r="G27" s="42"/>
      <c r="H27" s="42"/>
      <c r="I27" s="118"/>
      <c r="J27" s="128">
        <f>ROUND(J82,2)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41</v>
      </c>
      <c r="G29" s="42"/>
      <c r="H29" s="42"/>
      <c r="I29" s="129" t="s">
        <v>40</v>
      </c>
      <c r="J29" s="46" t="s">
        <v>42</v>
      </c>
      <c r="K29" s="45"/>
    </row>
    <row r="30" spans="2:11" s="1" customFormat="1" ht="14.45" customHeight="1">
      <c r="B30" s="41"/>
      <c r="C30" s="42"/>
      <c r="D30" s="49" t="s">
        <v>43</v>
      </c>
      <c r="E30" s="49" t="s">
        <v>44</v>
      </c>
      <c r="F30" s="130">
        <f>ROUND(SUM(BE82:BE121), 2)</f>
        <v>0</v>
      </c>
      <c r="G30" s="42"/>
      <c r="H30" s="42"/>
      <c r="I30" s="131">
        <v>0.21</v>
      </c>
      <c r="J30" s="130">
        <f>ROUND(ROUND((SUM(BE82:BE121)),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45</v>
      </c>
      <c r="F31" s="130">
        <f>ROUND(SUM(BF82:BF121), 2)</f>
        <v>0</v>
      </c>
      <c r="G31" s="42"/>
      <c r="H31" s="42"/>
      <c r="I31" s="131">
        <v>0.15</v>
      </c>
      <c r="J31" s="130">
        <f>ROUND(ROUND((SUM(BF82:BF121)),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46</v>
      </c>
      <c r="F32" s="130">
        <f>ROUND(SUM(BG82:BG121),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47</v>
      </c>
      <c r="F33" s="130">
        <f>ROUND(SUM(BH82:BH121),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48</v>
      </c>
      <c r="F34" s="130">
        <f>ROUND(SUM(BI82:BI121),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49</v>
      </c>
      <c r="E36" s="79"/>
      <c r="F36" s="79"/>
      <c r="G36" s="134" t="s">
        <v>50</v>
      </c>
      <c r="H36" s="135" t="s">
        <v>51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133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594" t="str">
        <f>E7</f>
        <v>Modernizace sportoviště nad parkem</v>
      </c>
      <c r="F45" s="595"/>
      <c r="G45" s="595"/>
      <c r="H45" s="595"/>
      <c r="I45" s="118"/>
      <c r="J45" s="42"/>
      <c r="K45" s="45"/>
    </row>
    <row r="46" spans="2:11" s="1" customFormat="1" ht="14.45" customHeight="1">
      <c r="B46" s="41"/>
      <c r="C46" s="37" t="s">
        <v>131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596" t="str">
        <f>E9</f>
        <v xml:space="preserve">010 - SO 10 - Studna </v>
      </c>
      <c r="F47" s="597"/>
      <c r="G47" s="597"/>
      <c r="H47" s="597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>p.č. 198/1, k.ú. Mnichovo Hradiště</v>
      </c>
      <c r="G49" s="42"/>
      <c r="H49" s="42"/>
      <c r="I49" s="119" t="s">
        <v>27</v>
      </c>
      <c r="J49" s="120" t="str">
        <f>IF(J12="","",J12)</f>
        <v>15. 1. 2016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5">
      <c r="B51" s="41"/>
      <c r="C51" s="37" t="s">
        <v>29</v>
      </c>
      <c r="D51" s="42"/>
      <c r="E51" s="42"/>
      <c r="F51" s="35" t="str">
        <f>E15</f>
        <v>Město Mnichovo Hradiště</v>
      </c>
      <c r="G51" s="42"/>
      <c r="H51" s="42"/>
      <c r="I51" s="119" t="s">
        <v>35</v>
      </c>
      <c r="J51" s="35" t="str">
        <f>E21</f>
        <v>ANITAS s.r.o.</v>
      </c>
      <c r="K51" s="45"/>
    </row>
    <row r="52" spans="2:47" s="1" customFormat="1" ht="14.45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134</v>
      </c>
      <c r="D54" s="132"/>
      <c r="E54" s="132"/>
      <c r="F54" s="132"/>
      <c r="G54" s="132"/>
      <c r="H54" s="132"/>
      <c r="I54" s="145"/>
      <c r="J54" s="146" t="s">
        <v>135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136</v>
      </c>
      <c r="D56" s="42"/>
      <c r="E56" s="42"/>
      <c r="F56" s="42"/>
      <c r="G56" s="42"/>
      <c r="H56" s="42"/>
      <c r="I56" s="118"/>
      <c r="J56" s="128">
        <f>J82</f>
        <v>0</v>
      </c>
      <c r="K56" s="45"/>
      <c r="AU56" s="24" t="s">
        <v>137</v>
      </c>
    </row>
    <row r="57" spans="2:47" s="7" customFormat="1" ht="24.95" customHeight="1">
      <c r="B57" s="149"/>
      <c r="C57" s="150"/>
      <c r="D57" s="151" t="s">
        <v>138</v>
      </c>
      <c r="E57" s="152"/>
      <c r="F57" s="152"/>
      <c r="G57" s="152"/>
      <c r="H57" s="152"/>
      <c r="I57" s="153"/>
      <c r="J57" s="154">
        <f>J83</f>
        <v>0</v>
      </c>
      <c r="K57" s="155"/>
    </row>
    <row r="58" spans="2:47" s="8" customFormat="1" ht="19.899999999999999" customHeight="1">
      <c r="B58" s="156"/>
      <c r="C58" s="157"/>
      <c r="D58" s="158" t="s">
        <v>139</v>
      </c>
      <c r="E58" s="159"/>
      <c r="F58" s="159"/>
      <c r="G58" s="159"/>
      <c r="H58" s="159"/>
      <c r="I58" s="160"/>
      <c r="J58" s="161">
        <f>J84</f>
        <v>0</v>
      </c>
      <c r="K58" s="162"/>
    </row>
    <row r="59" spans="2:47" s="8" customFormat="1" ht="19.899999999999999" customHeight="1">
      <c r="B59" s="156"/>
      <c r="C59" s="157"/>
      <c r="D59" s="158" t="s">
        <v>140</v>
      </c>
      <c r="E59" s="159"/>
      <c r="F59" s="159"/>
      <c r="G59" s="159"/>
      <c r="H59" s="159"/>
      <c r="I59" s="160"/>
      <c r="J59" s="161">
        <f>J108</f>
        <v>0</v>
      </c>
      <c r="K59" s="162"/>
    </row>
    <row r="60" spans="2:47" s="8" customFormat="1" ht="19.899999999999999" customHeight="1">
      <c r="B60" s="156"/>
      <c r="C60" s="157"/>
      <c r="D60" s="158" t="s">
        <v>774</v>
      </c>
      <c r="E60" s="159"/>
      <c r="F60" s="159"/>
      <c r="G60" s="159"/>
      <c r="H60" s="159"/>
      <c r="I60" s="160"/>
      <c r="J60" s="161">
        <f>J113</f>
        <v>0</v>
      </c>
      <c r="K60" s="162"/>
    </row>
    <row r="61" spans="2:47" s="8" customFormat="1" ht="19.899999999999999" customHeight="1">
      <c r="B61" s="156"/>
      <c r="C61" s="157"/>
      <c r="D61" s="158" t="s">
        <v>775</v>
      </c>
      <c r="E61" s="159"/>
      <c r="F61" s="159"/>
      <c r="G61" s="159"/>
      <c r="H61" s="159"/>
      <c r="I61" s="160"/>
      <c r="J61" s="161">
        <f>J116</f>
        <v>0</v>
      </c>
      <c r="K61" s="162"/>
    </row>
    <row r="62" spans="2:47" s="8" customFormat="1" ht="19.899999999999999" customHeight="1">
      <c r="B62" s="156"/>
      <c r="C62" s="157"/>
      <c r="D62" s="158" t="s">
        <v>144</v>
      </c>
      <c r="E62" s="159"/>
      <c r="F62" s="159"/>
      <c r="G62" s="159"/>
      <c r="H62" s="159"/>
      <c r="I62" s="160"/>
      <c r="J62" s="161">
        <f>J120</f>
        <v>0</v>
      </c>
      <c r="K62" s="162"/>
    </row>
    <row r="63" spans="2:47" s="1" customFormat="1" ht="21.75" customHeight="1">
      <c r="B63" s="41"/>
      <c r="C63" s="42"/>
      <c r="D63" s="42"/>
      <c r="E63" s="42"/>
      <c r="F63" s="42"/>
      <c r="G63" s="42"/>
      <c r="H63" s="42"/>
      <c r="I63" s="118"/>
      <c r="J63" s="42"/>
      <c r="K63" s="45"/>
    </row>
    <row r="64" spans="2:47" s="1" customFormat="1" ht="6.95" customHeight="1">
      <c r="B64" s="56"/>
      <c r="C64" s="57"/>
      <c r="D64" s="57"/>
      <c r="E64" s="57"/>
      <c r="F64" s="57"/>
      <c r="G64" s="57"/>
      <c r="H64" s="57"/>
      <c r="I64" s="139"/>
      <c r="J64" s="57"/>
      <c r="K64" s="58"/>
    </row>
    <row r="68" spans="2:12" s="1" customFormat="1" ht="6.95" customHeight="1">
      <c r="B68" s="59"/>
      <c r="C68" s="60"/>
      <c r="D68" s="60"/>
      <c r="E68" s="60"/>
      <c r="F68" s="60"/>
      <c r="G68" s="60"/>
      <c r="H68" s="60"/>
      <c r="I68" s="142"/>
      <c r="J68" s="60"/>
      <c r="K68" s="60"/>
      <c r="L68" s="61"/>
    </row>
    <row r="69" spans="2:12" s="1" customFormat="1" ht="36.950000000000003" customHeight="1">
      <c r="B69" s="41"/>
      <c r="C69" s="62" t="s">
        <v>145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12" s="1" customFormat="1" ht="6.95" customHeight="1">
      <c r="B70" s="41"/>
      <c r="C70" s="63"/>
      <c r="D70" s="63"/>
      <c r="E70" s="63"/>
      <c r="F70" s="63"/>
      <c r="G70" s="63"/>
      <c r="H70" s="63"/>
      <c r="I70" s="163"/>
      <c r="J70" s="63"/>
      <c r="K70" s="63"/>
      <c r="L70" s="61"/>
    </row>
    <row r="71" spans="2:12" s="1" customFormat="1" ht="14.45" customHeight="1">
      <c r="B71" s="41"/>
      <c r="C71" s="65" t="s">
        <v>18</v>
      </c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22.5" customHeight="1">
      <c r="B72" s="41"/>
      <c r="C72" s="63"/>
      <c r="D72" s="63"/>
      <c r="E72" s="590" t="str">
        <f>E7</f>
        <v>Modernizace sportoviště nad parkem</v>
      </c>
      <c r="F72" s="591"/>
      <c r="G72" s="591"/>
      <c r="H72" s="591"/>
      <c r="I72" s="163"/>
      <c r="J72" s="63"/>
      <c r="K72" s="63"/>
      <c r="L72" s="61"/>
    </row>
    <row r="73" spans="2:12" s="1" customFormat="1" ht="14.45" customHeight="1">
      <c r="B73" s="41"/>
      <c r="C73" s="65" t="s">
        <v>131</v>
      </c>
      <c r="D73" s="63"/>
      <c r="E73" s="63"/>
      <c r="F73" s="63"/>
      <c r="G73" s="63"/>
      <c r="H73" s="63"/>
      <c r="I73" s="163"/>
      <c r="J73" s="63"/>
      <c r="K73" s="63"/>
      <c r="L73" s="61"/>
    </row>
    <row r="74" spans="2:12" s="1" customFormat="1" ht="23.25" customHeight="1">
      <c r="B74" s="41"/>
      <c r="C74" s="63"/>
      <c r="D74" s="63"/>
      <c r="E74" s="558" t="str">
        <f>E9</f>
        <v xml:space="preserve">010 - SO 10 - Studna </v>
      </c>
      <c r="F74" s="592"/>
      <c r="G74" s="592"/>
      <c r="H74" s="592"/>
      <c r="I74" s="163"/>
      <c r="J74" s="63"/>
      <c r="K74" s="63"/>
      <c r="L74" s="61"/>
    </row>
    <row r="75" spans="2:12" s="1" customFormat="1" ht="6.95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12" s="1" customFormat="1" ht="18" customHeight="1">
      <c r="B76" s="41"/>
      <c r="C76" s="65" t="s">
        <v>25</v>
      </c>
      <c r="D76" s="63"/>
      <c r="E76" s="63"/>
      <c r="F76" s="164" t="str">
        <f>F12</f>
        <v>p.č. 198/1, k.ú. Mnichovo Hradiště</v>
      </c>
      <c r="G76" s="63"/>
      <c r="H76" s="63"/>
      <c r="I76" s="165" t="s">
        <v>27</v>
      </c>
      <c r="J76" s="73" t="str">
        <f>IF(J12="","",J12)</f>
        <v>15. 1. 2016</v>
      </c>
      <c r="K76" s="63"/>
      <c r="L76" s="61"/>
    </row>
    <row r="77" spans="2:12" s="1" customFormat="1" ht="6.95" customHeight="1">
      <c r="B77" s="41"/>
      <c r="C77" s="63"/>
      <c r="D77" s="63"/>
      <c r="E77" s="63"/>
      <c r="F77" s="63"/>
      <c r="G77" s="63"/>
      <c r="H77" s="63"/>
      <c r="I77" s="163"/>
      <c r="J77" s="63"/>
      <c r="K77" s="63"/>
      <c r="L77" s="61"/>
    </row>
    <row r="78" spans="2:12" s="1" customFormat="1" ht="15">
      <c r="B78" s="41"/>
      <c r="C78" s="65" t="s">
        <v>29</v>
      </c>
      <c r="D78" s="63"/>
      <c r="E78" s="63"/>
      <c r="F78" s="164" t="str">
        <f>E15</f>
        <v>Město Mnichovo Hradiště</v>
      </c>
      <c r="G78" s="63"/>
      <c r="H78" s="63"/>
      <c r="I78" s="165" t="s">
        <v>35</v>
      </c>
      <c r="J78" s="164" t="str">
        <f>E21</f>
        <v>ANITAS s.r.o.</v>
      </c>
      <c r="K78" s="63"/>
      <c r="L78" s="61"/>
    </row>
    <row r="79" spans="2:12" s="1" customFormat="1" ht="14.45" customHeight="1">
      <c r="B79" s="41"/>
      <c r="C79" s="65" t="s">
        <v>33</v>
      </c>
      <c r="D79" s="63"/>
      <c r="E79" s="63"/>
      <c r="F79" s="164" t="str">
        <f>IF(E18="","",E18)</f>
        <v/>
      </c>
      <c r="G79" s="63"/>
      <c r="H79" s="63"/>
      <c r="I79" s="163"/>
      <c r="J79" s="63"/>
      <c r="K79" s="63"/>
      <c r="L79" s="61"/>
    </row>
    <row r="80" spans="2:12" s="1" customFormat="1" ht="10.35" customHeight="1">
      <c r="B80" s="41"/>
      <c r="C80" s="63"/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9" customFormat="1" ht="29.25" customHeight="1">
      <c r="B81" s="166"/>
      <c r="C81" s="167" t="s">
        <v>146</v>
      </c>
      <c r="D81" s="168" t="s">
        <v>58</v>
      </c>
      <c r="E81" s="168" t="s">
        <v>54</v>
      </c>
      <c r="F81" s="168" t="s">
        <v>147</v>
      </c>
      <c r="G81" s="168" t="s">
        <v>148</v>
      </c>
      <c r="H81" s="168" t="s">
        <v>149</v>
      </c>
      <c r="I81" s="169" t="s">
        <v>150</v>
      </c>
      <c r="J81" s="168" t="s">
        <v>135</v>
      </c>
      <c r="K81" s="170" t="s">
        <v>151</v>
      </c>
      <c r="L81" s="171"/>
      <c r="M81" s="81" t="s">
        <v>152</v>
      </c>
      <c r="N81" s="82" t="s">
        <v>43</v>
      </c>
      <c r="O81" s="82" t="s">
        <v>153</v>
      </c>
      <c r="P81" s="82" t="s">
        <v>154</v>
      </c>
      <c r="Q81" s="82" t="s">
        <v>155</v>
      </c>
      <c r="R81" s="82" t="s">
        <v>156</v>
      </c>
      <c r="S81" s="82" t="s">
        <v>157</v>
      </c>
      <c r="T81" s="83" t="s">
        <v>158</v>
      </c>
    </row>
    <row r="82" spans="2:65" s="1" customFormat="1" ht="29.25" customHeight="1">
      <c r="B82" s="41"/>
      <c r="C82" s="87" t="s">
        <v>136</v>
      </c>
      <c r="D82" s="63"/>
      <c r="E82" s="63"/>
      <c r="F82" s="63"/>
      <c r="G82" s="63"/>
      <c r="H82" s="63"/>
      <c r="I82" s="163"/>
      <c r="J82" s="172">
        <f>BK82</f>
        <v>0</v>
      </c>
      <c r="K82" s="63"/>
      <c r="L82" s="61"/>
      <c r="M82" s="84"/>
      <c r="N82" s="85"/>
      <c r="O82" s="85"/>
      <c r="P82" s="173">
        <f>P83</f>
        <v>0</v>
      </c>
      <c r="Q82" s="85"/>
      <c r="R82" s="173">
        <f>R83</f>
        <v>44.403442000000005</v>
      </c>
      <c r="S82" s="85"/>
      <c r="T82" s="174">
        <f>T83</f>
        <v>0</v>
      </c>
      <c r="AT82" s="24" t="s">
        <v>72</v>
      </c>
      <c r="AU82" s="24" t="s">
        <v>137</v>
      </c>
      <c r="BK82" s="175">
        <f>BK83</f>
        <v>0</v>
      </c>
    </row>
    <row r="83" spans="2:65" s="10" customFormat="1" ht="37.35" customHeight="1">
      <c r="B83" s="176"/>
      <c r="C83" s="177"/>
      <c r="D83" s="178" t="s">
        <v>72</v>
      </c>
      <c r="E83" s="179" t="s">
        <v>159</v>
      </c>
      <c r="F83" s="179" t="s">
        <v>160</v>
      </c>
      <c r="G83" s="177"/>
      <c r="H83" s="177"/>
      <c r="I83" s="180"/>
      <c r="J83" s="181">
        <f>BK83</f>
        <v>0</v>
      </c>
      <c r="K83" s="177"/>
      <c r="L83" s="182"/>
      <c r="M83" s="183"/>
      <c r="N83" s="184"/>
      <c r="O83" s="184"/>
      <c r="P83" s="185">
        <f>P84+P108+P113+P116+P120</f>
        <v>0</v>
      </c>
      <c r="Q83" s="184"/>
      <c r="R83" s="185">
        <f>R84+R108+R113+R116+R120</f>
        <v>44.403442000000005</v>
      </c>
      <c r="S83" s="184"/>
      <c r="T83" s="186">
        <f>T84+T108+T113+T116+T120</f>
        <v>0</v>
      </c>
      <c r="AR83" s="187" t="s">
        <v>24</v>
      </c>
      <c r="AT83" s="188" t="s">
        <v>72</v>
      </c>
      <c r="AU83" s="188" t="s">
        <v>73</v>
      </c>
      <c r="AY83" s="187" t="s">
        <v>161</v>
      </c>
      <c r="BK83" s="189">
        <f>BK84+BK108+BK113+BK116+BK120</f>
        <v>0</v>
      </c>
    </row>
    <row r="84" spans="2:65" s="10" customFormat="1" ht="19.899999999999999" customHeight="1">
      <c r="B84" s="176"/>
      <c r="C84" s="177"/>
      <c r="D84" s="190" t="s">
        <v>72</v>
      </c>
      <c r="E84" s="191" t="s">
        <v>24</v>
      </c>
      <c r="F84" s="191" t="s">
        <v>162</v>
      </c>
      <c r="G84" s="177"/>
      <c r="H84" s="177"/>
      <c r="I84" s="180"/>
      <c r="J84" s="192">
        <f>BK84</f>
        <v>0</v>
      </c>
      <c r="K84" s="177"/>
      <c r="L84" s="182"/>
      <c r="M84" s="183"/>
      <c r="N84" s="184"/>
      <c r="O84" s="184"/>
      <c r="P84" s="185">
        <f>SUM(P85:P107)</f>
        <v>0</v>
      </c>
      <c r="Q84" s="184"/>
      <c r="R84" s="185">
        <f>SUM(R85:R107)</f>
        <v>33.6</v>
      </c>
      <c r="S84" s="184"/>
      <c r="T84" s="186">
        <f>SUM(T85:T107)</f>
        <v>0</v>
      </c>
      <c r="AR84" s="187" t="s">
        <v>24</v>
      </c>
      <c r="AT84" s="188" t="s">
        <v>72</v>
      </c>
      <c r="AU84" s="188" t="s">
        <v>24</v>
      </c>
      <c r="AY84" s="187" t="s">
        <v>161</v>
      </c>
      <c r="BK84" s="189">
        <f>SUM(BK85:BK107)</f>
        <v>0</v>
      </c>
    </row>
    <row r="85" spans="2:65" s="1" customFormat="1" ht="31.5" customHeight="1">
      <c r="B85" s="41"/>
      <c r="C85" s="193" t="s">
        <v>24</v>
      </c>
      <c r="D85" s="193" t="s">
        <v>163</v>
      </c>
      <c r="E85" s="194" t="s">
        <v>186</v>
      </c>
      <c r="F85" s="195" t="s">
        <v>187</v>
      </c>
      <c r="G85" s="196" t="s">
        <v>175</v>
      </c>
      <c r="H85" s="197">
        <v>22.4</v>
      </c>
      <c r="I85" s="198"/>
      <c r="J85" s="199">
        <f>ROUND(I85*H85,2)</f>
        <v>0</v>
      </c>
      <c r="K85" s="195" t="s">
        <v>167</v>
      </c>
      <c r="L85" s="61"/>
      <c r="M85" s="200" t="s">
        <v>22</v>
      </c>
      <c r="N85" s="201" t="s">
        <v>44</v>
      </c>
      <c r="O85" s="42"/>
      <c r="P85" s="202">
        <f>O85*H85</f>
        <v>0</v>
      </c>
      <c r="Q85" s="202">
        <v>0</v>
      </c>
      <c r="R85" s="202">
        <f>Q85*H85</f>
        <v>0</v>
      </c>
      <c r="S85" s="202">
        <v>0</v>
      </c>
      <c r="T85" s="203">
        <f>S85*H85</f>
        <v>0</v>
      </c>
      <c r="AR85" s="24" t="s">
        <v>168</v>
      </c>
      <c r="AT85" s="24" t="s">
        <v>163</v>
      </c>
      <c r="AU85" s="24" t="s">
        <v>82</v>
      </c>
      <c r="AY85" s="24" t="s">
        <v>161</v>
      </c>
      <c r="BE85" s="204">
        <f>IF(N85="základní",J85,0)</f>
        <v>0</v>
      </c>
      <c r="BF85" s="204">
        <f>IF(N85="snížená",J85,0)</f>
        <v>0</v>
      </c>
      <c r="BG85" s="204">
        <f>IF(N85="zákl. přenesená",J85,0)</f>
        <v>0</v>
      </c>
      <c r="BH85" s="204">
        <f>IF(N85="sníž. přenesená",J85,0)</f>
        <v>0</v>
      </c>
      <c r="BI85" s="204">
        <f>IF(N85="nulová",J85,0)</f>
        <v>0</v>
      </c>
      <c r="BJ85" s="24" t="s">
        <v>24</v>
      </c>
      <c r="BK85" s="204">
        <f>ROUND(I85*H85,2)</f>
        <v>0</v>
      </c>
      <c r="BL85" s="24" t="s">
        <v>168</v>
      </c>
      <c r="BM85" s="24" t="s">
        <v>1259</v>
      </c>
    </row>
    <row r="86" spans="2:65" s="11" customFormat="1">
      <c r="B86" s="205"/>
      <c r="C86" s="206"/>
      <c r="D86" s="207" t="s">
        <v>170</v>
      </c>
      <c r="E86" s="208" t="s">
        <v>22</v>
      </c>
      <c r="F86" s="209" t="s">
        <v>1260</v>
      </c>
      <c r="G86" s="206"/>
      <c r="H86" s="210" t="s">
        <v>22</v>
      </c>
      <c r="I86" s="211"/>
      <c r="J86" s="206"/>
      <c r="K86" s="206"/>
      <c r="L86" s="212"/>
      <c r="M86" s="213"/>
      <c r="N86" s="214"/>
      <c r="O86" s="214"/>
      <c r="P86" s="214"/>
      <c r="Q86" s="214"/>
      <c r="R86" s="214"/>
      <c r="S86" s="214"/>
      <c r="T86" s="215"/>
      <c r="AT86" s="216" t="s">
        <v>170</v>
      </c>
      <c r="AU86" s="216" t="s">
        <v>82</v>
      </c>
      <c r="AV86" s="11" t="s">
        <v>24</v>
      </c>
      <c r="AW86" s="11" t="s">
        <v>37</v>
      </c>
      <c r="AX86" s="11" t="s">
        <v>73</v>
      </c>
      <c r="AY86" s="216" t="s">
        <v>161</v>
      </c>
    </row>
    <row r="87" spans="2:65" s="12" customFormat="1">
      <c r="B87" s="217"/>
      <c r="C87" s="218"/>
      <c r="D87" s="219" t="s">
        <v>170</v>
      </c>
      <c r="E87" s="220" t="s">
        <v>22</v>
      </c>
      <c r="F87" s="221" t="s">
        <v>1261</v>
      </c>
      <c r="G87" s="218"/>
      <c r="H87" s="222">
        <v>22.4</v>
      </c>
      <c r="I87" s="223"/>
      <c r="J87" s="218"/>
      <c r="K87" s="218"/>
      <c r="L87" s="224"/>
      <c r="M87" s="225"/>
      <c r="N87" s="226"/>
      <c r="O87" s="226"/>
      <c r="P87" s="226"/>
      <c r="Q87" s="226"/>
      <c r="R87" s="226"/>
      <c r="S87" s="226"/>
      <c r="T87" s="227"/>
      <c r="AT87" s="228" t="s">
        <v>170</v>
      </c>
      <c r="AU87" s="228" t="s">
        <v>82</v>
      </c>
      <c r="AV87" s="12" t="s">
        <v>82</v>
      </c>
      <c r="AW87" s="12" t="s">
        <v>37</v>
      </c>
      <c r="AX87" s="12" t="s">
        <v>24</v>
      </c>
      <c r="AY87" s="228" t="s">
        <v>161</v>
      </c>
    </row>
    <row r="88" spans="2:65" s="1" customFormat="1" ht="31.5" customHeight="1">
      <c r="B88" s="41"/>
      <c r="C88" s="193" t="s">
        <v>82</v>
      </c>
      <c r="D88" s="193" t="s">
        <v>163</v>
      </c>
      <c r="E88" s="194" t="s">
        <v>193</v>
      </c>
      <c r="F88" s="195" t="s">
        <v>194</v>
      </c>
      <c r="G88" s="196" t="s">
        <v>175</v>
      </c>
      <c r="H88" s="197">
        <v>11.2</v>
      </c>
      <c r="I88" s="198"/>
      <c r="J88" s="199">
        <f>ROUND(I88*H88,2)</f>
        <v>0</v>
      </c>
      <c r="K88" s="195" t="s">
        <v>167</v>
      </c>
      <c r="L88" s="61"/>
      <c r="M88" s="200" t="s">
        <v>22</v>
      </c>
      <c r="N88" s="201" t="s">
        <v>44</v>
      </c>
      <c r="O88" s="42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AR88" s="24" t="s">
        <v>168</v>
      </c>
      <c r="AT88" s="24" t="s">
        <v>163</v>
      </c>
      <c r="AU88" s="24" t="s">
        <v>82</v>
      </c>
      <c r="AY88" s="24" t="s">
        <v>161</v>
      </c>
      <c r="BE88" s="204">
        <f>IF(N88="základní",J88,0)</f>
        <v>0</v>
      </c>
      <c r="BF88" s="204">
        <f>IF(N88="snížená",J88,0)</f>
        <v>0</v>
      </c>
      <c r="BG88" s="204">
        <f>IF(N88="zákl. přenesená",J88,0)</f>
        <v>0</v>
      </c>
      <c r="BH88" s="204">
        <f>IF(N88="sníž. přenesená",J88,0)</f>
        <v>0</v>
      </c>
      <c r="BI88" s="204">
        <f>IF(N88="nulová",J88,0)</f>
        <v>0</v>
      </c>
      <c r="BJ88" s="24" t="s">
        <v>24</v>
      </c>
      <c r="BK88" s="204">
        <f>ROUND(I88*H88,2)</f>
        <v>0</v>
      </c>
      <c r="BL88" s="24" t="s">
        <v>168</v>
      </c>
      <c r="BM88" s="24" t="s">
        <v>1262</v>
      </c>
    </row>
    <row r="89" spans="2:65" s="12" customFormat="1">
      <c r="B89" s="217"/>
      <c r="C89" s="218"/>
      <c r="D89" s="219" t="s">
        <v>170</v>
      </c>
      <c r="E89" s="220" t="s">
        <v>22</v>
      </c>
      <c r="F89" s="221" t="s">
        <v>1263</v>
      </c>
      <c r="G89" s="218"/>
      <c r="H89" s="222">
        <v>11.2</v>
      </c>
      <c r="I89" s="223"/>
      <c r="J89" s="218"/>
      <c r="K89" s="218"/>
      <c r="L89" s="224"/>
      <c r="M89" s="225"/>
      <c r="N89" s="226"/>
      <c r="O89" s="226"/>
      <c r="P89" s="226"/>
      <c r="Q89" s="226"/>
      <c r="R89" s="226"/>
      <c r="S89" s="226"/>
      <c r="T89" s="227"/>
      <c r="AT89" s="228" t="s">
        <v>170</v>
      </c>
      <c r="AU89" s="228" t="s">
        <v>82</v>
      </c>
      <c r="AV89" s="12" t="s">
        <v>82</v>
      </c>
      <c r="AW89" s="12" t="s">
        <v>37</v>
      </c>
      <c r="AX89" s="12" t="s">
        <v>24</v>
      </c>
      <c r="AY89" s="228" t="s">
        <v>161</v>
      </c>
    </row>
    <row r="90" spans="2:65" s="1" customFormat="1" ht="44.25" customHeight="1">
      <c r="B90" s="41"/>
      <c r="C90" s="193" t="s">
        <v>180</v>
      </c>
      <c r="D90" s="193" t="s">
        <v>163</v>
      </c>
      <c r="E90" s="194" t="s">
        <v>799</v>
      </c>
      <c r="F90" s="195" t="s">
        <v>800</v>
      </c>
      <c r="G90" s="196" t="s">
        <v>175</v>
      </c>
      <c r="H90" s="197">
        <v>22.4</v>
      </c>
      <c r="I90" s="198"/>
      <c r="J90" s="199">
        <f>ROUND(I90*H90,2)</f>
        <v>0</v>
      </c>
      <c r="K90" s="195" t="s">
        <v>188</v>
      </c>
      <c r="L90" s="61"/>
      <c r="M90" s="200" t="s">
        <v>22</v>
      </c>
      <c r="N90" s="201" t="s">
        <v>44</v>
      </c>
      <c r="O90" s="42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AR90" s="24" t="s">
        <v>168</v>
      </c>
      <c r="AT90" s="24" t="s">
        <v>163</v>
      </c>
      <c r="AU90" s="24" t="s">
        <v>82</v>
      </c>
      <c r="AY90" s="24" t="s">
        <v>161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24" t="s">
        <v>24</v>
      </c>
      <c r="BK90" s="204">
        <f>ROUND(I90*H90,2)</f>
        <v>0</v>
      </c>
      <c r="BL90" s="24" t="s">
        <v>168</v>
      </c>
      <c r="BM90" s="24" t="s">
        <v>1264</v>
      </c>
    </row>
    <row r="91" spans="2:65" s="11" customFormat="1">
      <c r="B91" s="205"/>
      <c r="C91" s="206"/>
      <c r="D91" s="207" t="s">
        <v>170</v>
      </c>
      <c r="E91" s="208" t="s">
        <v>22</v>
      </c>
      <c r="F91" s="209" t="s">
        <v>1265</v>
      </c>
      <c r="G91" s="206"/>
      <c r="H91" s="210" t="s">
        <v>22</v>
      </c>
      <c r="I91" s="211"/>
      <c r="J91" s="206"/>
      <c r="K91" s="206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170</v>
      </c>
      <c r="AU91" s="216" t="s">
        <v>82</v>
      </c>
      <c r="AV91" s="11" t="s">
        <v>24</v>
      </c>
      <c r="AW91" s="11" t="s">
        <v>37</v>
      </c>
      <c r="AX91" s="11" t="s">
        <v>73</v>
      </c>
      <c r="AY91" s="216" t="s">
        <v>161</v>
      </c>
    </row>
    <row r="92" spans="2:65" s="12" customFormat="1">
      <c r="B92" s="217"/>
      <c r="C92" s="218"/>
      <c r="D92" s="219" t="s">
        <v>170</v>
      </c>
      <c r="E92" s="220" t="s">
        <v>22</v>
      </c>
      <c r="F92" s="221" t="s">
        <v>1266</v>
      </c>
      <c r="G92" s="218"/>
      <c r="H92" s="222">
        <v>22.4</v>
      </c>
      <c r="I92" s="223"/>
      <c r="J92" s="218"/>
      <c r="K92" s="218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170</v>
      </c>
      <c r="AU92" s="228" t="s">
        <v>82</v>
      </c>
      <c r="AV92" s="12" t="s">
        <v>82</v>
      </c>
      <c r="AW92" s="12" t="s">
        <v>37</v>
      </c>
      <c r="AX92" s="12" t="s">
        <v>24</v>
      </c>
      <c r="AY92" s="228" t="s">
        <v>161</v>
      </c>
    </row>
    <row r="93" spans="2:65" s="1" customFormat="1" ht="44.25" customHeight="1">
      <c r="B93" s="41"/>
      <c r="C93" s="193" t="s">
        <v>168</v>
      </c>
      <c r="D93" s="193" t="s">
        <v>163</v>
      </c>
      <c r="E93" s="194" t="s">
        <v>198</v>
      </c>
      <c r="F93" s="195" t="s">
        <v>199</v>
      </c>
      <c r="G93" s="196" t="s">
        <v>175</v>
      </c>
      <c r="H93" s="197">
        <v>22.4</v>
      </c>
      <c r="I93" s="198"/>
      <c r="J93" s="199">
        <f>ROUND(I93*H93,2)</f>
        <v>0</v>
      </c>
      <c r="K93" s="195" t="s">
        <v>167</v>
      </c>
      <c r="L93" s="61"/>
      <c r="M93" s="200" t="s">
        <v>22</v>
      </c>
      <c r="N93" s="201" t="s">
        <v>44</v>
      </c>
      <c r="O93" s="42"/>
      <c r="P93" s="202">
        <f>O93*H93</f>
        <v>0</v>
      </c>
      <c r="Q93" s="202">
        <v>0</v>
      </c>
      <c r="R93" s="202">
        <f>Q93*H93</f>
        <v>0</v>
      </c>
      <c r="S93" s="202">
        <v>0</v>
      </c>
      <c r="T93" s="203">
        <f>S93*H93</f>
        <v>0</v>
      </c>
      <c r="AR93" s="24" t="s">
        <v>168</v>
      </c>
      <c r="AT93" s="24" t="s">
        <v>163</v>
      </c>
      <c r="AU93" s="24" t="s">
        <v>82</v>
      </c>
      <c r="AY93" s="24" t="s">
        <v>161</v>
      </c>
      <c r="BE93" s="204">
        <f>IF(N93="základní",J93,0)</f>
        <v>0</v>
      </c>
      <c r="BF93" s="204">
        <f>IF(N93="snížená",J93,0)</f>
        <v>0</v>
      </c>
      <c r="BG93" s="204">
        <f>IF(N93="zákl. přenesená",J93,0)</f>
        <v>0</v>
      </c>
      <c r="BH93" s="204">
        <f>IF(N93="sníž. přenesená",J93,0)</f>
        <v>0</v>
      </c>
      <c r="BI93" s="204">
        <f>IF(N93="nulová",J93,0)</f>
        <v>0</v>
      </c>
      <c r="BJ93" s="24" t="s">
        <v>24</v>
      </c>
      <c r="BK93" s="204">
        <f>ROUND(I93*H93,2)</f>
        <v>0</v>
      </c>
      <c r="BL93" s="24" t="s">
        <v>168</v>
      </c>
      <c r="BM93" s="24" t="s">
        <v>1267</v>
      </c>
    </row>
    <row r="94" spans="2:65" s="1" customFormat="1" ht="44.25" customHeight="1">
      <c r="B94" s="41"/>
      <c r="C94" s="193" t="s">
        <v>192</v>
      </c>
      <c r="D94" s="193" t="s">
        <v>163</v>
      </c>
      <c r="E94" s="194" t="s">
        <v>203</v>
      </c>
      <c r="F94" s="195" t="s">
        <v>204</v>
      </c>
      <c r="G94" s="196" t="s">
        <v>175</v>
      </c>
      <c r="H94" s="197">
        <v>224</v>
      </c>
      <c r="I94" s="198"/>
      <c r="J94" s="199">
        <f>ROUND(I94*H94,2)</f>
        <v>0</v>
      </c>
      <c r="K94" s="195" t="s">
        <v>167</v>
      </c>
      <c r="L94" s="61"/>
      <c r="M94" s="200" t="s">
        <v>22</v>
      </c>
      <c r="N94" s="201" t="s">
        <v>44</v>
      </c>
      <c r="O94" s="42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AR94" s="24" t="s">
        <v>168</v>
      </c>
      <c r="AT94" s="24" t="s">
        <v>163</v>
      </c>
      <c r="AU94" s="24" t="s">
        <v>82</v>
      </c>
      <c r="AY94" s="24" t="s">
        <v>161</v>
      </c>
      <c r="BE94" s="204">
        <f>IF(N94="základní",J94,0)</f>
        <v>0</v>
      </c>
      <c r="BF94" s="204">
        <f>IF(N94="snížená",J94,0)</f>
        <v>0</v>
      </c>
      <c r="BG94" s="204">
        <f>IF(N94="zákl. přenesená",J94,0)</f>
        <v>0</v>
      </c>
      <c r="BH94" s="204">
        <f>IF(N94="sníž. přenesená",J94,0)</f>
        <v>0</v>
      </c>
      <c r="BI94" s="204">
        <f>IF(N94="nulová",J94,0)</f>
        <v>0</v>
      </c>
      <c r="BJ94" s="24" t="s">
        <v>24</v>
      </c>
      <c r="BK94" s="204">
        <f>ROUND(I94*H94,2)</f>
        <v>0</v>
      </c>
      <c r="BL94" s="24" t="s">
        <v>168</v>
      </c>
      <c r="BM94" s="24" t="s">
        <v>1268</v>
      </c>
    </row>
    <row r="95" spans="2:65" s="12" customFormat="1">
      <c r="B95" s="217"/>
      <c r="C95" s="218"/>
      <c r="D95" s="219" t="s">
        <v>170</v>
      </c>
      <c r="E95" s="218"/>
      <c r="F95" s="221" t="s">
        <v>1269</v>
      </c>
      <c r="G95" s="218"/>
      <c r="H95" s="222">
        <v>224</v>
      </c>
      <c r="I95" s="223"/>
      <c r="J95" s="218"/>
      <c r="K95" s="218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170</v>
      </c>
      <c r="AU95" s="228" t="s">
        <v>82</v>
      </c>
      <c r="AV95" s="12" t="s">
        <v>82</v>
      </c>
      <c r="AW95" s="12" t="s">
        <v>6</v>
      </c>
      <c r="AX95" s="12" t="s">
        <v>24</v>
      </c>
      <c r="AY95" s="228" t="s">
        <v>161</v>
      </c>
    </row>
    <row r="96" spans="2:65" s="1" customFormat="1" ht="22.5" customHeight="1">
      <c r="B96" s="41"/>
      <c r="C96" s="193" t="s">
        <v>197</v>
      </c>
      <c r="D96" s="193" t="s">
        <v>163</v>
      </c>
      <c r="E96" s="194" t="s">
        <v>208</v>
      </c>
      <c r="F96" s="195" t="s">
        <v>209</v>
      </c>
      <c r="G96" s="196" t="s">
        <v>175</v>
      </c>
      <c r="H96" s="197">
        <v>22.4</v>
      </c>
      <c r="I96" s="198"/>
      <c r="J96" s="199">
        <f>ROUND(I96*H96,2)</f>
        <v>0</v>
      </c>
      <c r="K96" s="195" t="s">
        <v>167</v>
      </c>
      <c r="L96" s="61"/>
      <c r="M96" s="200" t="s">
        <v>22</v>
      </c>
      <c r="N96" s="201" t="s">
        <v>44</v>
      </c>
      <c r="O96" s="42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AR96" s="24" t="s">
        <v>168</v>
      </c>
      <c r="AT96" s="24" t="s">
        <v>163</v>
      </c>
      <c r="AU96" s="24" t="s">
        <v>82</v>
      </c>
      <c r="AY96" s="24" t="s">
        <v>161</v>
      </c>
      <c r="BE96" s="204">
        <f>IF(N96="základní",J96,0)</f>
        <v>0</v>
      </c>
      <c r="BF96" s="204">
        <f>IF(N96="snížená",J96,0)</f>
        <v>0</v>
      </c>
      <c r="BG96" s="204">
        <f>IF(N96="zákl. přenesená",J96,0)</f>
        <v>0</v>
      </c>
      <c r="BH96" s="204">
        <f>IF(N96="sníž. přenesená",J96,0)</f>
        <v>0</v>
      </c>
      <c r="BI96" s="204">
        <f>IF(N96="nulová",J96,0)</f>
        <v>0</v>
      </c>
      <c r="BJ96" s="24" t="s">
        <v>24</v>
      </c>
      <c r="BK96" s="204">
        <f>ROUND(I96*H96,2)</f>
        <v>0</v>
      </c>
      <c r="BL96" s="24" t="s">
        <v>168</v>
      </c>
      <c r="BM96" s="24" t="s">
        <v>1270</v>
      </c>
    </row>
    <row r="97" spans="2:65" s="1" customFormat="1" ht="22.5" customHeight="1">
      <c r="B97" s="41"/>
      <c r="C97" s="193" t="s">
        <v>202</v>
      </c>
      <c r="D97" s="193" t="s">
        <v>163</v>
      </c>
      <c r="E97" s="194" t="s">
        <v>314</v>
      </c>
      <c r="F97" s="195" t="s">
        <v>315</v>
      </c>
      <c r="G97" s="196" t="s">
        <v>214</v>
      </c>
      <c r="H97" s="197">
        <v>42.56</v>
      </c>
      <c r="I97" s="198"/>
      <c r="J97" s="199">
        <f>ROUND(I97*H97,2)</f>
        <v>0</v>
      </c>
      <c r="K97" s="195" t="s">
        <v>22</v>
      </c>
      <c r="L97" s="61"/>
      <c r="M97" s="200" t="s">
        <v>22</v>
      </c>
      <c r="N97" s="201" t="s">
        <v>44</v>
      </c>
      <c r="O97" s="42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AR97" s="24" t="s">
        <v>168</v>
      </c>
      <c r="AT97" s="24" t="s">
        <v>163</v>
      </c>
      <c r="AU97" s="24" t="s">
        <v>82</v>
      </c>
      <c r="AY97" s="24" t="s">
        <v>161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24" t="s">
        <v>24</v>
      </c>
      <c r="BK97" s="204">
        <f>ROUND(I97*H97,2)</f>
        <v>0</v>
      </c>
      <c r="BL97" s="24" t="s">
        <v>168</v>
      </c>
      <c r="BM97" s="24" t="s">
        <v>1271</v>
      </c>
    </row>
    <row r="98" spans="2:65" s="12" customFormat="1">
      <c r="B98" s="217"/>
      <c r="C98" s="218"/>
      <c r="D98" s="219" t="s">
        <v>170</v>
      </c>
      <c r="E98" s="220" t="s">
        <v>22</v>
      </c>
      <c r="F98" s="221" t="s">
        <v>1272</v>
      </c>
      <c r="G98" s="218"/>
      <c r="H98" s="222">
        <v>42.56</v>
      </c>
      <c r="I98" s="223"/>
      <c r="J98" s="218"/>
      <c r="K98" s="218"/>
      <c r="L98" s="224"/>
      <c r="M98" s="225"/>
      <c r="N98" s="226"/>
      <c r="O98" s="226"/>
      <c r="P98" s="226"/>
      <c r="Q98" s="226"/>
      <c r="R98" s="226"/>
      <c r="S98" s="226"/>
      <c r="T98" s="227"/>
      <c r="AT98" s="228" t="s">
        <v>170</v>
      </c>
      <c r="AU98" s="228" t="s">
        <v>82</v>
      </c>
      <c r="AV98" s="12" t="s">
        <v>82</v>
      </c>
      <c r="AW98" s="12" t="s">
        <v>37</v>
      </c>
      <c r="AX98" s="12" t="s">
        <v>24</v>
      </c>
      <c r="AY98" s="228" t="s">
        <v>161</v>
      </c>
    </row>
    <row r="99" spans="2:65" s="1" customFormat="1" ht="31.5" customHeight="1">
      <c r="B99" s="41"/>
      <c r="C99" s="193" t="s">
        <v>207</v>
      </c>
      <c r="D99" s="193" t="s">
        <v>163</v>
      </c>
      <c r="E99" s="194" t="s">
        <v>824</v>
      </c>
      <c r="F99" s="195" t="s">
        <v>825</v>
      </c>
      <c r="G99" s="196" t="s">
        <v>175</v>
      </c>
      <c r="H99" s="197">
        <v>7</v>
      </c>
      <c r="I99" s="198"/>
      <c r="J99" s="199">
        <f>ROUND(I99*H99,2)</f>
        <v>0</v>
      </c>
      <c r="K99" s="195" t="s">
        <v>188</v>
      </c>
      <c r="L99" s="61"/>
      <c r="M99" s="200" t="s">
        <v>22</v>
      </c>
      <c r="N99" s="201" t="s">
        <v>44</v>
      </c>
      <c r="O99" s="42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AR99" s="24" t="s">
        <v>168</v>
      </c>
      <c r="AT99" s="24" t="s">
        <v>163</v>
      </c>
      <c r="AU99" s="24" t="s">
        <v>82</v>
      </c>
      <c r="AY99" s="24" t="s">
        <v>161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24" t="s">
        <v>24</v>
      </c>
      <c r="BK99" s="204">
        <f>ROUND(I99*H99,2)</f>
        <v>0</v>
      </c>
      <c r="BL99" s="24" t="s">
        <v>168</v>
      </c>
      <c r="BM99" s="24" t="s">
        <v>1273</v>
      </c>
    </row>
    <row r="100" spans="2:65" s="11" customFormat="1">
      <c r="B100" s="205"/>
      <c r="C100" s="206"/>
      <c r="D100" s="207" t="s">
        <v>170</v>
      </c>
      <c r="E100" s="208" t="s">
        <v>22</v>
      </c>
      <c r="F100" s="209" t="s">
        <v>1274</v>
      </c>
      <c r="G100" s="206"/>
      <c r="H100" s="210" t="s">
        <v>22</v>
      </c>
      <c r="I100" s="211"/>
      <c r="J100" s="206"/>
      <c r="K100" s="206"/>
      <c r="L100" s="212"/>
      <c r="M100" s="213"/>
      <c r="N100" s="214"/>
      <c r="O100" s="214"/>
      <c r="P100" s="214"/>
      <c r="Q100" s="214"/>
      <c r="R100" s="214"/>
      <c r="S100" s="214"/>
      <c r="T100" s="215"/>
      <c r="AT100" s="216" t="s">
        <v>170</v>
      </c>
      <c r="AU100" s="216" t="s">
        <v>82</v>
      </c>
      <c r="AV100" s="11" t="s">
        <v>24</v>
      </c>
      <c r="AW100" s="11" t="s">
        <v>37</v>
      </c>
      <c r="AX100" s="11" t="s">
        <v>73</v>
      </c>
      <c r="AY100" s="216" t="s">
        <v>161</v>
      </c>
    </row>
    <row r="101" spans="2:65" s="12" customFormat="1">
      <c r="B101" s="217"/>
      <c r="C101" s="218"/>
      <c r="D101" s="219" t="s">
        <v>170</v>
      </c>
      <c r="E101" s="220" t="s">
        <v>22</v>
      </c>
      <c r="F101" s="221" t="s">
        <v>1275</v>
      </c>
      <c r="G101" s="218"/>
      <c r="H101" s="222">
        <v>7</v>
      </c>
      <c r="I101" s="223"/>
      <c r="J101" s="218"/>
      <c r="K101" s="218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170</v>
      </c>
      <c r="AU101" s="228" t="s">
        <v>82</v>
      </c>
      <c r="AV101" s="12" t="s">
        <v>82</v>
      </c>
      <c r="AW101" s="12" t="s">
        <v>37</v>
      </c>
      <c r="AX101" s="12" t="s">
        <v>24</v>
      </c>
      <c r="AY101" s="228" t="s">
        <v>161</v>
      </c>
    </row>
    <row r="102" spans="2:65" s="1" customFormat="1" ht="44.25" customHeight="1">
      <c r="B102" s="41"/>
      <c r="C102" s="232" t="s">
        <v>211</v>
      </c>
      <c r="D102" s="232" t="s">
        <v>261</v>
      </c>
      <c r="E102" s="233" t="s">
        <v>829</v>
      </c>
      <c r="F102" s="234" t="s">
        <v>830</v>
      </c>
      <c r="G102" s="235" t="s">
        <v>214</v>
      </c>
      <c r="H102" s="236">
        <v>14</v>
      </c>
      <c r="I102" s="237"/>
      <c r="J102" s="238">
        <f>ROUND(I102*H102,2)</f>
        <v>0</v>
      </c>
      <c r="K102" s="234" t="s">
        <v>188</v>
      </c>
      <c r="L102" s="239"/>
      <c r="M102" s="240" t="s">
        <v>22</v>
      </c>
      <c r="N102" s="241" t="s">
        <v>44</v>
      </c>
      <c r="O102" s="42"/>
      <c r="P102" s="202">
        <f>O102*H102</f>
        <v>0</v>
      </c>
      <c r="Q102" s="202">
        <v>1</v>
      </c>
      <c r="R102" s="202">
        <f>Q102*H102</f>
        <v>14</v>
      </c>
      <c r="S102" s="202">
        <v>0</v>
      </c>
      <c r="T102" s="203">
        <f>S102*H102</f>
        <v>0</v>
      </c>
      <c r="AR102" s="24" t="s">
        <v>207</v>
      </c>
      <c r="AT102" s="24" t="s">
        <v>261</v>
      </c>
      <c r="AU102" s="24" t="s">
        <v>82</v>
      </c>
      <c r="AY102" s="24" t="s">
        <v>161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24" t="s">
        <v>24</v>
      </c>
      <c r="BK102" s="204">
        <f>ROUND(I102*H102,2)</f>
        <v>0</v>
      </c>
      <c r="BL102" s="24" t="s">
        <v>168</v>
      </c>
      <c r="BM102" s="24" t="s">
        <v>1276</v>
      </c>
    </row>
    <row r="103" spans="2:65" s="12" customFormat="1">
      <c r="B103" s="217"/>
      <c r="C103" s="218"/>
      <c r="D103" s="219" t="s">
        <v>170</v>
      </c>
      <c r="E103" s="218"/>
      <c r="F103" s="221" t="s">
        <v>1277</v>
      </c>
      <c r="G103" s="218"/>
      <c r="H103" s="222">
        <v>14</v>
      </c>
      <c r="I103" s="223"/>
      <c r="J103" s="218"/>
      <c r="K103" s="218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170</v>
      </c>
      <c r="AU103" s="228" t="s">
        <v>82</v>
      </c>
      <c r="AV103" s="12" t="s">
        <v>82</v>
      </c>
      <c r="AW103" s="12" t="s">
        <v>6</v>
      </c>
      <c r="AX103" s="12" t="s">
        <v>24</v>
      </c>
      <c r="AY103" s="228" t="s">
        <v>161</v>
      </c>
    </row>
    <row r="104" spans="2:65" s="1" customFormat="1" ht="44.25" customHeight="1">
      <c r="B104" s="41"/>
      <c r="C104" s="193" t="s">
        <v>217</v>
      </c>
      <c r="D104" s="193" t="s">
        <v>163</v>
      </c>
      <c r="E104" s="194" t="s">
        <v>833</v>
      </c>
      <c r="F104" s="195" t="s">
        <v>834</v>
      </c>
      <c r="G104" s="196" t="s">
        <v>175</v>
      </c>
      <c r="H104" s="197">
        <v>9.8000000000000007</v>
      </c>
      <c r="I104" s="198"/>
      <c r="J104" s="199">
        <f>ROUND(I104*H104,2)</f>
        <v>0</v>
      </c>
      <c r="K104" s="195" t="s">
        <v>188</v>
      </c>
      <c r="L104" s="61"/>
      <c r="M104" s="200" t="s">
        <v>22</v>
      </c>
      <c r="N104" s="201" t="s">
        <v>44</v>
      </c>
      <c r="O104" s="42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AR104" s="24" t="s">
        <v>168</v>
      </c>
      <c r="AT104" s="24" t="s">
        <v>163</v>
      </c>
      <c r="AU104" s="24" t="s">
        <v>82</v>
      </c>
      <c r="AY104" s="24" t="s">
        <v>161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4" t="s">
        <v>24</v>
      </c>
      <c r="BK104" s="204">
        <f>ROUND(I104*H104,2)</f>
        <v>0</v>
      </c>
      <c r="BL104" s="24" t="s">
        <v>168</v>
      </c>
      <c r="BM104" s="24" t="s">
        <v>1278</v>
      </c>
    </row>
    <row r="105" spans="2:65" s="12" customFormat="1">
      <c r="B105" s="217"/>
      <c r="C105" s="218"/>
      <c r="D105" s="219" t="s">
        <v>170</v>
      </c>
      <c r="E105" s="220" t="s">
        <v>22</v>
      </c>
      <c r="F105" s="221" t="s">
        <v>1279</v>
      </c>
      <c r="G105" s="218"/>
      <c r="H105" s="222">
        <v>9.8000000000000007</v>
      </c>
      <c r="I105" s="223"/>
      <c r="J105" s="218"/>
      <c r="K105" s="218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170</v>
      </c>
      <c r="AU105" s="228" t="s">
        <v>82</v>
      </c>
      <c r="AV105" s="12" t="s">
        <v>82</v>
      </c>
      <c r="AW105" s="12" t="s">
        <v>37</v>
      </c>
      <c r="AX105" s="12" t="s">
        <v>24</v>
      </c>
      <c r="AY105" s="228" t="s">
        <v>161</v>
      </c>
    </row>
    <row r="106" spans="2:65" s="1" customFormat="1" ht="31.5" customHeight="1">
      <c r="B106" s="41"/>
      <c r="C106" s="232" t="s">
        <v>224</v>
      </c>
      <c r="D106" s="232" t="s">
        <v>261</v>
      </c>
      <c r="E106" s="233" t="s">
        <v>838</v>
      </c>
      <c r="F106" s="234" t="s">
        <v>839</v>
      </c>
      <c r="G106" s="235" t="s">
        <v>214</v>
      </c>
      <c r="H106" s="236">
        <v>19.600000000000001</v>
      </c>
      <c r="I106" s="237"/>
      <c r="J106" s="238">
        <f>ROUND(I106*H106,2)</f>
        <v>0</v>
      </c>
      <c r="K106" s="234" t="s">
        <v>188</v>
      </c>
      <c r="L106" s="239"/>
      <c r="M106" s="240" t="s">
        <v>22</v>
      </c>
      <c r="N106" s="241" t="s">
        <v>44</v>
      </c>
      <c r="O106" s="42"/>
      <c r="P106" s="202">
        <f>O106*H106</f>
        <v>0</v>
      </c>
      <c r="Q106" s="202">
        <v>1</v>
      </c>
      <c r="R106" s="202">
        <f>Q106*H106</f>
        <v>19.600000000000001</v>
      </c>
      <c r="S106" s="202">
        <v>0</v>
      </c>
      <c r="T106" s="203">
        <f>S106*H106</f>
        <v>0</v>
      </c>
      <c r="AR106" s="24" t="s">
        <v>207</v>
      </c>
      <c r="AT106" s="24" t="s">
        <v>261</v>
      </c>
      <c r="AU106" s="24" t="s">
        <v>82</v>
      </c>
      <c r="AY106" s="24" t="s">
        <v>161</v>
      </c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4" t="s">
        <v>24</v>
      </c>
      <c r="BK106" s="204">
        <f>ROUND(I106*H106,2)</f>
        <v>0</v>
      </c>
      <c r="BL106" s="24" t="s">
        <v>168</v>
      </c>
      <c r="BM106" s="24" t="s">
        <v>1280</v>
      </c>
    </row>
    <row r="107" spans="2:65" s="12" customFormat="1">
      <c r="B107" s="217"/>
      <c r="C107" s="218"/>
      <c r="D107" s="207" t="s">
        <v>170</v>
      </c>
      <c r="E107" s="218"/>
      <c r="F107" s="230" t="s">
        <v>1281</v>
      </c>
      <c r="G107" s="218"/>
      <c r="H107" s="231">
        <v>19.600000000000001</v>
      </c>
      <c r="I107" s="223"/>
      <c r="J107" s="218"/>
      <c r="K107" s="218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170</v>
      </c>
      <c r="AU107" s="228" t="s">
        <v>82</v>
      </c>
      <c r="AV107" s="12" t="s">
        <v>82</v>
      </c>
      <c r="AW107" s="12" t="s">
        <v>6</v>
      </c>
      <c r="AX107" s="12" t="s">
        <v>24</v>
      </c>
      <c r="AY107" s="228" t="s">
        <v>161</v>
      </c>
    </row>
    <row r="108" spans="2:65" s="10" customFormat="1" ht="29.85" customHeight="1">
      <c r="B108" s="176"/>
      <c r="C108" s="177"/>
      <c r="D108" s="190" t="s">
        <v>72</v>
      </c>
      <c r="E108" s="191" t="s">
        <v>82</v>
      </c>
      <c r="F108" s="191" t="s">
        <v>223</v>
      </c>
      <c r="G108" s="177"/>
      <c r="H108" s="177"/>
      <c r="I108" s="180"/>
      <c r="J108" s="192">
        <f>BK108</f>
        <v>0</v>
      </c>
      <c r="K108" s="177"/>
      <c r="L108" s="182"/>
      <c r="M108" s="183"/>
      <c r="N108" s="184"/>
      <c r="O108" s="184"/>
      <c r="P108" s="185">
        <f>SUM(P109:P112)</f>
        <v>0</v>
      </c>
      <c r="Q108" s="184"/>
      <c r="R108" s="185">
        <f>SUM(R109:R112)</f>
        <v>0</v>
      </c>
      <c r="S108" s="184"/>
      <c r="T108" s="186">
        <f>SUM(T109:T112)</f>
        <v>0</v>
      </c>
      <c r="AR108" s="187" t="s">
        <v>24</v>
      </c>
      <c r="AT108" s="188" t="s">
        <v>72</v>
      </c>
      <c r="AU108" s="188" t="s">
        <v>24</v>
      </c>
      <c r="AY108" s="187" t="s">
        <v>161</v>
      </c>
      <c r="BK108" s="189">
        <f>SUM(BK109:BK112)</f>
        <v>0</v>
      </c>
    </row>
    <row r="109" spans="2:65" s="1" customFormat="1" ht="31.5" customHeight="1">
      <c r="B109" s="41"/>
      <c r="C109" s="193" t="s">
        <v>229</v>
      </c>
      <c r="D109" s="193" t="s">
        <v>163</v>
      </c>
      <c r="E109" s="194" t="s">
        <v>1282</v>
      </c>
      <c r="F109" s="195" t="s">
        <v>1283</v>
      </c>
      <c r="G109" s="196" t="s">
        <v>166</v>
      </c>
      <c r="H109" s="197">
        <v>80</v>
      </c>
      <c r="I109" s="198"/>
      <c r="J109" s="199">
        <f>ROUND(I109*H109,2)</f>
        <v>0</v>
      </c>
      <c r="K109" s="195" t="s">
        <v>22</v>
      </c>
      <c r="L109" s="61"/>
      <c r="M109" s="200" t="s">
        <v>22</v>
      </c>
      <c r="N109" s="201" t="s">
        <v>44</v>
      </c>
      <c r="O109" s="42"/>
      <c r="P109" s="202">
        <f>O109*H109</f>
        <v>0</v>
      </c>
      <c r="Q109" s="202">
        <v>0</v>
      </c>
      <c r="R109" s="202">
        <f>Q109*H109</f>
        <v>0</v>
      </c>
      <c r="S109" s="202">
        <v>0</v>
      </c>
      <c r="T109" s="203">
        <f>S109*H109</f>
        <v>0</v>
      </c>
      <c r="AR109" s="24" t="s">
        <v>168</v>
      </c>
      <c r="AT109" s="24" t="s">
        <v>163</v>
      </c>
      <c r="AU109" s="24" t="s">
        <v>82</v>
      </c>
      <c r="AY109" s="24" t="s">
        <v>161</v>
      </c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24" t="s">
        <v>24</v>
      </c>
      <c r="BK109" s="204">
        <f>ROUND(I109*H109,2)</f>
        <v>0</v>
      </c>
      <c r="BL109" s="24" t="s">
        <v>168</v>
      </c>
      <c r="BM109" s="24" t="s">
        <v>1284</v>
      </c>
    </row>
    <row r="110" spans="2:65" s="1" customFormat="1" ht="22.5" customHeight="1">
      <c r="B110" s="41"/>
      <c r="C110" s="193" t="s">
        <v>235</v>
      </c>
      <c r="D110" s="193" t="s">
        <v>163</v>
      </c>
      <c r="E110" s="194" t="s">
        <v>1285</v>
      </c>
      <c r="F110" s="195" t="s">
        <v>1286</v>
      </c>
      <c r="G110" s="196" t="s">
        <v>1287</v>
      </c>
      <c r="H110" s="197">
        <v>100</v>
      </c>
      <c r="I110" s="198"/>
      <c r="J110" s="199">
        <f>ROUND(I110*H110,2)</f>
        <v>0</v>
      </c>
      <c r="K110" s="195" t="s">
        <v>22</v>
      </c>
      <c r="L110" s="61"/>
      <c r="M110" s="200" t="s">
        <v>22</v>
      </c>
      <c r="N110" s="201" t="s">
        <v>44</v>
      </c>
      <c r="O110" s="42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AR110" s="24" t="s">
        <v>168</v>
      </c>
      <c r="AT110" s="24" t="s">
        <v>163</v>
      </c>
      <c r="AU110" s="24" t="s">
        <v>82</v>
      </c>
      <c r="AY110" s="24" t="s">
        <v>161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4" t="s">
        <v>24</v>
      </c>
      <c r="BK110" s="204">
        <f>ROUND(I110*H110,2)</f>
        <v>0</v>
      </c>
      <c r="BL110" s="24" t="s">
        <v>168</v>
      </c>
      <c r="BM110" s="24" t="s">
        <v>1288</v>
      </c>
    </row>
    <row r="111" spans="2:65" s="1" customFormat="1" ht="22.5" customHeight="1">
      <c r="B111" s="41"/>
      <c r="C111" s="193" t="s">
        <v>240</v>
      </c>
      <c r="D111" s="193" t="s">
        <v>163</v>
      </c>
      <c r="E111" s="194" t="s">
        <v>1289</v>
      </c>
      <c r="F111" s="195" t="s">
        <v>1290</v>
      </c>
      <c r="G111" s="196" t="s">
        <v>390</v>
      </c>
      <c r="H111" s="197">
        <v>1</v>
      </c>
      <c r="I111" s="198"/>
      <c r="J111" s="199">
        <f>ROUND(I111*H111,2)</f>
        <v>0</v>
      </c>
      <c r="K111" s="195" t="s">
        <v>22</v>
      </c>
      <c r="L111" s="61"/>
      <c r="M111" s="200" t="s">
        <v>22</v>
      </c>
      <c r="N111" s="201" t="s">
        <v>44</v>
      </c>
      <c r="O111" s="42"/>
      <c r="P111" s="202">
        <f>O111*H111</f>
        <v>0</v>
      </c>
      <c r="Q111" s="202">
        <v>0</v>
      </c>
      <c r="R111" s="202">
        <f>Q111*H111</f>
        <v>0</v>
      </c>
      <c r="S111" s="202">
        <v>0</v>
      </c>
      <c r="T111" s="203">
        <f>S111*H111</f>
        <v>0</v>
      </c>
      <c r="AR111" s="24" t="s">
        <v>168</v>
      </c>
      <c r="AT111" s="24" t="s">
        <v>163</v>
      </c>
      <c r="AU111" s="24" t="s">
        <v>82</v>
      </c>
      <c r="AY111" s="24" t="s">
        <v>161</v>
      </c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24" t="s">
        <v>24</v>
      </c>
      <c r="BK111" s="204">
        <f>ROUND(I111*H111,2)</f>
        <v>0</v>
      </c>
      <c r="BL111" s="24" t="s">
        <v>168</v>
      </c>
      <c r="BM111" s="24" t="s">
        <v>1291</v>
      </c>
    </row>
    <row r="112" spans="2:65" s="1" customFormat="1" ht="22.5" customHeight="1">
      <c r="B112" s="41"/>
      <c r="C112" s="193" t="s">
        <v>10</v>
      </c>
      <c r="D112" s="193" t="s">
        <v>163</v>
      </c>
      <c r="E112" s="194" t="s">
        <v>1292</v>
      </c>
      <c r="F112" s="195" t="s">
        <v>1293</v>
      </c>
      <c r="G112" s="196" t="s">
        <v>166</v>
      </c>
      <c r="H112" s="197">
        <v>9</v>
      </c>
      <c r="I112" s="198"/>
      <c r="J112" s="199">
        <f>ROUND(I112*H112,2)</f>
        <v>0</v>
      </c>
      <c r="K112" s="195" t="s">
        <v>22</v>
      </c>
      <c r="L112" s="61"/>
      <c r="M112" s="200" t="s">
        <v>22</v>
      </c>
      <c r="N112" s="201" t="s">
        <v>44</v>
      </c>
      <c r="O112" s="42"/>
      <c r="P112" s="202">
        <f>O112*H112</f>
        <v>0</v>
      </c>
      <c r="Q112" s="202">
        <v>0</v>
      </c>
      <c r="R112" s="202">
        <f>Q112*H112</f>
        <v>0</v>
      </c>
      <c r="S112" s="202">
        <v>0</v>
      </c>
      <c r="T112" s="203">
        <f>S112*H112</f>
        <v>0</v>
      </c>
      <c r="AR112" s="24" t="s">
        <v>168</v>
      </c>
      <c r="AT112" s="24" t="s">
        <v>163</v>
      </c>
      <c r="AU112" s="24" t="s">
        <v>82</v>
      </c>
      <c r="AY112" s="24" t="s">
        <v>161</v>
      </c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24" t="s">
        <v>24</v>
      </c>
      <c r="BK112" s="204">
        <f>ROUND(I112*H112,2)</f>
        <v>0</v>
      </c>
      <c r="BL112" s="24" t="s">
        <v>168</v>
      </c>
      <c r="BM112" s="24" t="s">
        <v>1294</v>
      </c>
    </row>
    <row r="113" spans="2:65" s="10" customFormat="1" ht="29.85" customHeight="1">
      <c r="B113" s="176"/>
      <c r="C113" s="177"/>
      <c r="D113" s="190" t="s">
        <v>72</v>
      </c>
      <c r="E113" s="191" t="s">
        <v>168</v>
      </c>
      <c r="F113" s="191" t="s">
        <v>899</v>
      </c>
      <c r="G113" s="177"/>
      <c r="H113" s="177"/>
      <c r="I113" s="180"/>
      <c r="J113" s="192">
        <f>BK113</f>
        <v>0</v>
      </c>
      <c r="K113" s="177"/>
      <c r="L113" s="182"/>
      <c r="M113" s="183"/>
      <c r="N113" s="184"/>
      <c r="O113" s="184"/>
      <c r="P113" s="185">
        <f>SUM(P114:P115)</f>
        <v>0</v>
      </c>
      <c r="Q113" s="184"/>
      <c r="R113" s="185">
        <f>SUM(R114:R115)</f>
        <v>10.588312</v>
      </c>
      <c r="S113" s="184"/>
      <c r="T113" s="186">
        <f>SUM(T114:T115)</f>
        <v>0</v>
      </c>
      <c r="AR113" s="187" t="s">
        <v>24</v>
      </c>
      <c r="AT113" s="188" t="s">
        <v>72</v>
      </c>
      <c r="AU113" s="188" t="s">
        <v>24</v>
      </c>
      <c r="AY113" s="187" t="s">
        <v>161</v>
      </c>
      <c r="BK113" s="189">
        <f>SUM(BK114:BK115)</f>
        <v>0</v>
      </c>
    </row>
    <row r="114" spans="2:65" s="1" customFormat="1" ht="31.5" customHeight="1">
      <c r="B114" s="41"/>
      <c r="C114" s="193" t="s">
        <v>251</v>
      </c>
      <c r="D114" s="193" t="s">
        <v>163</v>
      </c>
      <c r="E114" s="194" t="s">
        <v>900</v>
      </c>
      <c r="F114" s="195" t="s">
        <v>901</v>
      </c>
      <c r="G114" s="196" t="s">
        <v>175</v>
      </c>
      <c r="H114" s="197">
        <v>5.6</v>
      </c>
      <c r="I114" s="198"/>
      <c r="J114" s="199">
        <f>ROUND(I114*H114,2)</f>
        <v>0</v>
      </c>
      <c r="K114" s="195" t="s">
        <v>188</v>
      </c>
      <c r="L114" s="61"/>
      <c r="M114" s="200" t="s">
        <v>22</v>
      </c>
      <c r="N114" s="201" t="s">
        <v>44</v>
      </c>
      <c r="O114" s="42"/>
      <c r="P114" s="202">
        <f>O114*H114</f>
        <v>0</v>
      </c>
      <c r="Q114" s="202">
        <v>1.8907700000000001</v>
      </c>
      <c r="R114" s="202">
        <f>Q114*H114</f>
        <v>10.588312</v>
      </c>
      <c r="S114" s="202">
        <v>0</v>
      </c>
      <c r="T114" s="203">
        <f>S114*H114</f>
        <v>0</v>
      </c>
      <c r="AR114" s="24" t="s">
        <v>168</v>
      </c>
      <c r="AT114" s="24" t="s">
        <v>163</v>
      </c>
      <c r="AU114" s="24" t="s">
        <v>82</v>
      </c>
      <c r="AY114" s="24" t="s">
        <v>161</v>
      </c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24" t="s">
        <v>24</v>
      </c>
      <c r="BK114" s="204">
        <f>ROUND(I114*H114,2)</f>
        <v>0</v>
      </c>
      <c r="BL114" s="24" t="s">
        <v>168</v>
      </c>
      <c r="BM114" s="24" t="s">
        <v>1295</v>
      </c>
    </row>
    <row r="115" spans="2:65" s="12" customFormat="1">
      <c r="B115" s="217"/>
      <c r="C115" s="218"/>
      <c r="D115" s="207" t="s">
        <v>170</v>
      </c>
      <c r="E115" s="229" t="s">
        <v>22</v>
      </c>
      <c r="F115" s="230" t="s">
        <v>1296</v>
      </c>
      <c r="G115" s="218"/>
      <c r="H115" s="231">
        <v>5.6</v>
      </c>
      <c r="I115" s="223"/>
      <c r="J115" s="218"/>
      <c r="K115" s="218"/>
      <c r="L115" s="224"/>
      <c r="M115" s="225"/>
      <c r="N115" s="226"/>
      <c r="O115" s="226"/>
      <c r="P115" s="226"/>
      <c r="Q115" s="226"/>
      <c r="R115" s="226"/>
      <c r="S115" s="226"/>
      <c r="T115" s="227"/>
      <c r="AT115" s="228" t="s">
        <v>170</v>
      </c>
      <c r="AU115" s="228" t="s">
        <v>82</v>
      </c>
      <c r="AV115" s="12" t="s">
        <v>82</v>
      </c>
      <c r="AW115" s="12" t="s">
        <v>37</v>
      </c>
      <c r="AX115" s="12" t="s">
        <v>24</v>
      </c>
      <c r="AY115" s="228" t="s">
        <v>161</v>
      </c>
    </row>
    <row r="116" spans="2:65" s="10" customFormat="1" ht="29.85" customHeight="1">
      <c r="B116" s="176"/>
      <c r="C116" s="177"/>
      <c r="D116" s="190" t="s">
        <v>72</v>
      </c>
      <c r="E116" s="191" t="s">
        <v>207</v>
      </c>
      <c r="F116" s="191" t="s">
        <v>909</v>
      </c>
      <c r="G116" s="177"/>
      <c r="H116" s="177"/>
      <c r="I116" s="180"/>
      <c r="J116" s="192">
        <f>BK116</f>
        <v>0</v>
      </c>
      <c r="K116" s="177"/>
      <c r="L116" s="182"/>
      <c r="M116" s="183"/>
      <c r="N116" s="184"/>
      <c r="O116" s="184"/>
      <c r="P116" s="185">
        <f>SUM(P117:P119)</f>
        <v>0</v>
      </c>
      <c r="Q116" s="184"/>
      <c r="R116" s="185">
        <f>SUM(R117:R119)</f>
        <v>0.21512999999999999</v>
      </c>
      <c r="S116" s="184"/>
      <c r="T116" s="186">
        <f>SUM(T117:T119)</f>
        <v>0</v>
      </c>
      <c r="AR116" s="187" t="s">
        <v>24</v>
      </c>
      <c r="AT116" s="188" t="s">
        <v>72</v>
      </c>
      <c r="AU116" s="188" t="s">
        <v>24</v>
      </c>
      <c r="AY116" s="187" t="s">
        <v>161</v>
      </c>
      <c r="BK116" s="189">
        <f>SUM(BK117:BK119)</f>
        <v>0</v>
      </c>
    </row>
    <row r="117" spans="2:65" s="1" customFormat="1" ht="31.5" customHeight="1">
      <c r="B117" s="41"/>
      <c r="C117" s="193" t="s">
        <v>256</v>
      </c>
      <c r="D117" s="193" t="s">
        <v>163</v>
      </c>
      <c r="E117" s="194" t="s">
        <v>1297</v>
      </c>
      <c r="F117" s="195" t="s">
        <v>1298</v>
      </c>
      <c r="G117" s="196" t="s">
        <v>166</v>
      </c>
      <c r="H117" s="197">
        <v>140</v>
      </c>
      <c r="I117" s="198"/>
      <c r="J117" s="199">
        <f>ROUND(I117*H117,2)</f>
        <v>0</v>
      </c>
      <c r="K117" s="195" t="s">
        <v>22</v>
      </c>
      <c r="L117" s="61"/>
      <c r="M117" s="200" t="s">
        <v>22</v>
      </c>
      <c r="N117" s="201" t="s">
        <v>44</v>
      </c>
      <c r="O117" s="42"/>
      <c r="P117" s="202">
        <f>O117*H117</f>
        <v>0</v>
      </c>
      <c r="Q117" s="202">
        <v>1.5E-3</v>
      </c>
      <c r="R117" s="202">
        <f>Q117*H117</f>
        <v>0.21</v>
      </c>
      <c r="S117" s="202">
        <v>0</v>
      </c>
      <c r="T117" s="203">
        <f>S117*H117</f>
        <v>0</v>
      </c>
      <c r="AR117" s="24" t="s">
        <v>168</v>
      </c>
      <c r="AT117" s="24" t="s">
        <v>163</v>
      </c>
      <c r="AU117" s="24" t="s">
        <v>82</v>
      </c>
      <c r="AY117" s="24" t="s">
        <v>161</v>
      </c>
      <c r="BE117" s="204">
        <f>IF(N117="základní",J117,0)</f>
        <v>0</v>
      </c>
      <c r="BF117" s="204">
        <f>IF(N117="snížená",J117,0)</f>
        <v>0</v>
      </c>
      <c r="BG117" s="204">
        <f>IF(N117="zákl. přenesená",J117,0)</f>
        <v>0</v>
      </c>
      <c r="BH117" s="204">
        <f>IF(N117="sníž. přenesená",J117,0)</f>
        <v>0</v>
      </c>
      <c r="BI117" s="204">
        <f>IF(N117="nulová",J117,0)</f>
        <v>0</v>
      </c>
      <c r="BJ117" s="24" t="s">
        <v>24</v>
      </c>
      <c r="BK117" s="204">
        <f>ROUND(I117*H117,2)</f>
        <v>0</v>
      </c>
      <c r="BL117" s="24" t="s">
        <v>168</v>
      </c>
      <c r="BM117" s="24" t="s">
        <v>1299</v>
      </c>
    </row>
    <row r="118" spans="2:65" s="1" customFormat="1" ht="22.5" customHeight="1">
      <c r="B118" s="41"/>
      <c r="C118" s="193" t="s">
        <v>260</v>
      </c>
      <c r="D118" s="193" t="s">
        <v>163</v>
      </c>
      <c r="E118" s="194" t="s">
        <v>1300</v>
      </c>
      <c r="F118" s="195" t="s">
        <v>1301</v>
      </c>
      <c r="G118" s="196" t="s">
        <v>264</v>
      </c>
      <c r="H118" s="197">
        <v>1</v>
      </c>
      <c r="I118" s="198"/>
      <c r="J118" s="199">
        <f>ROUND(I118*H118,2)</f>
        <v>0</v>
      </c>
      <c r="K118" s="195" t="s">
        <v>188</v>
      </c>
      <c r="L118" s="61"/>
      <c r="M118" s="200" t="s">
        <v>22</v>
      </c>
      <c r="N118" s="201" t="s">
        <v>44</v>
      </c>
      <c r="O118" s="42"/>
      <c r="P118" s="202">
        <f>O118*H118</f>
        <v>0</v>
      </c>
      <c r="Q118" s="202">
        <v>1.5299999999999999E-3</v>
      </c>
      <c r="R118" s="202">
        <f>Q118*H118</f>
        <v>1.5299999999999999E-3</v>
      </c>
      <c r="S118" s="202">
        <v>0</v>
      </c>
      <c r="T118" s="203">
        <f>S118*H118</f>
        <v>0</v>
      </c>
      <c r="AR118" s="24" t="s">
        <v>168</v>
      </c>
      <c r="AT118" s="24" t="s">
        <v>163</v>
      </c>
      <c r="AU118" s="24" t="s">
        <v>82</v>
      </c>
      <c r="AY118" s="24" t="s">
        <v>161</v>
      </c>
      <c r="BE118" s="204">
        <f>IF(N118="základní",J118,0)</f>
        <v>0</v>
      </c>
      <c r="BF118" s="204">
        <f>IF(N118="snížená",J118,0)</f>
        <v>0</v>
      </c>
      <c r="BG118" s="204">
        <f>IF(N118="zákl. přenesená",J118,0)</f>
        <v>0</v>
      </c>
      <c r="BH118" s="204">
        <f>IF(N118="sníž. přenesená",J118,0)</f>
        <v>0</v>
      </c>
      <c r="BI118" s="204">
        <f>IF(N118="nulová",J118,0)</f>
        <v>0</v>
      </c>
      <c r="BJ118" s="24" t="s">
        <v>24</v>
      </c>
      <c r="BK118" s="204">
        <f>ROUND(I118*H118,2)</f>
        <v>0</v>
      </c>
      <c r="BL118" s="24" t="s">
        <v>168</v>
      </c>
      <c r="BM118" s="24" t="s">
        <v>1302</v>
      </c>
    </row>
    <row r="119" spans="2:65" s="1" customFormat="1" ht="44.25" customHeight="1">
      <c r="B119" s="41"/>
      <c r="C119" s="232" t="s">
        <v>269</v>
      </c>
      <c r="D119" s="232" t="s">
        <v>261</v>
      </c>
      <c r="E119" s="233" t="s">
        <v>1303</v>
      </c>
      <c r="F119" s="234" t="s">
        <v>1304</v>
      </c>
      <c r="G119" s="235" t="s">
        <v>264</v>
      </c>
      <c r="H119" s="236">
        <v>1</v>
      </c>
      <c r="I119" s="237"/>
      <c r="J119" s="238">
        <f>ROUND(I119*H119,2)</f>
        <v>0</v>
      </c>
      <c r="K119" s="234" t="s">
        <v>188</v>
      </c>
      <c r="L119" s="239"/>
      <c r="M119" s="240" t="s">
        <v>22</v>
      </c>
      <c r="N119" s="241" t="s">
        <v>44</v>
      </c>
      <c r="O119" s="42"/>
      <c r="P119" s="202">
        <f>O119*H119</f>
        <v>0</v>
      </c>
      <c r="Q119" s="202">
        <v>3.5999999999999999E-3</v>
      </c>
      <c r="R119" s="202">
        <f>Q119*H119</f>
        <v>3.5999999999999999E-3</v>
      </c>
      <c r="S119" s="202">
        <v>0</v>
      </c>
      <c r="T119" s="203">
        <f>S119*H119</f>
        <v>0</v>
      </c>
      <c r="AR119" s="24" t="s">
        <v>207</v>
      </c>
      <c r="AT119" s="24" t="s">
        <v>261</v>
      </c>
      <c r="AU119" s="24" t="s">
        <v>82</v>
      </c>
      <c r="AY119" s="24" t="s">
        <v>161</v>
      </c>
      <c r="BE119" s="204">
        <f>IF(N119="základní",J119,0)</f>
        <v>0</v>
      </c>
      <c r="BF119" s="204">
        <f>IF(N119="snížená",J119,0)</f>
        <v>0</v>
      </c>
      <c r="BG119" s="204">
        <f>IF(N119="zákl. přenesená",J119,0)</f>
        <v>0</v>
      </c>
      <c r="BH119" s="204">
        <f>IF(N119="sníž. přenesená",J119,0)</f>
        <v>0</v>
      </c>
      <c r="BI119" s="204">
        <f>IF(N119="nulová",J119,0)</f>
        <v>0</v>
      </c>
      <c r="BJ119" s="24" t="s">
        <v>24</v>
      </c>
      <c r="BK119" s="204">
        <f>ROUND(I119*H119,2)</f>
        <v>0</v>
      </c>
      <c r="BL119" s="24" t="s">
        <v>168</v>
      </c>
      <c r="BM119" s="24" t="s">
        <v>1305</v>
      </c>
    </row>
    <row r="120" spans="2:65" s="10" customFormat="1" ht="29.85" customHeight="1">
      <c r="B120" s="176"/>
      <c r="C120" s="177"/>
      <c r="D120" s="190" t="s">
        <v>72</v>
      </c>
      <c r="E120" s="191" t="s">
        <v>281</v>
      </c>
      <c r="F120" s="191" t="s">
        <v>282</v>
      </c>
      <c r="G120" s="177"/>
      <c r="H120" s="177"/>
      <c r="I120" s="180"/>
      <c r="J120" s="192">
        <f>BK120</f>
        <v>0</v>
      </c>
      <c r="K120" s="177"/>
      <c r="L120" s="182"/>
      <c r="M120" s="183"/>
      <c r="N120" s="184"/>
      <c r="O120" s="184"/>
      <c r="P120" s="185">
        <f>P121</f>
        <v>0</v>
      </c>
      <c r="Q120" s="184"/>
      <c r="R120" s="185">
        <f>R121</f>
        <v>0</v>
      </c>
      <c r="S120" s="184"/>
      <c r="T120" s="186">
        <f>T121</f>
        <v>0</v>
      </c>
      <c r="AR120" s="187" t="s">
        <v>24</v>
      </c>
      <c r="AT120" s="188" t="s">
        <v>72</v>
      </c>
      <c r="AU120" s="188" t="s">
        <v>24</v>
      </c>
      <c r="AY120" s="187" t="s">
        <v>161</v>
      </c>
      <c r="BK120" s="189">
        <f>BK121</f>
        <v>0</v>
      </c>
    </row>
    <row r="121" spans="2:65" s="1" customFormat="1" ht="44.25" customHeight="1">
      <c r="B121" s="41"/>
      <c r="C121" s="193" t="s">
        <v>273</v>
      </c>
      <c r="D121" s="193" t="s">
        <v>163</v>
      </c>
      <c r="E121" s="194" t="s">
        <v>1306</v>
      </c>
      <c r="F121" s="195" t="s">
        <v>1307</v>
      </c>
      <c r="G121" s="196" t="s">
        <v>214</v>
      </c>
      <c r="H121" s="197">
        <v>44.402999999999999</v>
      </c>
      <c r="I121" s="198"/>
      <c r="J121" s="199">
        <f>ROUND(I121*H121,2)</f>
        <v>0</v>
      </c>
      <c r="K121" s="195" t="s">
        <v>188</v>
      </c>
      <c r="L121" s="61"/>
      <c r="M121" s="200" t="s">
        <v>22</v>
      </c>
      <c r="N121" s="242" t="s">
        <v>44</v>
      </c>
      <c r="O121" s="243"/>
      <c r="P121" s="244">
        <f>O121*H121</f>
        <v>0</v>
      </c>
      <c r="Q121" s="244">
        <v>0</v>
      </c>
      <c r="R121" s="244">
        <f>Q121*H121</f>
        <v>0</v>
      </c>
      <c r="S121" s="244">
        <v>0</v>
      </c>
      <c r="T121" s="245">
        <f>S121*H121</f>
        <v>0</v>
      </c>
      <c r="AR121" s="24" t="s">
        <v>168</v>
      </c>
      <c r="AT121" s="24" t="s">
        <v>163</v>
      </c>
      <c r="AU121" s="24" t="s">
        <v>82</v>
      </c>
      <c r="AY121" s="24" t="s">
        <v>161</v>
      </c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24" t="s">
        <v>24</v>
      </c>
      <c r="BK121" s="204">
        <f>ROUND(I121*H121,2)</f>
        <v>0</v>
      </c>
      <c r="BL121" s="24" t="s">
        <v>168</v>
      </c>
      <c r="BM121" s="24" t="s">
        <v>1308</v>
      </c>
    </row>
    <row r="122" spans="2:65" s="1" customFormat="1" ht="6.95" customHeight="1">
      <c r="B122" s="56"/>
      <c r="C122" s="57"/>
      <c r="D122" s="57"/>
      <c r="E122" s="57"/>
      <c r="F122" s="57"/>
      <c r="G122" s="57"/>
      <c r="H122" s="57"/>
      <c r="I122" s="139"/>
      <c r="J122" s="57"/>
      <c r="K122" s="57"/>
      <c r="L122" s="61"/>
    </row>
  </sheetData>
  <sheetProtection password="CC35" sheet="1" objects="1" scenarios="1" formatCells="0" formatColumns="0" formatRows="0" sort="0" autoFilter="0"/>
  <autoFilter ref="C81:K121"/>
  <mergeCells count="9"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125</v>
      </c>
      <c r="G1" s="593" t="s">
        <v>126</v>
      </c>
      <c r="H1" s="593"/>
      <c r="I1" s="115"/>
      <c r="J1" s="114" t="s">
        <v>127</v>
      </c>
      <c r="K1" s="113" t="s">
        <v>128</v>
      </c>
      <c r="L1" s="114" t="s">
        <v>129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552"/>
      <c r="M2" s="552"/>
      <c r="N2" s="552"/>
      <c r="O2" s="552"/>
      <c r="P2" s="552"/>
      <c r="Q2" s="552"/>
      <c r="R2" s="552"/>
      <c r="S2" s="552"/>
      <c r="T2" s="552"/>
      <c r="U2" s="552"/>
      <c r="V2" s="552"/>
      <c r="AT2" s="24" t="s">
        <v>112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5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594" t="str">
        <f>'Rekapitulace stavby'!K6</f>
        <v>Modernizace sportoviště nad parkem</v>
      </c>
      <c r="F7" s="595"/>
      <c r="G7" s="595"/>
      <c r="H7" s="595"/>
      <c r="I7" s="117"/>
      <c r="J7" s="29"/>
      <c r="K7" s="31"/>
    </row>
    <row r="8" spans="1:70" s="1" customFormat="1" ht="15">
      <c r="B8" s="41"/>
      <c r="C8" s="42"/>
      <c r="D8" s="37" t="s">
        <v>131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596" t="s">
        <v>1309</v>
      </c>
      <c r="F9" s="597"/>
      <c r="G9" s="597"/>
      <c r="H9" s="597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22</v>
      </c>
      <c r="G11" s="42"/>
      <c r="H11" s="42"/>
      <c r="I11" s="119" t="s">
        <v>23</v>
      </c>
      <c r="J11" s="35" t="s">
        <v>22</v>
      </c>
      <c r="K11" s="45"/>
    </row>
    <row r="12" spans="1:70" s="1" customFormat="1" ht="14.45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19" t="s">
        <v>27</v>
      </c>
      <c r="J12" s="120" t="str">
        <f>'Rekapitulace stavby'!AN8</f>
        <v>15. 1. 2016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29</v>
      </c>
      <c r="E14" s="42"/>
      <c r="F14" s="42"/>
      <c r="G14" s="42"/>
      <c r="H14" s="42"/>
      <c r="I14" s="119" t="s">
        <v>30</v>
      </c>
      <c r="J14" s="35" t="s">
        <v>22</v>
      </c>
      <c r="K14" s="45"/>
    </row>
    <row r="15" spans="1:70" s="1" customFormat="1" ht="18" customHeight="1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22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33</v>
      </c>
      <c r="E17" s="42"/>
      <c r="F17" s="42"/>
      <c r="G17" s="42"/>
      <c r="H17" s="42"/>
      <c r="I17" s="119" t="s">
        <v>30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35</v>
      </c>
      <c r="E20" s="42"/>
      <c r="F20" s="42"/>
      <c r="G20" s="42"/>
      <c r="H20" s="42"/>
      <c r="I20" s="119" t="s">
        <v>30</v>
      </c>
      <c r="J20" s="35" t="s">
        <v>22</v>
      </c>
      <c r="K20" s="45"/>
    </row>
    <row r="21" spans="2:11" s="1" customFormat="1" ht="18" customHeight="1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22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586" t="s">
        <v>22</v>
      </c>
      <c r="F24" s="586"/>
      <c r="G24" s="586"/>
      <c r="H24" s="586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39</v>
      </c>
      <c r="E27" s="42"/>
      <c r="F27" s="42"/>
      <c r="G27" s="42"/>
      <c r="H27" s="42"/>
      <c r="I27" s="118"/>
      <c r="J27" s="128">
        <f>ROUND(J82,2)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41</v>
      </c>
      <c r="G29" s="42"/>
      <c r="H29" s="42"/>
      <c r="I29" s="129" t="s">
        <v>40</v>
      </c>
      <c r="J29" s="46" t="s">
        <v>42</v>
      </c>
      <c r="K29" s="45"/>
    </row>
    <row r="30" spans="2:11" s="1" customFormat="1" ht="14.45" customHeight="1">
      <c r="B30" s="41"/>
      <c r="C30" s="42"/>
      <c r="D30" s="49" t="s">
        <v>43</v>
      </c>
      <c r="E30" s="49" t="s">
        <v>44</v>
      </c>
      <c r="F30" s="130">
        <f>ROUND(SUM(BE82:BE107), 2)</f>
        <v>0</v>
      </c>
      <c r="G30" s="42"/>
      <c r="H30" s="42"/>
      <c r="I30" s="131">
        <v>0.21</v>
      </c>
      <c r="J30" s="130">
        <f>ROUND(ROUND((SUM(BE82:BE107)),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45</v>
      </c>
      <c r="F31" s="130">
        <f>ROUND(SUM(BF82:BF107), 2)</f>
        <v>0</v>
      </c>
      <c r="G31" s="42"/>
      <c r="H31" s="42"/>
      <c r="I31" s="131">
        <v>0.15</v>
      </c>
      <c r="J31" s="130">
        <f>ROUND(ROUND((SUM(BF82:BF107)),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46</v>
      </c>
      <c r="F32" s="130">
        <f>ROUND(SUM(BG82:BG107),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47</v>
      </c>
      <c r="F33" s="130">
        <f>ROUND(SUM(BH82:BH107),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48</v>
      </c>
      <c r="F34" s="130">
        <f>ROUND(SUM(BI82:BI107),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49</v>
      </c>
      <c r="E36" s="79"/>
      <c r="F36" s="79"/>
      <c r="G36" s="134" t="s">
        <v>50</v>
      </c>
      <c r="H36" s="135" t="s">
        <v>51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133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594" t="str">
        <f>E7</f>
        <v>Modernizace sportoviště nad parkem</v>
      </c>
      <c r="F45" s="595"/>
      <c r="G45" s="595"/>
      <c r="H45" s="595"/>
      <c r="I45" s="118"/>
      <c r="J45" s="42"/>
      <c r="K45" s="45"/>
    </row>
    <row r="46" spans="2:11" s="1" customFormat="1" ht="14.45" customHeight="1">
      <c r="B46" s="41"/>
      <c r="C46" s="37" t="s">
        <v>131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596" t="str">
        <f>E9</f>
        <v>011 - SO 11 - Osvětlení</v>
      </c>
      <c r="F47" s="597"/>
      <c r="G47" s="597"/>
      <c r="H47" s="597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>p.č. 198/1, k.ú. Mnichovo Hradiště</v>
      </c>
      <c r="G49" s="42"/>
      <c r="H49" s="42"/>
      <c r="I49" s="119" t="s">
        <v>27</v>
      </c>
      <c r="J49" s="120" t="str">
        <f>IF(J12="","",J12)</f>
        <v>15. 1. 2016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5">
      <c r="B51" s="41"/>
      <c r="C51" s="37" t="s">
        <v>29</v>
      </c>
      <c r="D51" s="42"/>
      <c r="E51" s="42"/>
      <c r="F51" s="35" t="str">
        <f>E15</f>
        <v>Město Mnichovo Hradiště</v>
      </c>
      <c r="G51" s="42"/>
      <c r="H51" s="42"/>
      <c r="I51" s="119" t="s">
        <v>35</v>
      </c>
      <c r="J51" s="35" t="str">
        <f>E21</f>
        <v>ANITAS s.r.o.</v>
      </c>
      <c r="K51" s="45"/>
    </row>
    <row r="52" spans="2:47" s="1" customFormat="1" ht="14.45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134</v>
      </c>
      <c r="D54" s="132"/>
      <c r="E54" s="132"/>
      <c r="F54" s="132"/>
      <c r="G54" s="132"/>
      <c r="H54" s="132"/>
      <c r="I54" s="145"/>
      <c r="J54" s="146" t="s">
        <v>135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136</v>
      </c>
      <c r="D56" s="42"/>
      <c r="E56" s="42"/>
      <c r="F56" s="42"/>
      <c r="G56" s="42"/>
      <c r="H56" s="42"/>
      <c r="I56" s="118"/>
      <c r="J56" s="128">
        <f>J82</f>
        <v>0</v>
      </c>
      <c r="K56" s="45"/>
      <c r="AU56" s="24" t="s">
        <v>137</v>
      </c>
    </row>
    <row r="57" spans="2:47" s="7" customFormat="1" ht="24.95" customHeight="1">
      <c r="B57" s="149"/>
      <c r="C57" s="150"/>
      <c r="D57" s="151" t="s">
        <v>1310</v>
      </c>
      <c r="E57" s="152"/>
      <c r="F57" s="152"/>
      <c r="G57" s="152"/>
      <c r="H57" s="152"/>
      <c r="I57" s="153"/>
      <c r="J57" s="154">
        <f>J83</f>
        <v>0</v>
      </c>
      <c r="K57" s="155"/>
    </row>
    <row r="58" spans="2:47" s="8" customFormat="1" ht="19.899999999999999" customHeight="1">
      <c r="B58" s="156"/>
      <c r="C58" s="157"/>
      <c r="D58" s="158" t="s">
        <v>406</v>
      </c>
      <c r="E58" s="159"/>
      <c r="F58" s="159"/>
      <c r="G58" s="159"/>
      <c r="H58" s="159"/>
      <c r="I58" s="160"/>
      <c r="J58" s="161">
        <f>J84</f>
        <v>0</v>
      </c>
      <c r="K58" s="162"/>
    </row>
    <row r="59" spans="2:47" s="8" customFormat="1" ht="19.899999999999999" customHeight="1">
      <c r="B59" s="156"/>
      <c r="C59" s="157"/>
      <c r="D59" s="158" t="s">
        <v>407</v>
      </c>
      <c r="E59" s="159"/>
      <c r="F59" s="159"/>
      <c r="G59" s="159"/>
      <c r="H59" s="159"/>
      <c r="I59" s="160"/>
      <c r="J59" s="161">
        <f>J87</f>
        <v>0</v>
      </c>
      <c r="K59" s="162"/>
    </row>
    <row r="60" spans="2:47" s="8" customFormat="1" ht="19.899999999999999" customHeight="1">
      <c r="B60" s="156"/>
      <c r="C60" s="157"/>
      <c r="D60" s="158" t="s">
        <v>408</v>
      </c>
      <c r="E60" s="159"/>
      <c r="F60" s="159"/>
      <c r="G60" s="159"/>
      <c r="H60" s="159"/>
      <c r="I60" s="160"/>
      <c r="J60" s="161">
        <f>J93</f>
        <v>0</v>
      </c>
      <c r="K60" s="162"/>
    </row>
    <row r="61" spans="2:47" s="8" customFormat="1" ht="19.899999999999999" customHeight="1">
      <c r="B61" s="156"/>
      <c r="C61" s="157"/>
      <c r="D61" s="158" t="s">
        <v>409</v>
      </c>
      <c r="E61" s="159"/>
      <c r="F61" s="159"/>
      <c r="G61" s="159"/>
      <c r="H61" s="159"/>
      <c r="I61" s="160"/>
      <c r="J61" s="161">
        <f>J98</f>
        <v>0</v>
      </c>
      <c r="K61" s="162"/>
    </row>
    <row r="62" spans="2:47" s="8" customFormat="1" ht="19.899999999999999" customHeight="1">
      <c r="B62" s="156"/>
      <c r="C62" s="157"/>
      <c r="D62" s="158" t="s">
        <v>410</v>
      </c>
      <c r="E62" s="159"/>
      <c r="F62" s="159"/>
      <c r="G62" s="159"/>
      <c r="H62" s="159"/>
      <c r="I62" s="160"/>
      <c r="J62" s="161">
        <f>J105</f>
        <v>0</v>
      </c>
      <c r="K62" s="162"/>
    </row>
    <row r="63" spans="2:47" s="1" customFormat="1" ht="21.75" customHeight="1">
      <c r="B63" s="41"/>
      <c r="C63" s="42"/>
      <c r="D63" s="42"/>
      <c r="E63" s="42"/>
      <c r="F63" s="42"/>
      <c r="G63" s="42"/>
      <c r="H63" s="42"/>
      <c r="I63" s="118"/>
      <c r="J63" s="42"/>
      <c r="K63" s="45"/>
    </row>
    <row r="64" spans="2:47" s="1" customFormat="1" ht="6.95" customHeight="1">
      <c r="B64" s="56"/>
      <c r="C64" s="57"/>
      <c r="D64" s="57"/>
      <c r="E64" s="57"/>
      <c r="F64" s="57"/>
      <c r="G64" s="57"/>
      <c r="H64" s="57"/>
      <c r="I64" s="139"/>
      <c r="J64" s="57"/>
      <c r="K64" s="58"/>
    </row>
    <row r="68" spans="2:12" s="1" customFormat="1" ht="6.95" customHeight="1">
      <c r="B68" s="59"/>
      <c r="C68" s="60"/>
      <c r="D68" s="60"/>
      <c r="E68" s="60"/>
      <c r="F68" s="60"/>
      <c r="G68" s="60"/>
      <c r="H68" s="60"/>
      <c r="I68" s="142"/>
      <c r="J68" s="60"/>
      <c r="K68" s="60"/>
      <c r="L68" s="61"/>
    </row>
    <row r="69" spans="2:12" s="1" customFormat="1" ht="36.950000000000003" customHeight="1">
      <c r="B69" s="41"/>
      <c r="C69" s="62" t="s">
        <v>145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12" s="1" customFormat="1" ht="6.95" customHeight="1">
      <c r="B70" s="41"/>
      <c r="C70" s="63"/>
      <c r="D70" s="63"/>
      <c r="E70" s="63"/>
      <c r="F70" s="63"/>
      <c r="G70" s="63"/>
      <c r="H70" s="63"/>
      <c r="I70" s="163"/>
      <c r="J70" s="63"/>
      <c r="K70" s="63"/>
      <c r="L70" s="61"/>
    </row>
    <row r="71" spans="2:12" s="1" customFormat="1" ht="14.45" customHeight="1">
      <c r="B71" s="41"/>
      <c r="C71" s="65" t="s">
        <v>18</v>
      </c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22.5" customHeight="1">
      <c r="B72" s="41"/>
      <c r="C72" s="63"/>
      <c r="D72" s="63"/>
      <c r="E72" s="590" t="str">
        <f>E7</f>
        <v>Modernizace sportoviště nad parkem</v>
      </c>
      <c r="F72" s="591"/>
      <c r="G72" s="591"/>
      <c r="H72" s="591"/>
      <c r="I72" s="163"/>
      <c r="J72" s="63"/>
      <c r="K72" s="63"/>
      <c r="L72" s="61"/>
    </row>
    <row r="73" spans="2:12" s="1" customFormat="1" ht="14.45" customHeight="1">
      <c r="B73" s="41"/>
      <c r="C73" s="65" t="s">
        <v>131</v>
      </c>
      <c r="D73" s="63"/>
      <c r="E73" s="63"/>
      <c r="F73" s="63"/>
      <c r="G73" s="63"/>
      <c r="H73" s="63"/>
      <c r="I73" s="163"/>
      <c r="J73" s="63"/>
      <c r="K73" s="63"/>
      <c r="L73" s="61"/>
    </row>
    <row r="74" spans="2:12" s="1" customFormat="1" ht="23.25" customHeight="1">
      <c r="B74" s="41"/>
      <c r="C74" s="63"/>
      <c r="D74" s="63"/>
      <c r="E74" s="558" t="str">
        <f>E9</f>
        <v>011 - SO 11 - Osvětlení</v>
      </c>
      <c r="F74" s="592"/>
      <c r="G74" s="592"/>
      <c r="H74" s="592"/>
      <c r="I74" s="163"/>
      <c r="J74" s="63"/>
      <c r="K74" s="63"/>
      <c r="L74" s="61"/>
    </row>
    <row r="75" spans="2:12" s="1" customFormat="1" ht="6.95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12" s="1" customFormat="1" ht="18" customHeight="1">
      <c r="B76" s="41"/>
      <c r="C76" s="65" t="s">
        <v>25</v>
      </c>
      <c r="D76" s="63"/>
      <c r="E76" s="63"/>
      <c r="F76" s="164" t="str">
        <f>F12</f>
        <v>p.č. 198/1, k.ú. Mnichovo Hradiště</v>
      </c>
      <c r="G76" s="63"/>
      <c r="H76" s="63"/>
      <c r="I76" s="165" t="s">
        <v>27</v>
      </c>
      <c r="J76" s="73" t="str">
        <f>IF(J12="","",J12)</f>
        <v>15. 1. 2016</v>
      </c>
      <c r="K76" s="63"/>
      <c r="L76" s="61"/>
    </row>
    <row r="77" spans="2:12" s="1" customFormat="1" ht="6.95" customHeight="1">
      <c r="B77" s="41"/>
      <c r="C77" s="63"/>
      <c r="D77" s="63"/>
      <c r="E77" s="63"/>
      <c r="F77" s="63"/>
      <c r="G77" s="63"/>
      <c r="H77" s="63"/>
      <c r="I77" s="163"/>
      <c r="J77" s="63"/>
      <c r="K77" s="63"/>
      <c r="L77" s="61"/>
    </row>
    <row r="78" spans="2:12" s="1" customFormat="1" ht="15">
      <c r="B78" s="41"/>
      <c r="C78" s="65" t="s">
        <v>29</v>
      </c>
      <c r="D78" s="63"/>
      <c r="E78" s="63"/>
      <c r="F78" s="164" t="str">
        <f>E15</f>
        <v>Město Mnichovo Hradiště</v>
      </c>
      <c r="G78" s="63"/>
      <c r="H78" s="63"/>
      <c r="I78" s="165" t="s">
        <v>35</v>
      </c>
      <c r="J78" s="164" t="str">
        <f>E21</f>
        <v>ANITAS s.r.o.</v>
      </c>
      <c r="K78" s="63"/>
      <c r="L78" s="61"/>
    </row>
    <row r="79" spans="2:12" s="1" customFormat="1" ht="14.45" customHeight="1">
      <c r="B79" s="41"/>
      <c r="C79" s="65" t="s">
        <v>33</v>
      </c>
      <c r="D79" s="63"/>
      <c r="E79" s="63"/>
      <c r="F79" s="164" t="str">
        <f>IF(E18="","",E18)</f>
        <v/>
      </c>
      <c r="G79" s="63"/>
      <c r="H79" s="63"/>
      <c r="I79" s="163"/>
      <c r="J79" s="63"/>
      <c r="K79" s="63"/>
      <c r="L79" s="61"/>
    </row>
    <row r="80" spans="2:12" s="1" customFormat="1" ht="10.35" customHeight="1">
      <c r="B80" s="41"/>
      <c r="C80" s="63"/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9" customFormat="1" ht="29.25" customHeight="1">
      <c r="B81" s="166"/>
      <c r="C81" s="167" t="s">
        <v>146</v>
      </c>
      <c r="D81" s="168" t="s">
        <v>58</v>
      </c>
      <c r="E81" s="168" t="s">
        <v>54</v>
      </c>
      <c r="F81" s="168" t="s">
        <v>147</v>
      </c>
      <c r="G81" s="168" t="s">
        <v>148</v>
      </c>
      <c r="H81" s="168" t="s">
        <v>149</v>
      </c>
      <c r="I81" s="169" t="s">
        <v>150</v>
      </c>
      <c r="J81" s="168" t="s">
        <v>135</v>
      </c>
      <c r="K81" s="170" t="s">
        <v>151</v>
      </c>
      <c r="L81" s="171"/>
      <c r="M81" s="81" t="s">
        <v>152</v>
      </c>
      <c r="N81" s="82" t="s">
        <v>43</v>
      </c>
      <c r="O81" s="82" t="s">
        <v>153</v>
      </c>
      <c r="P81" s="82" t="s">
        <v>154</v>
      </c>
      <c r="Q81" s="82" t="s">
        <v>155</v>
      </c>
      <c r="R81" s="82" t="s">
        <v>156</v>
      </c>
      <c r="S81" s="82" t="s">
        <v>157</v>
      </c>
      <c r="T81" s="83" t="s">
        <v>158</v>
      </c>
    </row>
    <row r="82" spans="2:65" s="1" customFormat="1" ht="29.25" customHeight="1">
      <c r="B82" s="41"/>
      <c r="C82" s="87" t="s">
        <v>136</v>
      </c>
      <c r="D82" s="63"/>
      <c r="E82" s="63"/>
      <c r="F82" s="63"/>
      <c r="G82" s="63"/>
      <c r="H82" s="63"/>
      <c r="I82" s="163"/>
      <c r="J82" s="172">
        <f>BK82</f>
        <v>0</v>
      </c>
      <c r="K82" s="63"/>
      <c r="L82" s="61"/>
      <c r="M82" s="84"/>
      <c r="N82" s="85"/>
      <c r="O82" s="85"/>
      <c r="P82" s="173">
        <f>P83</f>
        <v>0</v>
      </c>
      <c r="Q82" s="85"/>
      <c r="R82" s="173">
        <f>R83</f>
        <v>0</v>
      </c>
      <c r="S82" s="85"/>
      <c r="T82" s="174">
        <f>T83</f>
        <v>0</v>
      </c>
      <c r="AT82" s="24" t="s">
        <v>72</v>
      </c>
      <c r="AU82" s="24" t="s">
        <v>137</v>
      </c>
      <c r="BK82" s="175">
        <f>BK83</f>
        <v>0</v>
      </c>
    </row>
    <row r="83" spans="2:65" s="10" customFormat="1" ht="37.35" customHeight="1">
      <c r="B83" s="176"/>
      <c r="C83" s="177"/>
      <c r="D83" s="178" t="s">
        <v>72</v>
      </c>
      <c r="E83" s="179" t="s">
        <v>587</v>
      </c>
      <c r="F83" s="179" t="s">
        <v>587</v>
      </c>
      <c r="G83" s="177"/>
      <c r="H83" s="177"/>
      <c r="I83" s="180"/>
      <c r="J83" s="181">
        <f>BK83</f>
        <v>0</v>
      </c>
      <c r="K83" s="177"/>
      <c r="L83" s="182"/>
      <c r="M83" s="183"/>
      <c r="N83" s="184"/>
      <c r="O83" s="184"/>
      <c r="P83" s="185">
        <f>P84+P87+P93+P98+P105</f>
        <v>0</v>
      </c>
      <c r="Q83" s="184"/>
      <c r="R83" s="185">
        <f>R84+R87+R93+R98+R105</f>
        <v>0</v>
      </c>
      <c r="S83" s="184"/>
      <c r="T83" s="186">
        <f>T84+T87+T93+T98+T105</f>
        <v>0</v>
      </c>
      <c r="AR83" s="187" t="s">
        <v>82</v>
      </c>
      <c r="AT83" s="188" t="s">
        <v>72</v>
      </c>
      <c r="AU83" s="188" t="s">
        <v>73</v>
      </c>
      <c r="AY83" s="187" t="s">
        <v>161</v>
      </c>
      <c r="BK83" s="189">
        <f>BK84+BK87+BK93+BK98+BK105</f>
        <v>0</v>
      </c>
    </row>
    <row r="84" spans="2:65" s="10" customFormat="1" ht="19.899999999999999" customHeight="1">
      <c r="B84" s="176"/>
      <c r="C84" s="177"/>
      <c r="D84" s="190" t="s">
        <v>72</v>
      </c>
      <c r="E84" s="191" t="s">
        <v>589</v>
      </c>
      <c r="F84" s="191" t="s">
        <v>590</v>
      </c>
      <c r="G84" s="177"/>
      <c r="H84" s="177"/>
      <c r="I84" s="180"/>
      <c r="J84" s="192">
        <f>BK84</f>
        <v>0</v>
      </c>
      <c r="K84" s="177"/>
      <c r="L84" s="182"/>
      <c r="M84" s="183"/>
      <c r="N84" s="184"/>
      <c r="O84" s="184"/>
      <c r="P84" s="185">
        <f>SUM(P85:P86)</f>
        <v>0</v>
      </c>
      <c r="Q84" s="184"/>
      <c r="R84" s="185">
        <f>SUM(R85:R86)</f>
        <v>0</v>
      </c>
      <c r="S84" s="184"/>
      <c r="T84" s="186">
        <f>SUM(T85:T86)</f>
        <v>0</v>
      </c>
      <c r="AR84" s="187" t="s">
        <v>82</v>
      </c>
      <c r="AT84" s="188" t="s">
        <v>72</v>
      </c>
      <c r="AU84" s="188" t="s">
        <v>24</v>
      </c>
      <c r="AY84" s="187" t="s">
        <v>161</v>
      </c>
      <c r="BK84" s="189">
        <f>SUM(BK85:BK86)</f>
        <v>0</v>
      </c>
    </row>
    <row r="85" spans="2:65" s="1" customFormat="1" ht="31.5" customHeight="1">
      <c r="B85" s="41"/>
      <c r="C85" s="193" t="s">
        <v>24</v>
      </c>
      <c r="D85" s="193" t="s">
        <v>163</v>
      </c>
      <c r="E85" s="194" t="s">
        <v>1311</v>
      </c>
      <c r="F85" s="195" t="s">
        <v>1312</v>
      </c>
      <c r="G85" s="196" t="s">
        <v>264</v>
      </c>
      <c r="H85" s="197">
        <v>4</v>
      </c>
      <c r="I85" s="198"/>
      <c r="J85" s="199">
        <f>ROUND(I85*H85,2)</f>
        <v>0</v>
      </c>
      <c r="K85" s="195" t="s">
        <v>22</v>
      </c>
      <c r="L85" s="61"/>
      <c r="M85" s="200" t="s">
        <v>22</v>
      </c>
      <c r="N85" s="201" t="s">
        <v>44</v>
      </c>
      <c r="O85" s="42"/>
      <c r="P85" s="202">
        <f>O85*H85</f>
        <v>0</v>
      </c>
      <c r="Q85" s="202">
        <v>0</v>
      </c>
      <c r="R85" s="202">
        <f>Q85*H85</f>
        <v>0</v>
      </c>
      <c r="S85" s="202">
        <v>0</v>
      </c>
      <c r="T85" s="203">
        <f>S85*H85</f>
        <v>0</v>
      </c>
      <c r="AR85" s="24" t="s">
        <v>251</v>
      </c>
      <c r="AT85" s="24" t="s">
        <v>163</v>
      </c>
      <c r="AU85" s="24" t="s">
        <v>82</v>
      </c>
      <c r="AY85" s="24" t="s">
        <v>161</v>
      </c>
      <c r="BE85" s="204">
        <f>IF(N85="základní",J85,0)</f>
        <v>0</v>
      </c>
      <c r="BF85" s="204">
        <f>IF(N85="snížená",J85,0)</f>
        <v>0</v>
      </c>
      <c r="BG85" s="204">
        <f>IF(N85="zákl. přenesená",J85,0)</f>
        <v>0</v>
      </c>
      <c r="BH85" s="204">
        <f>IF(N85="sníž. přenesená",J85,0)</f>
        <v>0</v>
      </c>
      <c r="BI85" s="204">
        <f>IF(N85="nulová",J85,0)</f>
        <v>0</v>
      </c>
      <c r="BJ85" s="24" t="s">
        <v>24</v>
      </c>
      <c r="BK85" s="204">
        <f>ROUND(I85*H85,2)</f>
        <v>0</v>
      </c>
      <c r="BL85" s="24" t="s">
        <v>251</v>
      </c>
      <c r="BM85" s="24" t="s">
        <v>1313</v>
      </c>
    </row>
    <row r="86" spans="2:65" s="1" customFormat="1" ht="31.5" customHeight="1">
      <c r="B86" s="41"/>
      <c r="C86" s="193" t="s">
        <v>82</v>
      </c>
      <c r="D86" s="193" t="s">
        <v>163</v>
      </c>
      <c r="E86" s="194" t="s">
        <v>596</v>
      </c>
      <c r="F86" s="195" t="s">
        <v>597</v>
      </c>
      <c r="G86" s="196" t="s">
        <v>264</v>
      </c>
      <c r="H86" s="197">
        <v>4</v>
      </c>
      <c r="I86" s="198"/>
      <c r="J86" s="199">
        <f>ROUND(I86*H86,2)</f>
        <v>0</v>
      </c>
      <c r="K86" s="195" t="s">
        <v>22</v>
      </c>
      <c r="L86" s="61"/>
      <c r="M86" s="200" t="s">
        <v>22</v>
      </c>
      <c r="N86" s="201" t="s">
        <v>44</v>
      </c>
      <c r="O86" s="42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AR86" s="24" t="s">
        <v>251</v>
      </c>
      <c r="AT86" s="24" t="s">
        <v>163</v>
      </c>
      <c r="AU86" s="24" t="s">
        <v>82</v>
      </c>
      <c r="AY86" s="24" t="s">
        <v>161</v>
      </c>
      <c r="BE86" s="204">
        <f>IF(N86="základní",J86,0)</f>
        <v>0</v>
      </c>
      <c r="BF86" s="204">
        <f>IF(N86="snížená",J86,0)</f>
        <v>0</v>
      </c>
      <c r="BG86" s="204">
        <f>IF(N86="zákl. přenesená",J86,0)</f>
        <v>0</v>
      </c>
      <c r="BH86" s="204">
        <f>IF(N86="sníž. přenesená",J86,0)</f>
        <v>0</v>
      </c>
      <c r="BI86" s="204">
        <f>IF(N86="nulová",J86,0)</f>
        <v>0</v>
      </c>
      <c r="BJ86" s="24" t="s">
        <v>24</v>
      </c>
      <c r="BK86" s="204">
        <f>ROUND(I86*H86,2)</f>
        <v>0</v>
      </c>
      <c r="BL86" s="24" t="s">
        <v>251</v>
      </c>
      <c r="BM86" s="24" t="s">
        <v>1314</v>
      </c>
    </row>
    <row r="87" spans="2:65" s="10" customFormat="1" ht="29.85" customHeight="1">
      <c r="B87" s="176"/>
      <c r="C87" s="177"/>
      <c r="D87" s="190" t="s">
        <v>72</v>
      </c>
      <c r="E87" s="191" t="s">
        <v>603</v>
      </c>
      <c r="F87" s="191" t="s">
        <v>604</v>
      </c>
      <c r="G87" s="177"/>
      <c r="H87" s="177"/>
      <c r="I87" s="180"/>
      <c r="J87" s="192">
        <f>BK87</f>
        <v>0</v>
      </c>
      <c r="K87" s="177"/>
      <c r="L87" s="182"/>
      <c r="M87" s="183"/>
      <c r="N87" s="184"/>
      <c r="O87" s="184"/>
      <c r="P87" s="185">
        <f>SUM(P88:P92)</f>
        <v>0</v>
      </c>
      <c r="Q87" s="184"/>
      <c r="R87" s="185">
        <f>SUM(R88:R92)</f>
        <v>0</v>
      </c>
      <c r="S87" s="184"/>
      <c r="T87" s="186">
        <f>SUM(T88:T92)</f>
        <v>0</v>
      </c>
      <c r="AR87" s="187" t="s">
        <v>82</v>
      </c>
      <c r="AT87" s="188" t="s">
        <v>72</v>
      </c>
      <c r="AU87" s="188" t="s">
        <v>24</v>
      </c>
      <c r="AY87" s="187" t="s">
        <v>161</v>
      </c>
      <c r="BK87" s="189">
        <f>SUM(BK88:BK92)</f>
        <v>0</v>
      </c>
    </row>
    <row r="88" spans="2:65" s="1" customFormat="1" ht="22.5" customHeight="1">
      <c r="B88" s="41"/>
      <c r="C88" s="193" t="s">
        <v>180</v>
      </c>
      <c r="D88" s="193" t="s">
        <v>163</v>
      </c>
      <c r="E88" s="194" t="s">
        <v>606</v>
      </c>
      <c r="F88" s="195" t="s">
        <v>607</v>
      </c>
      <c r="G88" s="196" t="s">
        <v>166</v>
      </c>
      <c r="H88" s="197">
        <v>40</v>
      </c>
      <c r="I88" s="198"/>
      <c r="J88" s="199">
        <f>ROUND(I88*H88,2)</f>
        <v>0</v>
      </c>
      <c r="K88" s="195" t="s">
        <v>22</v>
      </c>
      <c r="L88" s="61"/>
      <c r="M88" s="200" t="s">
        <v>22</v>
      </c>
      <c r="N88" s="201" t="s">
        <v>44</v>
      </c>
      <c r="O88" s="42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AR88" s="24" t="s">
        <v>251</v>
      </c>
      <c r="AT88" s="24" t="s">
        <v>163</v>
      </c>
      <c r="AU88" s="24" t="s">
        <v>82</v>
      </c>
      <c r="AY88" s="24" t="s">
        <v>161</v>
      </c>
      <c r="BE88" s="204">
        <f>IF(N88="základní",J88,0)</f>
        <v>0</v>
      </c>
      <c r="BF88" s="204">
        <f>IF(N88="snížená",J88,0)</f>
        <v>0</v>
      </c>
      <c r="BG88" s="204">
        <f>IF(N88="zákl. přenesená",J88,0)</f>
        <v>0</v>
      </c>
      <c r="BH88" s="204">
        <f>IF(N88="sníž. přenesená",J88,0)</f>
        <v>0</v>
      </c>
      <c r="BI88" s="204">
        <f>IF(N88="nulová",J88,0)</f>
        <v>0</v>
      </c>
      <c r="BJ88" s="24" t="s">
        <v>24</v>
      </c>
      <c r="BK88" s="204">
        <f>ROUND(I88*H88,2)</f>
        <v>0</v>
      </c>
      <c r="BL88" s="24" t="s">
        <v>251</v>
      </c>
      <c r="BM88" s="24" t="s">
        <v>1315</v>
      </c>
    </row>
    <row r="89" spans="2:65" s="1" customFormat="1" ht="22.5" customHeight="1">
      <c r="B89" s="41"/>
      <c r="C89" s="193" t="s">
        <v>168</v>
      </c>
      <c r="D89" s="193" t="s">
        <v>163</v>
      </c>
      <c r="E89" s="194" t="s">
        <v>1316</v>
      </c>
      <c r="F89" s="195" t="s">
        <v>1317</v>
      </c>
      <c r="G89" s="196" t="s">
        <v>166</v>
      </c>
      <c r="H89" s="197">
        <v>150</v>
      </c>
      <c r="I89" s="198"/>
      <c r="J89" s="199">
        <f>ROUND(I89*H89,2)</f>
        <v>0</v>
      </c>
      <c r="K89" s="195" t="s">
        <v>22</v>
      </c>
      <c r="L89" s="61"/>
      <c r="M89" s="200" t="s">
        <v>22</v>
      </c>
      <c r="N89" s="201" t="s">
        <v>44</v>
      </c>
      <c r="O89" s="42"/>
      <c r="P89" s="202">
        <f>O89*H89</f>
        <v>0</v>
      </c>
      <c r="Q89" s="202">
        <v>0</v>
      </c>
      <c r="R89" s="202">
        <f>Q89*H89</f>
        <v>0</v>
      </c>
      <c r="S89" s="202">
        <v>0</v>
      </c>
      <c r="T89" s="203">
        <f>S89*H89</f>
        <v>0</v>
      </c>
      <c r="AR89" s="24" t="s">
        <v>251</v>
      </c>
      <c r="AT89" s="24" t="s">
        <v>163</v>
      </c>
      <c r="AU89" s="24" t="s">
        <v>82</v>
      </c>
      <c r="AY89" s="24" t="s">
        <v>161</v>
      </c>
      <c r="BE89" s="204">
        <f>IF(N89="základní",J89,0)</f>
        <v>0</v>
      </c>
      <c r="BF89" s="204">
        <f>IF(N89="snížená",J89,0)</f>
        <v>0</v>
      </c>
      <c r="BG89" s="204">
        <f>IF(N89="zákl. přenesená",J89,0)</f>
        <v>0</v>
      </c>
      <c r="BH89" s="204">
        <f>IF(N89="sníž. přenesená",J89,0)</f>
        <v>0</v>
      </c>
      <c r="BI89" s="204">
        <f>IF(N89="nulová",J89,0)</f>
        <v>0</v>
      </c>
      <c r="BJ89" s="24" t="s">
        <v>24</v>
      </c>
      <c r="BK89" s="204">
        <f>ROUND(I89*H89,2)</f>
        <v>0</v>
      </c>
      <c r="BL89" s="24" t="s">
        <v>251</v>
      </c>
      <c r="BM89" s="24" t="s">
        <v>1318</v>
      </c>
    </row>
    <row r="90" spans="2:65" s="1" customFormat="1" ht="22.5" customHeight="1">
      <c r="B90" s="41"/>
      <c r="C90" s="193" t="s">
        <v>192</v>
      </c>
      <c r="D90" s="193" t="s">
        <v>163</v>
      </c>
      <c r="E90" s="194" t="s">
        <v>1319</v>
      </c>
      <c r="F90" s="195" t="s">
        <v>1320</v>
      </c>
      <c r="G90" s="196" t="s">
        <v>166</v>
      </c>
      <c r="H90" s="197">
        <v>160</v>
      </c>
      <c r="I90" s="198"/>
      <c r="J90" s="199">
        <f>ROUND(I90*H90,2)</f>
        <v>0</v>
      </c>
      <c r="K90" s="195" t="s">
        <v>22</v>
      </c>
      <c r="L90" s="61"/>
      <c r="M90" s="200" t="s">
        <v>22</v>
      </c>
      <c r="N90" s="201" t="s">
        <v>44</v>
      </c>
      <c r="O90" s="42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AR90" s="24" t="s">
        <v>251</v>
      </c>
      <c r="AT90" s="24" t="s">
        <v>163</v>
      </c>
      <c r="AU90" s="24" t="s">
        <v>82</v>
      </c>
      <c r="AY90" s="24" t="s">
        <v>161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24" t="s">
        <v>24</v>
      </c>
      <c r="BK90" s="204">
        <f>ROUND(I90*H90,2)</f>
        <v>0</v>
      </c>
      <c r="BL90" s="24" t="s">
        <v>251</v>
      </c>
      <c r="BM90" s="24" t="s">
        <v>1321</v>
      </c>
    </row>
    <row r="91" spans="2:65" s="1" customFormat="1" ht="22.5" customHeight="1">
      <c r="B91" s="41"/>
      <c r="C91" s="193" t="s">
        <v>197</v>
      </c>
      <c r="D91" s="193" t="s">
        <v>163</v>
      </c>
      <c r="E91" s="194" t="s">
        <v>1322</v>
      </c>
      <c r="F91" s="195" t="s">
        <v>611</v>
      </c>
      <c r="G91" s="196" t="s">
        <v>166</v>
      </c>
      <c r="H91" s="197">
        <v>310</v>
      </c>
      <c r="I91" s="198"/>
      <c r="J91" s="199">
        <f>ROUND(I91*H91,2)</f>
        <v>0</v>
      </c>
      <c r="K91" s="195" t="s">
        <v>22</v>
      </c>
      <c r="L91" s="61"/>
      <c r="M91" s="200" t="s">
        <v>22</v>
      </c>
      <c r="N91" s="201" t="s">
        <v>44</v>
      </c>
      <c r="O91" s="42"/>
      <c r="P91" s="202">
        <f>O91*H91</f>
        <v>0</v>
      </c>
      <c r="Q91" s="202">
        <v>0</v>
      </c>
      <c r="R91" s="202">
        <f>Q91*H91</f>
        <v>0</v>
      </c>
      <c r="S91" s="202">
        <v>0</v>
      </c>
      <c r="T91" s="203">
        <f>S91*H91</f>
        <v>0</v>
      </c>
      <c r="AR91" s="24" t="s">
        <v>251</v>
      </c>
      <c r="AT91" s="24" t="s">
        <v>163</v>
      </c>
      <c r="AU91" s="24" t="s">
        <v>82</v>
      </c>
      <c r="AY91" s="24" t="s">
        <v>161</v>
      </c>
      <c r="BE91" s="204">
        <f>IF(N91="základní",J91,0)</f>
        <v>0</v>
      </c>
      <c r="BF91" s="204">
        <f>IF(N91="snížená",J91,0)</f>
        <v>0</v>
      </c>
      <c r="BG91" s="204">
        <f>IF(N91="zákl. přenesená",J91,0)</f>
        <v>0</v>
      </c>
      <c r="BH91" s="204">
        <f>IF(N91="sníž. přenesená",J91,0)</f>
        <v>0</v>
      </c>
      <c r="BI91" s="204">
        <f>IF(N91="nulová",J91,0)</f>
        <v>0</v>
      </c>
      <c r="BJ91" s="24" t="s">
        <v>24</v>
      </c>
      <c r="BK91" s="204">
        <f>ROUND(I91*H91,2)</f>
        <v>0</v>
      </c>
      <c r="BL91" s="24" t="s">
        <v>251</v>
      </c>
      <c r="BM91" s="24" t="s">
        <v>1323</v>
      </c>
    </row>
    <row r="92" spans="2:65" s="1" customFormat="1" ht="22.5" customHeight="1">
      <c r="B92" s="41"/>
      <c r="C92" s="193" t="s">
        <v>202</v>
      </c>
      <c r="D92" s="193" t="s">
        <v>163</v>
      </c>
      <c r="E92" s="194" t="s">
        <v>1324</v>
      </c>
      <c r="F92" s="195" t="s">
        <v>1325</v>
      </c>
      <c r="G92" s="196" t="s">
        <v>166</v>
      </c>
      <c r="H92" s="197">
        <v>310</v>
      </c>
      <c r="I92" s="198"/>
      <c r="J92" s="199">
        <f>ROUND(I92*H92,2)</f>
        <v>0</v>
      </c>
      <c r="K92" s="195" t="s">
        <v>22</v>
      </c>
      <c r="L92" s="61"/>
      <c r="M92" s="200" t="s">
        <v>22</v>
      </c>
      <c r="N92" s="201" t="s">
        <v>44</v>
      </c>
      <c r="O92" s="42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AR92" s="24" t="s">
        <v>251</v>
      </c>
      <c r="AT92" s="24" t="s">
        <v>163</v>
      </c>
      <c r="AU92" s="24" t="s">
        <v>82</v>
      </c>
      <c r="AY92" s="24" t="s">
        <v>161</v>
      </c>
      <c r="BE92" s="204">
        <f>IF(N92="základní",J92,0)</f>
        <v>0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24" t="s">
        <v>24</v>
      </c>
      <c r="BK92" s="204">
        <f>ROUND(I92*H92,2)</f>
        <v>0</v>
      </c>
      <c r="BL92" s="24" t="s">
        <v>251</v>
      </c>
      <c r="BM92" s="24" t="s">
        <v>1326</v>
      </c>
    </row>
    <row r="93" spans="2:65" s="10" customFormat="1" ht="29.85" customHeight="1">
      <c r="B93" s="176"/>
      <c r="C93" s="177"/>
      <c r="D93" s="190" t="s">
        <v>72</v>
      </c>
      <c r="E93" s="191" t="s">
        <v>616</v>
      </c>
      <c r="F93" s="191" t="s">
        <v>617</v>
      </c>
      <c r="G93" s="177"/>
      <c r="H93" s="177"/>
      <c r="I93" s="180"/>
      <c r="J93" s="192">
        <f>BK93</f>
        <v>0</v>
      </c>
      <c r="K93" s="177"/>
      <c r="L93" s="182"/>
      <c r="M93" s="183"/>
      <c r="N93" s="184"/>
      <c r="O93" s="184"/>
      <c r="P93" s="185">
        <f>SUM(P94:P97)</f>
        <v>0</v>
      </c>
      <c r="Q93" s="184"/>
      <c r="R93" s="185">
        <f>SUM(R94:R97)</f>
        <v>0</v>
      </c>
      <c r="S93" s="184"/>
      <c r="T93" s="186">
        <f>SUM(T94:T97)</f>
        <v>0</v>
      </c>
      <c r="AR93" s="187" t="s">
        <v>82</v>
      </c>
      <c r="AT93" s="188" t="s">
        <v>72</v>
      </c>
      <c r="AU93" s="188" t="s">
        <v>24</v>
      </c>
      <c r="AY93" s="187" t="s">
        <v>161</v>
      </c>
      <c r="BK93" s="189">
        <f>SUM(BK94:BK97)</f>
        <v>0</v>
      </c>
    </row>
    <row r="94" spans="2:65" s="1" customFormat="1" ht="22.5" customHeight="1">
      <c r="B94" s="41"/>
      <c r="C94" s="193" t="s">
        <v>207</v>
      </c>
      <c r="D94" s="193" t="s">
        <v>163</v>
      </c>
      <c r="E94" s="194" t="s">
        <v>619</v>
      </c>
      <c r="F94" s="195" t="s">
        <v>620</v>
      </c>
      <c r="G94" s="196" t="s">
        <v>166</v>
      </c>
      <c r="H94" s="197">
        <v>20</v>
      </c>
      <c r="I94" s="198"/>
      <c r="J94" s="199">
        <f>ROUND(I94*H94,2)</f>
        <v>0</v>
      </c>
      <c r="K94" s="195" t="s">
        <v>22</v>
      </c>
      <c r="L94" s="61"/>
      <c r="M94" s="200" t="s">
        <v>22</v>
      </c>
      <c r="N94" s="201" t="s">
        <v>44</v>
      </c>
      <c r="O94" s="42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AR94" s="24" t="s">
        <v>251</v>
      </c>
      <c r="AT94" s="24" t="s">
        <v>163</v>
      </c>
      <c r="AU94" s="24" t="s">
        <v>82</v>
      </c>
      <c r="AY94" s="24" t="s">
        <v>161</v>
      </c>
      <c r="BE94" s="204">
        <f>IF(N94="základní",J94,0)</f>
        <v>0</v>
      </c>
      <c r="BF94" s="204">
        <f>IF(N94="snížená",J94,0)</f>
        <v>0</v>
      </c>
      <c r="BG94" s="204">
        <f>IF(N94="zákl. přenesená",J94,0)</f>
        <v>0</v>
      </c>
      <c r="BH94" s="204">
        <f>IF(N94="sníž. přenesená",J94,0)</f>
        <v>0</v>
      </c>
      <c r="BI94" s="204">
        <f>IF(N94="nulová",J94,0)</f>
        <v>0</v>
      </c>
      <c r="BJ94" s="24" t="s">
        <v>24</v>
      </c>
      <c r="BK94" s="204">
        <f>ROUND(I94*H94,2)</f>
        <v>0</v>
      </c>
      <c r="BL94" s="24" t="s">
        <v>251</v>
      </c>
      <c r="BM94" s="24" t="s">
        <v>1327</v>
      </c>
    </row>
    <row r="95" spans="2:65" s="1" customFormat="1" ht="22.5" customHeight="1">
      <c r="B95" s="41"/>
      <c r="C95" s="193" t="s">
        <v>211</v>
      </c>
      <c r="D95" s="193" t="s">
        <v>163</v>
      </c>
      <c r="E95" s="194" t="s">
        <v>623</v>
      </c>
      <c r="F95" s="195" t="s">
        <v>624</v>
      </c>
      <c r="G95" s="196" t="s">
        <v>166</v>
      </c>
      <c r="H95" s="197">
        <v>150</v>
      </c>
      <c r="I95" s="198"/>
      <c r="J95" s="199">
        <f>ROUND(I95*H95,2)</f>
        <v>0</v>
      </c>
      <c r="K95" s="195" t="s">
        <v>22</v>
      </c>
      <c r="L95" s="61"/>
      <c r="M95" s="200" t="s">
        <v>22</v>
      </c>
      <c r="N95" s="201" t="s">
        <v>44</v>
      </c>
      <c r="O95" s="42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AR95" s="24" t="s">
        <v>251</v>
      </c>
      <c r="AT95" s="24" t="s">
        <v>163</v>
      </c>
      <c r="AU95" s="24" t="s">
        <v>82</v>
      </c>
      <c r="AY95" s="24" t="s">
        <v>161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24" t="s">
        <v>24</v>
      </c>
      <c r="BK95" s="204">
        <f>ROUND(I95*H95,2)</f>
        <v>0</v>
      </c>
      <c r="BL95" s="24" t="s">
        <v>251</v>
      </c>
      <c r="BM95" s="24" t="s">
        <v>1328</v>
      </c>
    </row>
    <row r="96" spans="2:65" s="1" customFormat="1" ht="22.5" customHeight="1">
      <c r="B96" s="41"/>
      <c r="C96" s="193" t="s">
        <v>217</v>
      </c>
      <c r="D96" s="193" t="s">
        <v>163</v>
      </c>
      <c r="E96" s="194" t="s">
        <v>627</v>
      </c>
      <c r="F96" s="195" t="s">
        <v>628</v>
      </c>
      <c r="G96" s="196" t="s">
        <v>166</v>
      </c>
      <c r="H96" s="197">
        <v>20</v>
      </c>
      <c r="I96" s="198"/>
      <c r="J96" s="199">
        <f>ROUND(I96*H96,2)</f>
        <v>0</v>
      </c>
      <c r="K96" s="195" t="s">
        <v>22</v>
      </c>
      <c r="L96" s="61"/>
      <c r="M96" s="200" t="s">
        <v>22</v>
      </c>
      <c r="N96" s="201" t="s">
        <v>44</v>
      </c>
      <c r="O96" s="42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AR96" s="24" t="s">
        <v>251</v>
      </c>
      <c r="AT96" s="24" t="s">
        <v>163</v>
      </c>
      <c r="AU96" s="24" t="s">
        <v>82</v>
      </c>
      <c r="AY96" s="24" t="s">
        <v>161</v>
      </c>
      <c r="BE96" s="204">
        <f>IF(N96="základní",J96,0)</f>
        <v>0</v>
      </c>
      <c r="BF96" s="204">
        <f>IF(N96="snížená",J96,0)</f>
        <v>0</v>
      </c>
      <c r="BG96" s="204">
        <f>IF(N96="zákl. přenesená",J96,0)</f>
        <v>0</v>
      </c>
      <c r="BH96" s="204">
        <f>IF(N96="sníž. přenesená",J96,0)</f>
        <v>0</v>
      </c>
      <c r="BI96" s="204">
        <f>IF(N96="nulová",J96,0)</f>
        <v>0</v>
      </c>
      <c r="BJ96" s="24" t="s">
        <v>24</v>
      </c>
      <c r="BK96" s="204">
        <f>ROUND(I96*H96,2)</f>
        <v>0</v>
      </c>
      <c r="BL96" s="24" t="s">
        <v>251</v>
      </c>
      <c r="BM96" s="24" t="s">
        <v>1329</v>
      </c>
    </row>
    <row r="97" spans="2:65" s="1" customFormat="1" ht="22.5" customHeight="1">
      <c r="B97" s="41"/>
      <c r="C97" s="193" t="s">
        <v>224</v>
      </c>
      <c r="D97" s="193" t="s">
        <v>163</v>
      </c>
      <c r="E97" s="194" t="s">
        <v>631</v>
      </c>
      <c r="F97" s="195" t="s">
        <v>632</v>
      </c>
      <c r="G97" s="196" t="s">
        <v>166</v>
      </c>
      <c r="H97" s="197">
        <v>10</v>
      </c>
      <c r="I97" s="198"/>
      <c r="J97" s="199">
        <f>ROUND(I97*H97,2)</f>
        <v>0</v>
      </c>
      <c r="K97" s="195" t="s">
        <v>22</v>
      </c>
      <c r="L97" s="61"/>
      <c r="M97" s="200" t="s">
        <v>22</v>
      </c>
      <c r="N97" s="201" t="s">
        <v>44</v>
      </c>
      <c r="O97" s="42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AR97" s="24" t="s">
        <v>251</v>
      </c>
      <c r="AT97" s="24" t="s">
        <v>163</v>
      </c>
      <c r="AU97" s="24" t="s">
        <v>82</v>
      </c>
      <c r="AY97" s="24" t="s">
        <v>161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24" t="s">
        <v>24</v>
      </c>
      <c r="BK97" s="204">
        <f>ROUND(I97*H97,2)</f>
        <v>0</v>
      </c>
      <c r="BL97" s="24" t="s">
        <v>251</v>
      </c>
      <c r="BM97" s="24" t="s">
        <v>1330</v>
      </c>
    </row>
    <row r="98" spans="2:65" s="10" customFormat="1" ht="29.85" customHeight="1">
      <c r="B98" s="176"/>
      <c r="C98" s="177"/>
      <c r="D98" s="190" t="s">
        <v>72</v>
      </c>
      <c r="E98" s="191" t="s">
        <v>634</v>
      </c>
      <c r="F98" s="191" t="s">
        <v>387</v>
      </c>
      <c r="G98" s="177"/>
      <c r="H98" s="177"/>
      <c r="I98" s="180"/>
      <c r="J98" s="192">
        <f>BK98</f>
        <v>0</v>
      </c>
      <c r="K98" s="177"/>
      <c r="L98" s="182"/>
      <c r="M98" s="183"/>
      <c r="N98" s="184"/>
      <c r="O98" s="184"/>
      <c r="P98" s="185">
        <f>SUM(P99:P104)</f>
        <v>0</v>
      </c>
      <c r="Q98" s="184"/>
      <c r="R98" s="185">
        <f>SUM(R99:R104)</f>
        <v>0</v>
      </c>
      <c r="S98" s="184"/>
      <c r="T98" s="186">
        <f>SUM(T99:T104)</f>
        <v>0</v>
      </c>
      <c r="AR98" s="187" t="s">
        <v>82</v>
      </c>
      <c r="AT98" s="188" t="s">
        <v>72</v>
      </c>
      <c r="AU98" s="188" t="s">
        <v>24</v>
      </c>
      <c r="AY98" s="187" t="s">
        <v>161</v>
      </c>
      <c r="BK98" s="189">
        <f>SUM(BK99:BK104)</f>
        <v>0</v>
      </c>
    </row>
    <row r="99" spans="2:65" s="1" customFormat="1" ht="22.5" customHeight="1">
      <c r="B99" s="41"/>
      <c r="C99" s="193" t="s">
        <v>229</v>
      </c>
      <c r="D99" s="193" t="s">
        <v>163</v>
      </c>
      <c r="E99" s="194" t="s">
        <v>636</v>
      </c>
      <c r="F99" s="195" t="s">
        <v>637</v>
      </c>
      <c r="G99" s="196" t="s">
        <v>264</v>
      </c>
      <c r="H99" s="197">
        <v>4</v>
      </c>
      <c r="I99" s="198"/>
      <c r="J99" s="199">
        <f t="shared" ref="J99:J104" si="0">ROUND(I99*H99,2)</f>
        <v>0</v>
      </c>
      <c r="K99" s="195" t="s">
        <v>22</v>
      </c>
      <c r="L99" s="61"/>
      <c r="M99" s="200" t="s">
        <v>22</v>
      </c>
      <c r="N99" s="201" t="s">
        <v>44</v>
      </c>
      <c r="O99" s="42"/>
      <c r="P99" s="202">
        <f t="shared" ref="P99:P104" si="1">O99*H99</f>
        <v>0</v>
      </c>
      <c r="Q99" s="202">
        <v>0</v>
      </c>
      <c r="R99" s="202">
        <f t="shared" ref="R99:R104" si="2">Q99*H99</f>
        <v>0</v>
      </c>
      <c r="S99" s="202">
        <v>0</v>
      </c>
      <c r="T99" s="203">
        <f t="shared" ref="T99:T104" si="3">S99*H99</f>
        <v>0</v>
      </c>
      <c r="AR99" s="24" t="s">
        <v>251</v>
      </c>
      <c r="AT99" s="24" t="s">
        <v>163</v>
      </c>
      <c r="AU99" s="24" t="s">
        <v>82</v>
      </c>
      <c r="AY99" s="24" t="s">
        <v>161</v>
      </c>
      <c r="BE99" s="204">
        <f t="shared" ref="BE99:BE104" si="4">IF(N99="základní",J99,0)</f>
        <v>0</v>
      </c>
      <c r="BF99" s="204">
        <f t="shared" ref="BF99:BF104" si="5">IF(N99="snížená",J99,0)</f>
        <v>0</v>
      </c>
      <c r="BG99" s="204">
        <f t="shared" ref="BG99:BG104" si="6">IF(N99="zákl. přenesená",J99,0)</f>
        <v>0</v>
      </c>
      <c r="BH99" s="204">
        <f t="shared" ref="BH99:BH104" si="7">IF(N99="sníž. přenesená",J99,0)</f>
        <v>0</v>
      </c>
      <c r="BI99" s="204">
        <f t="shared" ref="BI99:BI104" si="8">IF(N99="nulová",J99,0)</f>
        <v>0</v>
      </c>
      <c r="BJ99" s="24" t="s">
        <v>24</v>
      </c>
      <c r="BK99" s="204">
        <f t="shared" ref="BK99:BK104" si="9">ROUND(I99*H99,2)</f>
        <v>0</v>
      </c>
      <c r="BL99" s="24" t="s">
        <v>251</v>
      </c>
      <c r="BM99" s="24" t="s">
        <v>1331</v>
      </c>
    </row>
    <row r="100" spans="2:65" s="1" customFormat="1" ht="22.5" customHeight="1">
      <c r="B100" s="41"/>
      <c r="C100" s="193" t="s">
        <v>235</v>
      </c>
      <c r="D100" s="193" t="s">
        <v>163</v>
      </c>
      <c r="E100" s="194" t="s">
        <v>1332</v>
      </c>
      <c r="F100" s="195" t="s">
        <v>1333</v>
      </c>
      <c r="G100" s="196" t="s">
        <v>390</v>
      </c>
      <c r="H100" s="197">
        <v>1</v>
      </c>
      <c r="I100" s="198"/>
      <c r="J100" s="199">
        <f t="shared" si="0"/>
        <v>0</v>
      </c>
      <c r="K100" s="195" t="s">
        <v>22</v>
      </c>
      <c r="L100" s="61"/>
      <c r="M100" s="200" t="s">
        <v>22</v>
      </c>
      <c r="N100" s="201" t="s">
        <v>44</v>
      </c>
      <c r="O100" s="42"/>
      <c r="P100" s="202">
        <f t="shared" si="1"/>
        <v>0</v>
      </c>
      <c r="Q100" s="202">
        <v>0</v>
      </c>
      <c r="R100" s="202">
        <f t="shared" si="2"/>
        <v>0</v>
      </c>
      <c r="S100" s="202">
        <v>0</v>
      </c>
      <c r="T100" s="203">
        <f t="shared" si="3"/>
        <v>0</v>
      </c>
      <c r="AR100" s="24" t="s">
        <v>251</v>
      </c>
      <c r="AT100" s="24" t="s">
        <v>163</v>
      </c>
      <c r="AU100" s="24" t="s">
        <v>82</v>
      </c>
      <c r="AY100" s="24" t="s">
        <v>161</v>
      </c>
      <c r="BE100" s="204">
        <f t="shared" si="4"/>
        <v>0</v>
      </c>
      <c r="BF100" s="204">
        <f t="shared" si="5"/>
        <v>0</v>
      </c>
      <c r="BG100" s="204">
        <f t="shared" si="6"/>
        <v>0</v>
      </c>
      <c r="BH100" s="204">
        <f t="shared" si="7"/>
        <v>0</v>
      </c>
      <c r="BI100" s="204">
        <f t="shared" si="8"/>
        <v>0</v>
      </c>
      <c r="BJ100" s="24" t="s">
        <v>24</v>
      </c>
      <c r="BK100" s="204">
        <f t="shared" si="9"/>
        <v>0</v>
      </c>
      <c r="BL100" s="24" t="s">
        <v>251</v>
      </c>
      <c r="BM100" s="24" t="s">
        <v>1334</v>
      </c>
    </row>
    <row r="101" spans="2:65" s="1" customFormat="1" ht="22.5" customHeight="1">
      <c r="B101" s="41"/>
      <c r="C101" s="193" t="s">
        <v>240</v>
      </c>
      <c r="D101" s="193" t="s">
        <v>163</v>
      </c>
      <c r="E101" s="194" t="s">
        <v>640</v>
      </c>
      <c r="F101" s="195" t="s">
        <v>641</v>
      </c>
      <c r="G101" s="196" t="s">
        <v>166</v>
      </c>
      <c r="H101" s="197">
        <v>350</v>
      </c>
      <c r="I101" s="198"/>
      <c r="J101" s="199">
        <f t="shared" si="0"/>
        <v>0</v>
      </c>
      <c r="K101" s="195" t="s">
        <v>22</v>
      </c>
      <c r="L101" s="61"/>
      <c r="M101" s="200" t="s">
        <v>22</v>
      </c>
      <c r="N101" s="201" t="s">
        <v>44</v>
      </c>
      <c r="O101" s="42"/>
      <c r="P101" s="202">
        <f t="shared" si="1"/>
        <v>0</v>
      </c>
      <c r="Q101" s="202">
        <v>0</v>
      </c>
      <c r="R101" s="202">
        <f t="shared" si="2"/>
        <v>0</v>
      </c>
      <c r="S101" s="202">
        <v>0</v>
      </c>
      <c r="T101" s="203">
        <f t="shared" si="3"/>
        <v>0</v>
      </c>
      <c r="AR101" s="24" t="s">
        <v>251</v>
      </c>
      <c r="AT101" s="24" t="s">
        <v>163</v>
      </c>
      <c r="AU101" s="24" t="s">
        <v>82</v>
      </c>
      <c r="AY101" s="24" t="s">
        <v>161</v>
      </c>
      <c r="BE101" s="204">
        <f t="shared" si="4"/>
        <v>0</v>
      </c>
      <c r="BF101" s="204">
        <f t="shared" si="5"/>
        <v>0</v>
      </c>
      <c r="BG101" s="204">
        <f t="shared" si="6"/>
        <v>0</v>
      </c>
      <c r="BH101" s="204">
        <f t="shared" si="7"/>
        <v>0</v>
      </c>
      <c r="BI101" s="204">
        <f t="shared" si="8"/>
        <v>0</v>
      </c>
      <c r="BJ101" s="24" t="s">
        <v>24</v>
      </c>
      <c r="BK101" s="204">
        <f t="shared" si="9"/>
        <v>0</v>
      </c>
      <c r="BL101" s="24" t="s">
        <v>251</v>
      </c>
      <c r="BM101" s="24" t="s">
        <v>1335</v>
      </c>
    </row>
    <row r="102" spans="2:65" s="1" customFormat="1" ht="22.5" customHeight="1">
      <c r="B102" s="41"/>
      <c r="C102" s="193" t="s">
        <v>10</v>
      </c>
      <c r="D102" s="193" t="s">
        <v>163</v>
      </c>
      <c r="E102" s="194" t="s">
        <v>644</v>
      </c>
      <c r="F102" s="195" t="s">
        <v>645</v>
      </c>
      <c r="G102" s="196" t="s">
        <v>166</v>
      </c>
      <c r="H102" s="197">
        <v>100</v>
      </c>
      <c r="I102" s="198"/>
      <c r="J102" s="199">
        <f t="shared" si="0"/>
        <v>0</v>
      </c>
      <c r="K102" s="195" t="s">
        <v>22</v>
      </c>
      <c r="L102" s="61"/>
      <c r="M102" s="200" t="s">
        <v>22</v>
      </c>
      <c r="N102" s="201" t="s">
        <v>44</v>
      </c>
      <c r="O102" s="42"/>
      <c r="P102" s="202">
        <f t="shared" si="1"/>
        <v>0</v>
      </c>
      <c r="Q102" s="202">
        <v>0</v>
      </c>
      <c r="R102" s="202">
        <f t="shared" si="2"/>
        <v>0</v>
      </c>
      <c r="S102" s="202">
        <v>0</v>
      </c>
      <c r="T102" s="203">
        <f t="shared" si="3"/>
        <v>0</v>
      </c>
      <c r="AR102" s="24" t="s">
        <v>251</v>
      </c>
      <c r="AT102" s="24" t="s">
        <v>163</v>
      </c>
      <c r="AU102" s="24" t="s">
        <v>82</v>
      </c>
      <c r="AY102" s="24" t="s">
        <v>161</v>
      </c>
      <c r="BE102" s="204">
        <f t="shared" si="4"/>
        <v>0</v>
      </c>
      <c r="BF102" s="204">
        <f t="shared" si="5"/>
        <v>0</v>
      </c>
      <c r="BG102" s="204">
        <f t="shared" si="6"/>
        <v>0</v>
      </c>
      <c r="BH102" s="204">
        <f t="shared" si="7"/>
        <v>0</v>
      </c>
      <c r="BI102" s="204">
        <f t="shared" si="8"/>
        <v>0</v>
      </c>
      <c r="BJ102" s="24" t="s">
        <v>24</v>
      </c>
      <c r="BK102" s="204">
        <f t="shared" si="9"/>
        <v>0</v>
      </c>
      <c r="BL102" s="24" t="s">
        <v>251</v>
      </c>
      <c r="BM102" s="24" t="s">
        <v>1336</v>
      </c>
    </row>
    <row r="103" spans="2:65" s="1" customFormat="1" ht="22.5" customHeight="1">
      <c r="B103" s="41"/>
      <c r="C103" s="193" t="s">
        <v>251</v>
      </c>
      <c r="D103" s="193" t="s">
        <v>163</v>
      </c>
      <c r="E103" s="194" t="s">
        <v>648</v>
      </c>
      <c r="F103" s="195" t="s">
        <v>649</v>
      </c>
      <c r="G103" s="196" t="s">
        <v>650</v>
      </c>
      <c r="H103" s="197">
        <v>20</v>
      </c>
      <c r="I103" s="198"/>
      <c r="J103" s="199">
        <f t="shared" si="0"/>
        <v>0</v>
      </c>
      <c r="K103" s="195" t="s">
        <v>22</v>
      </c>
      <c r="L103" s="61"/>
      <c r="M103" s="200" t="s">
        <v>22</v>
      </c>
      <c r="N103" s="201" t="s">
        <v>44</v>
      </c>
      <c r="O103" s="42"/>
      <c r="P103" s="202">
        <f t="shared" si="1"/>
        <v>0</v>
      </c>
      <c r="Q103" s="202">
        <v>0</v>
      </c>
      <c r="R103" s="202">
        <f t="shared" si="2"/>
        <v>0</v>
      </c>
      <c r="S103" s="202">
        <v>0</v>
      </c>
      <c r="T103" s="203">
        <f t="shared" si="3"/>
        <v>0</v>
      </c>
      <c r="AR103" s="24" t="s">
        <v>251</v>
      </c>
      <c r="AT103" s="24" t="s">
        <v>163</v>
      </c>
      <c r="AU103" s="24" t="s">
        <v>82</v>
      </c>
      <c r="AY103" s="24" t="s">
        <v>161</v>
      </c>
      <c r="BE103" s="204">
        <f t="shared" si="4"/>
        <v>0</v>
      </c>
      <c r="BF103" s="204">
        <f t="shared" si="5"/>
        <v>0</v>
      </c>
      <c r="BG103" s="204">
        <f t="shared" si="6"/>
        <v>0</v>
      </c>
      <c r="BH103" s="204">
        <f t="shared" si="7"/>
        <v>0</v>
      </c>
      <c r="BI103" s="204">
        <f t="shared" si="8"/>
        <v>0</v>
      </c>
      <c r="BJ103" s="24" t="s">
        <v>24</v>
      </c>
      <c r="BK103" s="204">
        <f t="shared" si="9"/>
        <v>0</v>
      </c>
      <c r="BL103" s="24" t="s">
        <v>251</v>
      </c>
      <c r="BM103" s="24" t="s">
        <v>1337</v>
      </c>
    </row>
    <row r="104" spans="2:65" s="1" customFormat="1" ht="22.5" customHeight="1">
      <c r="B104" s="41"/>
      <c r="C104" s="193" t="s">
        <v>256</v>
      </c>
      <c r="D104" s="193" t="s">
        <v>163</v>
      </c>
      <c r="E104" s="194" t="s">
        <v>653</v>
      </c>
      <c r="F104" s="195" t="s">
        <v>654</v>
      </c>
      <c r="G104" s="196" t="s">
        <v>390</v>
      </c>
      <c r="H104" s="197">
        <v>1</v>
      </c>
      <c r="I104" s="198"/>
      <c r="J104" s="199">
        <f t="shared" si="0"/>
        <v>0</v>
      </c>
      <c r="K104" s="195" t="s">
        <v>22</v>
      </c>
      <c r="L104" s="61"/>
      <c r="M104" s="200" t="s">
        <v>22</v>
      </c>
      <c r="N104" s="201" t="s">
        <v>44</v>
      </c>
      <c r="O104" s="42"/>
      <c r="P104" s="202">
        <f t="shared" si="1"/>
        <v>0</v>
      </c>
      <c r="Q104" s="202">
        <v>0</v>
      </c>
      <c r="R104" s="202">
        <f t="shared" si="2"/>
        <v>0</v>
      </c>
      <c r="S104" s="202">
        <v>0</v>
      </c>
      <c r="T104" s="203">
        <f t="shared" si="3"/>
        <v>0</v>
      </c>
      <c r="AR104" s="24" t="s">
        <v>251</v>
      </c>
      <c r="AT104" s="24" t="s">
        <v>163</v>
      </c>
      <c r="AU104" s="24" t="s">
        <v>82</v>
      </c>
      <c r="AY104" s="24" t="s">
        <v>161</v>
      </c>
      <c r="BE104" s="204">
        <f t="shared" si="4"/>
        <v>0</v>
      </c>
      <c r="BF104" s="204">
        <f t="shared" si="5"/>
        <v>0</v>
      </c>
      <c r="BG104" s="204">
        <f t="shared" si="6"/>
        <v>0</v>
      </c>
      <c r="BH104" s="204">
        <f t="shared" si="7"/>
        <v>0</v>
      </c>
      <c r="BI104" s="204">
        <f t="shared" si="8"/>
        <v>0</v>
      </c>
      <c r="BJ104" s="24" t="s">
        <v>24</v>
      </c>
      <c r="BK104" s="204">
        <f t="shared" si="9"/>
        <v>0</v>
      </c>
      <c r="BL104" s="24" t="s">
        <v>251</v>
      </c>
      <c r="BM104" s="24" t="s">
        <v>1338</v>
      </c>
    </row>
    <row r="105" spans="2:65" s="10" customFormat="1" ht="29.85" customHeight="1">
      <c r="B105" s="176"/>
      <c r="C105" s="177"/>
      <c r="D105" s="190" t="s">
        <v>72</v>
      </c>
      <c r="E105" s="191" t="s">
        <v>656</v>
      </c>
      <c r="F105" s="191" t="s">
        <v>657</v>
      </c>
      <c r="G105" s="177"/>
      <c r="H105" s="177"/>
      <c r="I105" s="180"/>
      <c r="J105" s="192">
        <f>BK105</f>
        <v>0</v>
      </c>
      <c r="K105" s="177"/>
      <c r="L105" s="182"/>
      <c r="M105" s="183"/>
      <c r="N105" s="184"/>
      <c r="O105" s="184"/>
      <c r="P105" s="185">
        <f>SUM(P106:P107)</f>
        <v>0</v>
      </c>
      <c r="Q105" s="184"/>
      <c r="R105" s="185">
        <f>SUM(R106:R107)</f>
        <v>0</v>
      </c>
      <c r="S105" s="184"/>
      <c r="T105" s="186">
        <f>SUM(T106:T107)</f>
        <v>0</v>
      </c>
      <c r="AR105" s="187" t="s">
        <v>82</v>
      </c>
      <c r="AT105" s="188" t="s">
        <v>72</v>
      </c>
      <c r="AU105" s="188" t="s">
        <v>24</v>
      </c>
      <c r="AY105" s="187" t="s">
        <v>161</v>
      </c>
      <c r="BK105" s="189">
        <f>SUM(BK106:BK107)</f>
        <v>0</v>
      </c>
    </row>
    <row r="106" spans="2:65" s="1" customFormat="1" ht="22.5" customHeight="1">
      <c r="B106" s="41"/>
      <c r="C106" s="193" t="s">
        <v>260</v>
      </c>
      <c r="D106" s="193" t="s">
        <v>163</v>
      </c>
      <c r="E106" s="194" t="s">
        <v>1339</v>
      </c>
      <c r="F106" s="195" t="s">
        <v>1340</v>
      </c>
      <c r="G106" s="196" t="s">
        <v>264</v>
      </c>
      <c r="H106" s="197">
        <v>1</v>
      </c>
      <c r="I106" s="198"/>
      <c r="J106" s="199">
        <f>ROUND(I106*H106,2)</f>
        <v>0</v>
      </c>
      <c r="K106" s="195" t="s">
        <v>22</v>
      </c>
      <c r="L106" s="61"/>
      <c r="M106" s="200" t="s">
        <v>22</v>
      </c>
      <c r="N106" s="201" t="s">
        <v>44</v>
      </c>
      <c r="O106" s="42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AR106" s="24" t="s">
        <v>251</v>
      </c>
      <c r="AT106" s="24" t="s">
        <v>163</v>
      </c>
      <c r="AU106" s="24" t="s">
        <v>82</v>
      </c>
      <c r="AY106" s="24" t="s">
        <v>161</v>
      </c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4" t="s">
        <v>24</v>
      </c>
      <c r="BK106" s="204">
        <f>ROUND(I106*H106,2)</f>
        <v>0</v>
      </c>
      <c r="BL106" s="24" t="s">
        <v>251</v>
      </c>
      <c r="BM106" s="24" t="s">
        <v>1341</v>
      </c>
    </row>
    <row r="107" spans="2:65" s="1" customFormat="1" ht="22.5" customHeight="1">
      <c r="B107" s="41"/>
      <c r="C107" s="193" t="s">
        <v>269</v>
      </c>
      <c r="D107" s="193" t="s">
        <v>163</v>
      </c>
      <c r="E107" s="194" t="s">
        <v>1342</v>
      </c>
      <c r="F107" s="195" t="s">
        <v>1343</v>
      </c>
      <c r="G107" s="196" t="s">
        <v>264</v>
      </c>
      <c r="H107" s="197">
        <v>1</v>
      </c>
      <c r="I107" s="198"/>
      <c r="J107" s="199">
        <f>ROUND(I107*H107,2)</f>
        <v>0</v>
      </c>
      <c r="K107" s="195" t="s">
        <v>22</v>
      </c>
      <c r="L107" s="61"/>
      <c r="M107" s="200" t="s">
        <v>22</v>
      </c>
      <c r="N107" s="242" t="s">
        <v>44</v>
      </c>
      <c r="O107" s="243"/>
      <c r="P107" s="244">
        <f>O107*H107</f>
        <v>0</v>
      </c>
      <c r="Q107" s="244">
        <v>0</v>
      </c>
      <c r="R107" s="244">
        <f>Q107*H107</f>
        <v>0</v>
      </c>
      <c r="S107" s="244">
        <v>0</v>
      </c>
      <c r="T107" s="245">
        <f>S107*H107</f>
        <v>0</v>
      </c>
      <c r="AR107" s="24" t="s">
        <v>251</v>
      </c>
      <c r="AT107" s="24" t="s">
        <v>163</v>
      </c>
      <c r="AU107" s="24" t="s">
        <v>82</v>
      </c>
      <c r="AY107" s="24" t="s">
        <v>161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4" t="s">
        <v>24</v>
      </c>
      <c r="BK107" s="204">
        <f>ROUND(I107*H107,2)</f>
        <v>0</v>
      </c>
      <c r="BL107" s="24" t="s">
        <v>251</v>
      </c>
      <c r="BM107" s="24" t="s">
        <v>1344</v>
      </c>
    </row>
    <row r="108" spans="2:65" s="1" customFormat="1" ht="6.95" customHeight="1">
      <c r="B108" s="56"/>
      <c r="C108" s="57"/>
      <c r="D108" s="57"/>
      <c r="E108" s="57"/>
      <c r="F108" s="57"/>
      <c r="G108" s="57"/>
      <c r="H108" s="57"/>
      <c r="I108" s="139"/>
      <c r="J108" s="57"/>
      <c r="K108" s="57"/>
      <c r="L108" s="61"/>
    </row>
  </sheetData>
  <sheetProtection password="CC35" sheet="1" objects="1" scenarios="1" formatCells="0" formatColumns="0" formatRows="0" sort="0" autoFilter="0"/>
  <autoFilter ref="C81:K107"/>
  <mergeCells count="9"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125</v>
      </c>
      <c r="G1" s="593" t="s">
        <v>126</v>
      </c>
      <c r="H1" s="593"/>
      <c r="I1" s="115"/>
      <c r="J1" s="114" t="s">
        <v>127</v>
      </c>
      <c r="K1" s="113" t="s">
        <v>128</v>
      </c>
      <c r="L1" s="114" t="s">
        <v>129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552"/>
      <c r="M2" s="552"/>
      <c r="N2" s="552"/>
      <c r="O2" s="552"/>
      <c r="P2" s="552"/>
      <c r="Q2" s="552"/>
      <c r="R2" s="552"/>
      <c r="S2" s="552"/>
      <c r="T2" s="552"/>
      <c r="U2" s="552"/>
      <c r="V2" s="552"/>
      <c r="AT2" s="24" t="s">
        <v>115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5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594" t="str">
        <f>'Rekapitulace stavby'!K6</f>
        <v>Modernizace sportoviště nad parkem</v>
      </c>
      <c r="F7" s="595"/>
      <c r="G7" s="595"/>
      <c r="H7" s="595"/>
      <c r="I7" s="117"/>
      <c r="J7" s="29"/>
      <c r="K7" s="31"/>
    </row>
    <row r="8" spans="1:70" s="1" customFormat="1" ht="15">
      <c r="B8" s="41"/>
      <c r="C8" s="42"/>
      <c r="D8" s="37" t="s">
        <v>131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596" t="s">
        <v>1345</v>
      </c>
      <c r="F9" s="597"/>
      <c r="G9" s="597"/>
      <c r="H9" s="597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22</v>
      </c>
      <c r="G11" s="42"/>
      <c r="H11" s="42"/>
      <c r="I11" s="119" t="s">
        <v>23</v>
      </c>
      <c r="J11" s="35" t="s">
        <v>22</v>
      </c>
      <c r="K11" s="45"/>
    </row>
    <row r="12" spans="1:70" s="1" customFormat="1" ht="14.45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19" t="s">
        <v>27</v>
      </c>
      <c r="J12" s="120" t="str">
        <f>'Rekapitulace stavby'!AN8</f>
        <v>15. 1. 2016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29</v>
      </c>
      <c r="E14" s="42"/>
      <c r="F14" s="42"/>
      <c r="G14" s="42"/>
      <c r="H14" s="42"/>
      <c r="I14" s="119" t="s">
        <v>30</v>
      </c>
      <c r="J14" s="35" t="s">
        <v>22</v>
      </c>
      <c r="K14" s="45"/>
    </row>
    <row r="15" spans="1:70" s="1" customFormat="1" ht="18" customHeight="1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22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33</v>
      </c>
      <c r="E17" s="42"/>
      <c r="F17" s="42"/>
      <c r="G17" s="42"/>
      <c r="H17" s="42"/>
      <c r="I17" s="119" t="s">
        <v>30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35</v>
      </c>
      <c r="E20" s="42"/>
      <c r="F20" s="42"/>
      <c r="G20" s="42"/>
      <c r="H20" s="42"/>
      <c r="I20" s="119" t="s">
        <v>30</v>
      </c>
      <c r="J20" s="35" t="s">
        <v>22</v>
      </c>
      <c r="K20" s="45"/>
    </row>
    <row r="21" spans="2:11" s="1" customFormat="1" ht="18" customHeight="1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22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586" t="s">
        <v>22</v>
      </c>
      <c r="F24" s="586"/>
      <c r="G24" s="586"/>
      <c r="H24" s="586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39</v>
      </c>
      <c r="E27" s="42"/>
      <c r="F27" s="42"/>
      <c r="G27" s="42"/>
      <c r="H27" s="42"/>
      <c r="I27" s="118"/>
      <c r="J27" s="128">
        <f>ROUND(J80,2)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41</v>
      </c>
      <c r="G29" s="42"/>
      <c r="H29" s="42"/>
      <c r="I29" s="129" t="s">
        <v>40</v>
      </c>
      <c r="J29" s="46" t="s">
        <v>42</v>
      </c>
      <c r="K29" s="45"/>
    </row>
    <row r="30" spans="2:11" s="1" customFormat="1" ht="14.45" customHeight="1">
      <c r="B30" s="41"/>
      <c r="C30" s="42"/>
      <c r="D30" s="49" t="s">
        <v>43</v>
      </c>
      <c r="E30" s="49" t="s">
        <v>44</v>
      </c>
      <c r="F30" s="130">
        <f>ROUND(SUM(BE80:BE94), 2)</f>
        <v>0</v>
      </c>
      <c r="G30" s="42"/>
      <c r="H30" s="42"/>
      <c r="I30" s="131">
        <v>0.21</v>
      </c>
      <c r="J30" s="130">
        <f>ROUND(ROUND((SUM(BE80:BE94)),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45</v>
      </c>
      <c r="F31" s="130">
        <f>ROUND(SUM(BF80:BF94), 2)</f>
        <v>0</v>
      </c>
      <c r="G31" s="42"/>
      <c r="H31" s="42"/>
      <c r="I31" s="131">
        <v>0.15</v>
      </c>
      <c r="J31" s="130">
        <f>ROUND(ROUND((SUM(BF80:BF94)),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46</v>
      </c>
      <c r="F32" s="130">
        <f>ROUND(SUM(BG80:BG94),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47</v>
      </c>
      <c r="F33" s="130">
        <f>ROUND(SUM(BH80:BH94),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48</v>
      </c>
      <c r="F34" s="130">
        <f>ROUND(SUM(BI80:BI94),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49</v>
      </c>
      <c r="E36" s="79"/>
      <c r="F36" s="79"/>
      <c r="G36" s="134" t="s">
        <v>50</v>
      </c>
      <c r="H36" s="135" t="s">
        <v>51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133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594" t="str">
        <f>E7</f>
        <v>Modernizace sportoviště nad parkem</v>
      </c>
      <c r="F45" s="595"/>
      <c r="G45" s="595"/>
      <c r="H45" s="595"/>
      <c r="I45" s="118"/>
      <c r="J45" s="42"/>
      <c r="K45" s="45"/>
    </row>
    <row r="46" spans="2:11" s="1" customFormat="1" ht="14.45" customHeight="1">
      <c r="B46" s="41"/>
      <c r="C46" s="37" t="s">
        <v>131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596" t="str">
        <f>E9</f>
        <v>012 - SO 12 - Cesta</v>
      </c>
      <c r="F47" s="597"/>
      <c r="G47" s="597"/>
      <c r="H47" s="597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>p.č. 198/1, k.ú. Mnichovo Hradiště</v>
      </c>
      <c r="G49" s="42"/>
      <c r="H49" s="42"/>
      <c r="I49" s="119" t="s">
        <v>27</v>
      </c>
      <c r="J49" s="120" t="str">
        <f>IF(J12="","",J12)</f>
        <v>15. 1. 2016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5">
      <c r="B51" s="41"/>
      <c r="C51" s="37" t="s">
        <v>29</v>
      </c>
      <c r="D51" s="42"/>
      <c r="E51" s="42"/>
      <c r="F51" s="35" t="str">
        <f>E15</f>
        <v>Město Mnichovo Hradiště</v>
      </c>
      <c r="G51" s="42"/>
      <c r="H51" s="42"/>
      <c r="I51" s="119" t="s">
        <v>35</v>
      </c>
      <c r="J51" s="35" t="str">
        <f>E21</f>
        <v>ANITAS s.r.o.</v>
      </c>
      <c r="K51" s="45"/>
    </row>
    <row r="52" spans="2:47" s="1" customFormat="1" ht="14.45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134</v>
      </c>
      <c r="D54" s="132"/>
      <c r="E54" s="132"/>
      <c r="F54" s="132"/>
      <c r="G54" s="132"/>
      <c r="H54" s="132"/>
      <c r="I54" s="145"/>
      <c r="J54" s="146" t="s">
        <v>135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136</v>
      </c>
      <c r="D56" s="42"/>
      <c r="E56" s="42"/>
      <c r="F56" s="42"/>
      <c r="G56" s="42"/>
      <c r="H56" s="42"/>
      <c r="I56" s="118"/>
      <c r="J56" s="128">
        <f>J80</f>
        <v>0</v>
      </c>
      <c r="K56" s="45"/>
      <c r="AU56" s="24" t="s">
        <v>137</v>
      </c>
    </row>
    <row r="57" spans="2:47" s="7" customFormat="1" ht="24.95" customHeight="1">
      <c r="B57" s="149"/>
      <c r="C57" s="150"/>
      <c r="D57" s="151" t="s">
        <v>138</v>
      </c>
      <c r="E57" s="152"/>
      <c r="F57" s="152"/>
      <c r="G57" s="152"/>
      <c r="H57" s="152"/>
      <c r="I57" s="153"/>
      <c r="J57" s="154">
        <f>J81</f>
        <v>0</v>
      </c>
      <c r="K57" s="155"/>
    </row>
    <row r="58" spans="2:47" s="8" customFormat="1" ht="19.899999999999999" customHeight="1">
      <c r="B58" s="156"/>
      <c r="C58" s="157"/>
      <c r="D58" s="158" t="s">
        <v>139</v>
      </c>
      <c r="E58" s="159"/>
      <c r="F58" s="159"/>
      <c r="G58" s="159"/>
      <c r="H58" s="159"/>
      <c r="I58" s="160"/>
      <c r="J58" s="161">
        <f>J82</f>
        <v>0</v>
      </c>
      <c r="K58" s="162"/>
    </row>
    <row r="59" spans="2:47" s="8" customFormat="1" ht="19.899999999999999" customHeight="1">
      <c r="B59" s="156"/>
      <c r="C59" s="157"/>
      <c r="D59" s="158" t="s">
        <v>141</v>
      </c>
      <c r="E59" s="159"/>
      <c r="F59" s="159"/>
      <c r="G59" s="159"/>
      <c r="H59" s="159"/>
      <c r="I59" s="160"/>
      <c r="J59" s="161">
        <f>J86</f>
        <v>0</v>
      </c>
      <c r="K59" s="162"/>
    </row>
    <row r="60" spans="2:47" s="8" customFormat="1" ht="19.899999999999999" customHeight="1">
      <c r="B60" s="156"/>
      <c r="C60" s="157"/>
      <c r="D60" s="158" t="s">
        <v>144</v>
      </c>
      <c r="E60" s="159"/>
      <c r="F60" s="159"/>
      <c r="G60" s="159"/>
      <c r="H60" s="159"/>
      <c r="I60" s="160"/>
      <c r="J60" s="161">
        <f>J93</f>
        <v>0</v>
      </c>
      <c r="K60" s="162"/>
    </row>
    <row r="61" spans="2:47" s="1" customFormat="1" ht="21.75" customHeight="1">
      <c r="B61" s="41"/>
      <c r="C61" s="42"/>
      <c r="D61" s="42"/>
      <c r="E61" s="42"/>
      <c r="F61" s="42"/>
      <c r="G61" s="42"/>
      <c r="H61" s="42"/>
      <c r="I61" s="118"/>
      <c r="J61" s="42"/>
      <c r="K61" s="45"/>
    </row>
    <row r="62" spans="2:47" s="1" customFormat="1" ht="6.95" customHeight="1">
      <c r="B62" s="56"/>
      <c r="C62" s="57"/>
      <c r="D62" s="57"/>
      <c r="E62" s="57"/>
      <c r="F62" s="57"/>
      <c r="G62" s="57"/>
      <c r="H62" s="57"/>
      <c r="I62" s="139"/>
      <c r="J62" s="57"/>
      <c r="K62" s="58"/>
    </row>
    <row r="66" spans="2:63" s="1" customFormat="1" ht="6.95" customHeight="1">
      <c r="B66" s="59"/>
      <c r="C66" s="60"/>
      <c r="D66" s="60"/>
      <c r="E66" s="60"/>
      <c r="F66" s="60"/>
      <c r="G66" s="60"/>
      <c r="H66" s="60"/>
      <c r="I66" s="142"/>
      <c r="J66" s="60"/>
      <c r="K66" s="60"/>
      <c r="L66" s="61"/>
    </row>
    <row r="67" spans="2:63" s="1" customFormat="1" ht="36.950000000000003" customHeight="1">
      <c r="B67" s="41"/>
      <c r="C67" s="62" t="s">
        <v>145</v>
      </c>
      <c r="D67" s="63"/>
      <c r="E67" s="63"/>
      <c r="F67" s="63"/>
      <c r="G67" s="63"/>
      <c r="H67" s="63"/>
      <c r="I67" s="163"/>
      <c r="J67" s="63"/>
      <c r="K67" s="63"/>
      <c r="L67" s="61"/>
    </row>
    <row r="68" spans="2:63" s="1" customFormat="1" ht="6.95" customHeight="1">
      <c r="B68" s="41"/>
      <c r="C68" s="63"/>
      <c r="D68" s="63"/>
      <c r="E68" s="63"/>
      <c r="F68" s="63"/>
      <c r="G68" s="63"/>
      <c r="H68" s="63"/>
      <c r="I68" s="163"/>
      <c r="J68" s="63"/>
      <c r="K68" s="63"/>
      <c r="L68" s="61"/>
    </row>
    <row r="69" spans="2:63" s="1" customFormat="1" ht="14.45" customHeight="1">
      <c r="B69" s="41"/>
      <c r="C69" s="65" t="s">
        <v>18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63" s="1" customFormat="1" ht="22.5" customHeight="1">
      <c r="B70" s="41"/>
      <c r="C70" s="63"/>
      <c r="D70" s="63"/>
      <c r="E70" s="590" t="str">
        <f>E7</f>
        <v>Modernizace sportoviště nad parkem</v>
      </c>
      <c r="F70" s="591"/>
      <c r="G70" s="591"/>
      <c r="H70" s="591"/>
      <c r="I70" s="163"/>
      <c r="J70" s="63"/>
      <c r="K70" s="63"/>
      <c r="L70" s="61"/>
    </row>
    <row r="71" spans="2:63" s="1" customFormat="1" ht="14.45" customHeight="1">
      <c r="B71" s="41"/>
      <c r="C71" s="65" t="s">
        <v>131</v>
      </c>
      <c r="D71" s="63"/>
      <c r="E71" s="63"/>
      <c r="F71" s="63"/>
      <c r="G71" s="63"/>
      <c r="H71" s="63"/>
      <c r="I71" s="163"/>
      <c r="J71" s="63"/>
      <c r="K71" s="63"/>
      <c r="L71" s="61"/>
    </row>
    <row r="72" spans="2:63" s="1" customFormat="1" ht="23.25" customHeight="1">
      <c r="B72" s="41"/>
      <c r="C72" s="63"/>
      <c r="D72" s="63"/>
      <c r="E72" s="558" t="str">
        <f>E9</f>
        <v>012 - SO 12 - Cesta</v>
      </c>
      <c r="F72" s="592"/>
      <c r="G72" s="592"/>
      <c r="H72" s="592"/>
      <c r="I72" s="163"/>
      <c r="J72" s="63"/>
      <c r="K72" s="63"/>
      <c r="L72" s="61"/>
    </row>
    <row r="73" spans="2:63" s="1" customFormat="1" ht="6.95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63" s="1" customFormat="1" ht="18" customHeight="1">
      <c r="B74" s="41"/>
      <c r="C74" s="65" t="s">
        <v>25</v>
      </c>
      <c r="D74" s="63"/>
      <c r="E74" s="63"/>
      <c r="F74" s="164" t="str">
        <f>F12</f>
        <v>p.č. 198/1, k.ú. Mnichovo Hradiště</v>
      </c>
      <c r="G74" s="63"/>
      <c r="H74" s="63"/>
      <c r="I74" s="165" t="s">
        <v>27</v>
      </c>
      <c r="J74" s="73" t="str">
        <f>IF(J12="","",J12)</f>
        <v>15. 1. 2016</v>
      </c>
      <c r="K74" s="63"/>
      <c r="L74" s="61"/>
    </row>
    <row r="75" spans="2:63" s="1" customFormat="1" ht="6.95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63" s="1" customFormat="1" ht="15">
      <c r="B76" s="41"/>
      <c r="C76" s="65" t="s">
        <v>29</v>
      </c>
      <c r="D76" s="63"/>
      <c r="E76" s="63"/>
      <c r="F76" s="164" t="str">
        <f>E15</f>
        <v>Město Mnichovo Hradiště</v>
      </c>
      <c r="G76" s="63"/>
      <c r="H76" s="63"/>
      <c r="I76" s="165" t="s">
        <v>35</v>
      </c>
      <c r="J76" s="164" t="str">
        <f>E21</f>
        <v>ANITAS s.r.o.</v>
      </c>
      <c r="K76" s="63"/>
      <c r="L76" s="61"/>
    </row>
    <row r="77" spans="2:63" s="1" customFormat="1" ht="14.45" customHeight="1">
      <c r="B77" s="41"/>
      <c r="C77" s="65" t="s">
        <v>33</v>
      </c>
      <c r="D77" s="63"/>
      <c r="E77" s="63"/>
      <c r="F77" s="164" t="str">
        <f>IF(E18="","",E18)</f>
        <v/>
      </c>
      <c r="G77" s="63"/>
      <c r="H77" s="63"/>
      <c r="I77" s="163"/>
      <c r="J77" s="63"/>
      <c r="K77" s="63"/>
      <c r="L77" s="61"/>
    </row>
    <row r="78" spans="2:63" s="1" customFormat="1" ht="10.35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63" s="9" customFormat="1" ht="29.25" customHeight="1">
      <c r="B79" s="166"/>
      <c r="C79" s="167" t="s">
        <v>146</v>
      </c>
      <c r="D79" s="168" t="s">
        <v>58</v>
      </c>
      <c r="E79" s="168" t="s">
        <v>54</v>
      </c>
      <c r="F79" s="168" t="s">
        <v>147</v>
      </c>
      <c r="G79" s="168" t="s">
        <v>148</v>
      </c>
      <c r="H79" s="168" t="s">
        <v>149</v>
      </c>
      <c r="I79" s="169" t="s">
        <v>150</v>
      </c>
      <c r="J79" s="168" t="s">
        <v>135</v>
      </c>
      <c r="K79" s="170" t="s">
        <v>151</v>
      </c>
      <c r="L79" s="171"/>
      <c r="M79" s="81" t="s">
        <v>152</v>
      </c>
      <c r="N79" s="82" t="s">
        <v>43</v>
      </c>
      <c r="O79" s="82" t="s">
        <v>153</v>
      </c>
      <c r="P79" s="82" t="s">
        <v>154</v>
      </c>
      <c r="Q79" s="82" t="s">
        <v>155</v>
      </c>
      <c r="R79" s="82" t="s">
        <v>156</v>
      </c>
      <c r="S79" s="82" t="s">
        <v>157</v>
      </c>
      <c r="T79" s="83" t="s">
        <v>158</v>
      </c>
    </row>
    <row r="80" spans="2:63" s="1" customFormat="1" ht="29.25" customHeight="1">
      <c r="B80" s="41"/>
      <c r="C80" s="87" t="s">
        <v>136</v>
      </c>
      <c r="D80" s="63"/>
      <c r="E80" s="63"/>
      <c r="F80" s="63"/>
      <c r="G80" s="63"/>
      <c r="H80" s="63"/>
      <c r="I80" s="163"/>
      <c r="J80" s="172">
        <f>BK80</f>
        <v>0</v>
      </c>
      <c r="K80" s="63"/>
      <c r="L80" s="61"/>
      <c r="M80" s="84"/>
      <c r="N80" s="85"/>
      <c r="O80" s="85"/>
      <c r="P80" s="173">
        <f>P81</f>
        <v>0</v>
      </c>
      <c r="Q80" s="85"/>
      <c r="R80" s="173">
        <f>R81</f>
        <v>92.771630999999999</v>
      </c>
      <c r="S80" s="85"/>
      <c r="T80" s="174">
        <f>T81</f>
        <v>0</v>
      </c>
      <c r="AT80" s="24" t="s">
        <v>72</v>
      </c>
      <c r="AU80" s="24" t="s">
        <v>137</v>
      </c>
      <c r="BK80" s="175">
        <f>BK81</f>
        <v>0</v>
      </c>
    </row>
    <row r="81" spans="2:65" s="10" customFormat="1" ht="37.35" customHeight="1">
      <c r="B81" s="176"/>
      <c r="C81" s="177"/>
      <c r="D81" s="178" t="s">
        <v>72</v>
      </c>
      <c r="E81" s="179" t="s">
        <v>159</v>
      </c>
      <c r="F81" s="179" t="s">
        <v>160</v>
      </c>
      <c r="G81" s="177"/>
      <c r="H81" s="177"/>
      <c r="I81" s="180"/>
      <c r="J81" s="181">
        <f>BK81</f>
        <v>0</v>
      </c>
      <c r="K81" s="177"/>
      <c r="L81" s="182"/>
      <c r="M81" s="183"/>
      <c r="N81" s="184"/>
      <c r="O81" s="184"/>
      <c r="P81" s="185">
        <f>P82+P86+P93</f>
        <v>0</v>
      </c>
      <c r="Q81" s="184"/>
      <c r="R81" s="185">
        <f>R82+R86+R93</f>
        <v>92.771630999999999</v>
      </c>
      <c r="S81" s="184"/>
      <c r="T81" s="186">
        <f>T82+T86+T93</f>
        <v>0</v>
      </c>
      <c r="AR81" s="187" t="s">
        <v>24</v>
      </c>
      <c r="AT81" s="188" t="s">
        <v>72</v>
      </c>
      <c r="AU81" s="188" t="s">
        <v>73</v>
      </c>
      <c r="AY81" s="187" t="s">
        <v>161</v>
      </c>
      <c r="BK81" s="189">
        <f>BK82+BK86+BK93</f>
        <v>0</v>
      </c>
    </row>
    <row r="82" spans="2:65" s="10" customFormat="1" ht="19.899999999999999" customHeight="1">
      <c r="B82" s="176"/>
      <c r="C82" s="177"/>
      <c r="D82" s="190" t="s">
        <v>72</v>
      </c>
      <c r="E82" s="191" t="s">
        <v>24</v>
      </c>
      <c r="F82" s="191" t="s">
        <v>162</v>
      </c>
      <c r="G82" s="177"/>
      <c r="H82" s="177"/>
      <c r="I82" s="180"/>
      <c r="J82" s="192">
        <f>BK82</f>
        <v>0</v>
      </c>
      <c r="K82" s="177"/>
      <c r="L82" s="182"/>
      <c r="M82" s="183"/>
      <c r="N82" s="184"/>
      <c r="O82" s="184"/>
      <c r="P82" s="185">
        <f>SUM(P83:P85)</f>
        <v>0</v>
      </c>
      <c r="Q82" s="184"/>
      <c r="R82" s="185">
        <f>SUM(R83:R85)</f>
        <v>0</v>
      </c>
      <c r="S82" s="184"/>
      <c r="T82" s="186">
        <f>SUM(T83:T85)</f>
        <v>0</v>
      </c>
      <c r="AR82" s="187" t="s">
        <v>24</v>
      </c>
      <c r="AT82" s="188" t="s">
        <v>72</v>
      </c>
      <c r="AU82" s="188" t="s">
        <v>24</v>
      </c>
      <c r="AY82" s="187" t="s">
        <v>161</v>
      </c>
      <c r="BK82" s="189">
        <f>SUM(BK83:BK85)</f>
        <v>0</v>
      </c>
    </row>
    <row r="83" spans="2:65" s="1" customFormat="1" ht="22.5" customHeight="1">
      <c r="B83" s="41"/>
      <c r="C83" s="193" t="s">
        <v>24</v>
      </c>
      <c r="D83" s="193" t="s">
        <v>163</v>
      </c>
      <c r="E83" s="194" t="s">
        <v>218</v>
      </c>
      <c r="F83" s="195" t="s">
        <v>219</v>
      </c>
      <c r="G83" s="196" t="s">
        <v>220</v>
      </c>
      <c r="H83" s="197">
        <v>333.3</v>
      </c>
      <c r="I83" s="198"/>
      <c r="J83" s="199">
        <f>ROUND(I83*H83,2)</f>
        <v>0</v>
      </c>
      <c r="K83" s="195" t="s">
        <v>167</v>
      </c>
      <c r="L83" s="61"/>
      <c r="M83" s="200" t="s">
        <v>22</v>
      </c>
      <c r="N83" s="201" t="s">
        <v>44</v>
      </c>
      <c r="O83" s="42"/>
      <c r="P83" s="202">
        <f>O83*H83</f>
        <v>0</v>
      </c>
      <c r="Q83" s="202">
        <v>0</v>
      </c>
      <c r="R83" s="202">
        <f>Q83*H83</f>
        <v>0</v>
      </c>
      <c r="S83" s="202">
        <v>0</v>
      </c>
      <c r="T83" s="203">
        <f>S83*H83</f>
        <v>0</v>
      </c>
      <c r="AR83" s="24" t="s">
        <v>168</v>
      </c>
      <c r="AT83" s="24" t="s">
        <v>163</v>
      </c>
      <c r="AU83" s="24" t="s">
        <v>82</v>
      </c>
      <c r="AY83" s="24" t="s">
        <v>161</v>
      </c>
      <c r="BE83" s="204">
        <f>IF(N83="základní",J83,0)</f>
        <v>0</v>
      </c>
      <c r="BF83" s="204">
        <f>IF(N83="snížená",J83,0)</f>
        <v>0</v>
      </c>
      <c r="BG83" s="204">
        <f>IF(N83="zákl. přenesená",J83,0)</f>
        <v>0</v>
      </c>
      <c r="BH83" s="204">
        <f>IF(N83="sníž. přenesená",J83,0)</f>
        <v>0</v>
      </c>
      <c r="BI83" s="204">
        <f>IF(N83="nulová",J83,0)</f>
        <v>0</v>
      </c>
      <c r="BJ83" s="24" t="s">
        <v>24</v>
      </c>
      <c r="BK83" s="204">
        <f>ROUND(I83*H83,2)</f>
        <v>0</v>
      </c>
      <c r="BL83" s="24" t="s">
        <v>168</v>
      </c>
      <c r="BM83" s="24" t="s">
        <v>1346</v>
      </c>
    </row>
    <row r="84" spans="2:65" s="11" customFormat="1">
      <c r="B84" s="205"/>
      <c r="C84" s="206"/>
      <c r="D84" s="207" t="s">
        <v>170</v>
      </c>
      <c r="E84" s="208" t="s">
        <v>22</v>
      </c>
      <c r="F84" s="209" t="s">
        <v>1347</v>
      </c>
      <c r="G84" s="206"/>
      <c r="H84" s="210" t="s">
        <v>22</v>
      </c>
      <c r="I84" s="211"/>
      <c r="J84" s="206"/>
      <c r="K84" s="206"/>
      <c r="L84" s="212"/>
      <c r="M84" s="213"/>
      <c r="N84" s="214"/>
      <c r="O84" s="214"/>
      <c r="P84" s="214"/>
      <c r="Q84" s="214"/>
      <c r="R84" s="214"/>
      <c r="S84" s="214"/>
      <c r="T84" s="215"/>
      <c r="AT84" s="216" t="s">
        <v>170</v>
      </c>
      <c r="AU84" s="216" t="s">
        <v>82</v>
      </c>
      <c r="AV84" s="11" t="s">
        <v>24</v>
      </c>
      <c r="AW84" s="11" t="s">
        <v>37</v>
      </c>
      <c r="AX84" s="11" t="s">
        <v>73</v>
      </c>
      <c r="AY84" s="216" t="s">
        <v>161</v>
      </c>
    </row>
    <row r="85" spans="2:65" s="12" customFormat="1">
      <c r="B85" s="217"/>
      <c r="C85" s="218"/>
      <c r="D85" s="207" t="s">
        <v>170</v>
      </c>
      <c r="E85" s="229" t="s">
        <v>22</v>
      </c>
      <c r="F85" s="230" t="s">
        <v>1348</v>
      </c>
      <c r="G85" s="218"/>
      <c r="H85" s="231">
        <v>333.3</v>
      </c>
      <c r="I85" s="223"/>
      <c r="J85" s="218"/>
      <c r="K85" s="218"/>
      <c r="L85" s="224"/>
      <c r="M85" s="225"/>
      <c r="N85" s="226"/>
      <c r="O85" s="226"/>
      <c r="P85" s="226"/>
      <c r="Q85" s="226"/>
      <c r="R85" s="226"/>
      <c r="S85" s="226"/>
      <c r="T85" s="227"/>
      <c r="AT85" s="228" t="s">
        <v>170</v>
      </c>
      <c r="AU85" s="228" t="s">
        <v>82</v>
      </c>
      <c r="AV85" s="12" t="s">
        <v>82</v>
      </c>
      <c r="AW85" s="12" t="s">
        <v>37</v>
      </c>
      <c r="AX85" s="12" t="s">
        <v>24</v>
      </c>
      <c r="AY85" s="228" t="s">
        <v>161</v>
      </c>
    </row>
    <row r="86" spans="2:65" s="10" customFormat="1" ht="29.85" customHeight="1">
      <c r="B86" s="176"/>
      <c r="C86" s="177"/>
      <c r="D86" s="190" t="s">
        <v>72</v>
      </c>
      <c r="E86" s="191" t="s">
        <v>192</v>
      </c>
      <c r="F86" s="191" t="s">
        <v>228</v>
      </c>
      <c r="G86" s="177"/>
      <c r="H86" s="177"/>
      <c r="I86" s="180"/>
      <c r="J86" s="192">
        <f>BK86</f>
        <v>0</v>
      </c>
      <c r="K86" s="177"/>
      <c r="L86" s="182"/>
      <c r="M86" s="183"/>
      <c r="N86" s="184"/>
      <c r="O86" s="184"/>
      <c r="P86" s="185">
        <f>SUM(P87:P92)</f>
        <v>0</v>
      </c>
      <c r="Q86" s="184"/>
      <c r="R86" s="185">
        <f>SUM(R87:R92)</f>
        <v>92.771630999999999</v>
      </c>
      <c r="S86" s="184"/>
      <c r="T86" s="186">
        <f>SUM(T87:T92)</f>
        <v>0</v>
      </c>
      <c r="AR86" s="187" t="s">
        <v>24</v>
      </c>
      <c r="AT86" s="188" t="s">
        <v>72</v>
      </c>
      <c r="AU86" s="188" t="s">
        <v>24</v>
      </c>
      <c r="AY86" s="187" t="s">
        <v>161</v>
      </c>
      <c r="BK86" s="189">
        <f>SUM(BK87:BK92)</f>
        <v>0</v>
      </c>
    </row>
    <row r="87" spans="2:65" s="1" customFormat="1" ht="22.5" customHeight="1">
      <c r="B87" s="41"/>
      <c r="C87" s="193" t="s">
        <v>82</v>
      </c>
      <c r="D87" s="193" t="s">
        <v>163</v>
      </c>
      <c r="E87" s="194" t="s">
        <v>326</v>
      </c>
      <c r="F87" s="195" t="s">
        <v>327</v>
      </c>
      <c r="G87" s="196" t="s">
        <v>220</v>
      </c>
      <c r="H87" s="197">
        <v>303</v>
      </c>
      <c r="I87" s="198"/>
      <c r="J87" s="199">
        <f>ROUND(I87*H87,2)</f>
        <v>0</v>
      </c>
      <c r="K87" s="195" t="s">
        <v>167</v>
      </c>
      <c r="L87" s="61"/>
      <c r="M87" s="200" t="s">
        <v>22</v>
      </c>
      <c r="N87" s="201" t="s">
        <v>44</v>
      </c>
      <c r="O87" s="42"/>
      <c r="P87" s="202">
        <f>O87*H87</f>
        <v>0</v>
      </c>
      <c r="Q87" s="202">
        <v>9.8199999999999996E-2</v>
      </c>
      <c r="R87" s="202">
        <f>Q87*H87</f>
        <v>29.7546</v>
      </c>
      <c r="S87" s="202">
        <v>0</v>
      </c>
      <c r="T87" s="203">
        <f>S87*H87</f>
        <v>0</v>
      </c>
      <c r="AR87" s="24" t="s">
        <v>168</v>
      </c>
      <c r="AT87" s="24" t="s">
        <v>163</v>
      </c>
      <c r="AU87" s="24" t="s">
        <v>82</v>
      </c>
      <c r="AY87" s="24" t="s">
        <v>161</v>
      </c>
      <c r="BE87" s="204">
        <f>IF(N87="základní",J87,0)</f>
        <v>0</v>
      </c>
      <c r="BF87" s="204">
        <f>IF(N87="snížená",J87,0)</f>
        <v>0</v>
      </c>
      <c r="BG87" s="204">
        <f>IF(N87="zákl. přenesená",J87,0)</f>
        <v>0</v>
      </c>
      <c r="BH87" s="204">
        <f>IF(N87="sníž. přenesená",J87,0)</f>
        <v>0</v>
      </c>
      <c r="BI87" s="204">
        <f>IF(N87="nulová",J87,0)</f>
        <v>0</v>
      </c>
      <c r="BJ87" s="24" t="s">
        <v>24</v>
      </c>
      <c r="BK87" s="204">
        <f>ROUND(I87*H87,2)</f>
        <v>0</v>
      </c>
      <c r="BL87" s="24" t="s">
        <v>168</v>
      </c>
      <c r="BM87" s="24" t="s">
        <v>1349</v>
      </c>
    </row>
    <row r="88" spans="2:65" s="11" customFormat="1">
      <c r="B88" s="205"/>
      <c r="C88" s="206"/>
      <c r="D88" s="207" t="s">
        <v>170</v>
      </c>
      <c r="E88" s="208" t="s">
        <v>22</v>
      </c>
      <c r="F88" s="209" t="s">
        <v>1350</v>
      </c>
      <c r="G88" s="206"/>
      <c r="H88" s="210" t="s">
        <v>22</v>
      </c>
      <c r="I88" s="211"/>
      <c r="J88" s="206"/>
      <c r="K88" s="206"/>
      <c r="L88" s="212"/>
      <c r="M88" s="213"/>
      <c r="N88" s="214"/>
      <c r="O88" s="214"/>
      <c r="P88" s="214"/>
      <c r="Q88" s="214"/>
      <c r="R88" s="214"/>
      <c r="S88" s="214"/>
      <c r="T88" s="215"/>
      <c r="AT88" s="216" t="s">
        <v>170</v>
      </c>
      <c r="AU88" s="216" t="s">
        <v>82</v>
      </c>
      <c r="AV88" s="11" t="s">
        <v>24</v>
      </c>
      <c r="AW88" s="11" t="s">
        <v>37</v>
      </c>
      <c r="AX88" s="11" t="s">
        <v>73</v>
      </c>
      <c r="AY88" s="216" t="s">
        <v>161</v>
      </c>
    </row>
    <row r="89" spans="2:65" s="12" customFormat="1">
      <c r="B89" s="217"/>
      <c r="C89" s="218"/>
      <c r="D89" s="219" t="s">
        <v>170</v>
      </c>
      <c r="E89" s="220" t="s">
        <v>22</v>
      </c>
      <c r="F89" s="221" t="s">
        <v>1351</v>
      </c>
      <c r="G89" s="218"/>
      <c r="H89" s="222">
        <v>303</v>
      </c>
      <c r="I89" s="223"/>
      <c r="J89" s="218"/>
      <c r="K89" s="218"/>
      <c r="L89" s="224"/>
      <c r="M89" s="225"/>
      <c r="N89" s="226"/>
      <c r="O89" s="226"/>
      <c r="P89" s="226"/>
      <c r="Q89" s="226"/>
      <c r="R89" s="226"/>
      <c r="S89" s="226"/>
      <c r="T89" s="227"/>
      <c r="AT89" s="228" t="s">
        <v>170</v>
      </c>
      <c r="AU89" s="228" t="s">
        <v>82</v>
      </c>
      <c r="AV89" s="12" t="s">
        <v>82</v>
      </c>
      <c r="AW89" s="12" t="s">
        <v>37</v>
      </c>
      <c r="AX89" s="12" t="s">
        <v>24</v>
      </c>
      <c r="AY89" s="228" t="s">
        <v>161</v>
      </c>
    </row>
    <row r="90" spans="2:65" s="1" customFormat="1" ht="22.5" customHeight="1">
      <c r="B90" s="41"/>
      <c r="C90" s="193" t="s">
        <v>180</v>
      </c>
      <c r="D90" s="193" t="s">
        <v>163</v>
      </c>
      <c r="E90" s="194" t="s">
        <v>1352</v>
      </c>
      <c r="F90" s="195" t="s">
        <v>1353</v>
      </c>
      <c r="G90" s="196" t="s">
        <v>220</v>
      </c>
      <c r="H90" s="197">
        <v>333.3</v>
      </c>
      <c r="I90" s="198"/>
      <c r="J90" s="199">
        <f>ROUND(I90*H90,2)</f>
        <v>0</v>
      </c>
      <c r="K90" s="195" t="s">
        <v>167</v>
      </c>
      <c r="L90" s="61"/>
      <c r="M90" s="200" t="s">
        <v>22</v>
      </c>
      <c r="N90" s="201" t="s">
        <v>44</v>
      </c>
      <c r="O90" s="42"/>
      <c r="P90" s="202">
        <f>O90*H90</f>
        <v>0</v>
      </c>
      <c r="Q90" s="202">
        <v>0.18906999999999999</v>
      </c>
      <c r="R90" s="202">
        <f>Q90*H90</f>
        <v>63.017030999999996</v>
      </c>
      <c r="S90" s="202">
        <v>0</v>
      </c>
      <c r="T90" s="203">
        <f>S90*H90</f>
        <v>0</v>
      </c>
      <c r="AR90" s="24" t="s">
        <v>168</v>
      </c>
      <c r="AT90" s="24" t="s">
        <v>163</v>
      </c>
      <c r="AU90" s="24" t="s">
        <v>82</v>
      </c>
      <c r="AY90" s="24" t="s">
        <v>161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24" t="s">
        <v>24</v>
      </c>
      <c r="BK90" s="204">
        <f>ROUND(I90*H90,2)</f>
        <v>0</v>
      </c>
      <c r="BL90" s="24" t="s">
        <v>168</v>
      </c>
      <c r="BM90" s="24" t="s">
        <v>1354</v>
      </c>
    </row>
    <row r="91" spans="2:65" s="11" customFormat="1">
      <c r="B91" s="205"/>
      <c r="C91" s="206"/>
      <c r="D91" s="207" t="s">
        <v>170</v>
      </c>
      <c r="E91" s="208" t="s">
        <v>22</v>
      </c>
      <c r="F91" s="209" t="s">
        <v>1355</v>
      </c>
      <c r="G91" s="206"/>
      <c r="H91" s="210" t="s">
        <v>22</v>
      </c>
      <c r="I91" s="211"/>
      <c r="J91" s="206"/>
      <c r="K91" s="206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170</v>
      </c>
      <c r="AU91" s="216" t="s">
        <v>82</v>
      </c>
      <c r="AV91" s="11" t="s">
        <v>24</v>
      </c>
      <c r="AW91" s="11" t="s">
        <v>37</v>
      </c>
      <c r="AX91" s="11" t="s">
        <v>73</v>
      </c>
      <c r="AY91" s="216" t="s">
        <v>161</v>
      </c>
    </row>
    <row r="92" spans="2:65" s="12" customFormat="1">
      <c r="B92" s="217"/>
      <c r="C92" s="218"/>
      <c r="D92" s="207" t="s">
        <v>170</v>
      </c>
      <c r="E92" s="229" t="s">
        <v>22</v>
      </c>
      <c r="F92" s="230" t="s">
        <v>1348</v>
      </c>
      <c r="G92" s="218"/>
      <c r="H92" s="231">
        <v>333.3</v>
      </c>
      <c r="I92" s="223"/>
      <c r="J92" s="218"/>
      <c r="K92" s="218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170</v>
      </c>
      <c r="AU92" s="228" t="s">
        <v>82</v>
      </c>
      <c r="AV92" s="12" t="s">
        <v>82</v>
      </c>
      <c r="AW92" s="12" t="s">
        <v>37</v>
      </c>
      <c r="AX92" s="12" t="s">
        <v>24</v>
      </c>
      <c r="AY92" s="228" t="s">
        <v>161</v>
      </c>
    </row>
    <row r="93" spans="2:65" s="10" customFormat="1" ht="29.85" customHeight="1">
      <c r="B93" s="176"/>
      <c r="C93" s="177"/>
      <c r="D93" s="190" t="s">
        <v>72</v>
      </c>
      <c r="E93" s="191" t="s">
        <v>281</v>
      </c>
      <c r="F93" s="191" t="s">
        <v>282</v>
      </c>
      <c r="G93" s="177"/>
      <c r="H93" s="177"/>
      <c r="I93" s="180"/>
      <c r="J93" s="192">
        <f>BK93</f>
        <v>0</v>
      </c>
      <c r="K93" s="177"/>
      <c r="L93" s="182"/>
      <c r="M93" s="183"/>
      <c r="N93" s="184"/>
      <c r="O93" s="184"/>
      <c r="P93" s="185">
        <f>P94</f>
        <v>0</v>
      </c>
      <c r="Q93" s="184"/>
      <c r="R93" s="185">
        <f>R94</f>
        <v>0</v>
      </c>
      <c r="S93" s="184"/>
      <c r="T93" s="186">
        <f>T94</f>
        <v>0</v>
      </c>
      <c r="AR93" s="187" t="s">
        <v>24</v>
      </c>
      <c r="AT93" s="188" t="s">
        <v>72</v>
      </c>
      <c r="AU93" s="188" t="s">
        <v>24</v>
      </c>
      <c r="AY93" s="187" t="s">
        <v>161</v>
      </c>
      <c r="BK93" s="189">
        <f>BK94</f>
        <v>0</v>
      </c>
    </row>
    <row r="94" spans="2:65" s="1" customFormat="1" ht="31.5" customHeight="1">
      <c r="B94" s="41"/>
      <c r="C94" s="193" t="s">
        <v>168</v>
      </c>
      <c r="D94" s="193" t="s">
        <v>163</v>
      </c>
      <c r="E94" s="194" t="s">
        <v>1356</v>
      </c>
      <c r="F94" s="195" t="s">
        <v>1357</v>
      </c>
      <c r="G94" s="196" t="s">
        <v>214</v>
      </c>
      <c r="H94" s="197">
        <v>92.772000000000006</v>
      </c>
      <c r="I94" s="198"/>
      <c r="J94" s="199">
        <f>ROUND(I94*H94,2)</f>
        <v>0</v>
      </c>
      <c r="K94" s="195" t="s">
        <v>167</v>
      </c>
      <c r="L94" s="61"/>
      <c r="M94" s="200" t="s">
        <v>22</v>
      </c>
      <c r="N94" s="242" t="s">
        <v>44</v>
      </c>
      <c r="O94" s="243"/>
      <c r="P94" s="244">
        <f>O94*H94</f>
        <v>0</v>
      </c>
      <c r="Q94" s="244">
        <v>0</v>
      </c>
      <c r="R94" s="244">
        <f>Q94*H94</f>
        <v>0</v>
      </c>
      <c r="S94" s="244">
        <v>0</v>
      </c>
      <c r="T94" s="245">
        <f>S94*H94</f>
        <v>0</v>
      </c>
      <c r="AR94" s="24" t="s">
        <v>168</v>
      </c>
      <c r="AT94" s="24" t="s">
        <v>163</v>
      </c>
      <c r="AU94" s="24" t="s">
        <v>82</v>
      </c>
      <c r="AY94" s="24" t="s">
        <v>161</v>
      </c>
      <c r="BE94" s="204">
        <f>IF(N94="základní",J94,0)</f>
        <v>0</v>
      </c>
      <c r="BF94" s="204">
        <f>IF(N94="snížená",J94,0)</f>
        <v>0</v>
      </c>
      <c r="BG94" s="204">
        <f>IF(N94="zákl. přenesená",J94,0)</f>
        <v>0</v>
      </c>
      <c r="BH94" s="204">
        <f>IF(N94="sníž. přenesená",J94,0)</f>
        <v>0</v>
      </c>
      <c r="BI94" s="204">
        <f>IF(N94="nulová",J94,0)</f>
        <v>0</v>
      </c>
      <c r="BJ94" s="24" t="s">
        <v>24</v>
      </c>
      <c r="BK94" s="204">
        <f>ROUND(I94*H94,2)</f>
        <v>0</v>
      </c>
      <c r="BL94" s="24" t="s">
        <v>168</v>
      </c>
      <c r="BM94" s="24" t="s">
        <v>1358</v>
      </c>
    </row>
    <row r="95" spans="2:65" s="1" customFormat="1" ht="6.95" customHeight="1">
      <c r="B95" s="56"/>
      <c r="C95" s="57"/>
      <c r="D95" s="57"/>
      <c r="E95" s="57"/>
      <c r="F95" s="57"/>
      <c r="G95" s="57"/>
      <c r="H95" s="57"/>
      <c r="I95" s="139"/>
      <c r="J95" s="57"/>
      <c r="K95" s="57"/>
      <c r="L95" s="61"/>
    </row>
  </sheetData>
  <sheetProtection password="CC35" sheet="1" objects="1" scenarios="1" formatCells="0" formatColumns="0" formatRows="0" sort="0" autoFilter="0"/>
  <autoFilter ref="C79:K94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125</v>
      </c>
      <c r="G1" s="593" t="s">
        <v>126</v>
      </c>
      <c r="H1" s="593"/>
      <c r="I1" s="115"/>
      <c r="J1" s="114" t="s">
        <v>127</v>
      </c>
      <c r="K1" s="113" t="s">
        <v>128</v>
      </c>
      <c r="L1" s="114" t="s">
        <v>129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552"/>
      <c r="M2" s="552"/>
      <c r="N2" s="552"/>
      <c r="O2" s="552"/>
      <c r="P2" s="552"/>
      <c r="Q2" s="552"/>
      <c r="R2" s="552"/>
      <c r="S2" s="552"/>
      <c r="T2" s="552"/>
      <c r="U2" s="552"/>
      <c r="V2" s="552"/>
      <c r="AT2" s="24" t="s">
        <v>118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5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594" t="str">
        <f>'Rekapitulace stavby'!K6</f>
        <v>Modernizace sportoviště nad parkem</v>
      </c>
      <c r="F7" s="595"/>
      <c r="G7" s="595"/>
      <c r="H7" s="595"/>
      <c r="I7" s="117"/>
      <c r="J7" s="29"/>
      <c r="K7" s="31"/>
    </row>
    <row r="8" spans="1:70" s="1" customFormat="1" ht="15">
      <c r="B8" s="41"/>
      <c r="C8" s="42"/>
      <c r="D8" s="37" t="s">
        <v>131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596" t="s">
        <v>1359</v>
      </c>
      <c r="F9" s="597"/>
      <c r="G9" s="597"/>
      <c r="H9" s="597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22</v>
      </c>
      <c r="G11" s="42"/>
      <c r="H11" s="42"/>
      <c r="I11" s="119" t="s">
        <v>23</v>
      </c>
      <c r="J11" s="35" t="s">
        <v>22</v>
      </c>
      <c r="K11" s="45"/>
    </row>
    <row r="12" spans="1:70" s="1" customFormat="1" ht="14.45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19" t="s">
        <v>27</v>
      </c>
      <c r="J12" s="120" t="str">
        <f>'Rekapitulace stavby'!AN8</f>
        <v>15. 1. 2016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29</v>
      </c>
      <c r="E14" s="42"/>
      <c r="F14" s="42"/>
      <c r="G14" s="42"/>
      <c r="H14" s="42"/>
      <c r="I14" s="119" t="s">
        <v>30</v>
      </c>
      <c r="J14" s="35" t="s">
        <v>22</v>
      </c>
      <c r="K14" s="45"/>
    </row>
    <row r="15" spans="1:70" s="1" customFormat="1" ht="18" customHeight="1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22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33</v>
      </c>
      <c r="E17" s="42"/>
      <c r="F17" s="42"/>
      <c r="G17" s="42"/>
      <c r="H17" s="42"/>
      <c r="I17" s="119" t="s">
        <v>30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35</v>
      </c>
      <c r="E20" s="42"/>
      <c r="F20" s="42"/>
      <c r="G20" s="42"/>
      <c r="H20" s="42"/>
      <c r="I20" s="119" t="s">
        <v>30</v>
      </c>
      <c r="J20" s="35" t="s">
        <v>22</v>
      </c>
      <c r="K20" s="45"/>
    </row>
    <row r="21" spans="2:11" s="1" customFormat="1" ht="18" customHeight="1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22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586" t="s">
        <v>22</v>
      </c>
      <c r="F24" s="586"/>
      <c r="G24" s="586"/>
      <c r="H24" s="586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39</v>
      </c>
      <c r="E27" s="42"/>
      <c r="F27" s="42"/>
      <c r="G27" s="42"/>
      <c r="H27" s="42"/>
      <c r="I27" s="118"/>
      <c r="J27" s="128">
        <f>ROUND(J79,2)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41</v>
      </c>
      <c r="G29" s="42"/>
      <c r="H29" s="42"/>
      <c r="I29" s="129" t="s">
        <v>40</v>
      </c>
      <c r="J29" s="46" t="s">
        <v>42</v>
      </c>
      <c r="K29" s="45"/>
    </row>
    <row r="30" spans="2:11" s="1" customFormat="1" ht="14.45" customHeight="1">
      <c r="B30" s="41"/>
      <c r="C30" s="42"/>
      <c r="D30" s="49" t="s">
        <v>43</v>
      </c>
      <c r="E30" s="49" t="s">
        <v>44</v>
      </c>
      <c r="F30" s="130">
        <f>ROUND(SUM(BE79:BE130), 2)</f>
        <v>0</v>
      </c>
      <c r="G30" s="42"/>
      <c r="H30" s="42"/>
      <c r="I30" s="131">
        <v>0.21</v>
      </c>
      <c r="J30" s="130">
        <f>ROUND(ROUND((SUM(BE79:BE130)),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45</v>
      </c>
      <c r="F31" s="130">
        <f>ROUND(SUM(BF79:BF130), 2)</f>
        <v>0</v>
      </c>
      <c r="G31" s="42"/>
      <c r="H31" s="42"/>
      <c r="I31" s="131">
        <v>0.15</v>
      </c>
      <c r="J31" s="130">
        <f>ROUND(ROUND((SUM(BF79:BF130)),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46</v>
      </c>
      <c r="F32" s="130">
        <f>ROUND(SUM(BG79:BG130),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47</v>
      </c>
      <c r="F33" s="130">
        <f>ROUND(SUM(BH79:BH130),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48</v>
      </c>
      <c r="F34" s="130">
        <f>ROUND(SUM(BI79:BI130),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49</v>
      </c>
      <c r="E36" s="79"/>
      <c r="F36" s="79"/>
      <c r="G36" s="134" t="s">
        <v>50</v>
      </c>
      <c r="H36" s="135" t="s">
        <v>51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133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594" t="str">
        <f>E7</f>
        <v>Modernizace sportoviště nad parkem</v>
      </c>
      <c r="F45" s="595"/>
      <c r="G45" s="595"/>
      <c r="H45" s="595"/>
      <c r="I45" s="118"/>
      <c r="J45" s="42"/>
      <c r="K45" s="45"/>
    </row>
    <row r="46" spans="2:11" s="1" customFormat="1" ht="14.45" customHeight="1">
      <c r="B46" s="41"/>
      <c r="C46" s="37" t="s">
        <v>131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596" t="str">
        <f>E9</f>
        <v>013 - SO 13 - Sadové úpravy a kácení</v>
      </c>
      <c r="F47" s="597"/>
      <c r="G47" s="597"/>
      <c r="H47" s="597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>p.č. 198/1, k.ú. Mnichovo Hradiště</v>
      </c>
      <c r="G49" s="42"/>
      <c r="H49" s="42"/>
      <c r="I49" s="119" t="s">
        <v>27</v>
      </c>
      <c r="J49" s="120" t="str">
        <f>IF(J12="","",J12)</f>
        <v>15. 1. 2016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5">
      <c r="B51" s="41"/>
      <c r="C51" s="37" t="s">
        <v>29</v>
      </c>
      <c r="D51" s="42"/>
      <c r="E51" s="42"/>
      <c r="F51" s="35" t="str">
        <f>E15</f>
        <v>Město Mnichovo Hradiště</v>
      </c>
      <c r="G51" s="42"/>
      <c r="H51" s="42"/>
      <c r="I51" s="119" t="s">
        <v>35</v>
      </c>
      <c r="J51" s="35" t="str">
        <f>E21</f>
        <v>ANITAS s.r.o.</v>
      </c>
      <c r="K51" s="45"/>
    </row>
    <row r="52" spans="2:47" s="1" customFormat="1" ht="14.45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134</v>
      </c>
      <c r="D54" s="132"/>
      <c r="E54" s="132"/>
      <c r="F54" s="132"/>
      <c r="G54" s="132"/>
      <c r="H54" s="132"/>
      <c r="I54" s="145"/>
      <c r="J54" s="146" t="s">
        <v>135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136</v>
      </c>
      <c r="D56" s="42"/>
      <c r="E56" s="42"/>
      <c r="F56" s="42"/>
      <c r="G56" s="42"/>
      <c r="H56" s="42"/>
      <c r="I56" s="118"/>
      <c r="J56" s="128">
        <f>J79</f>
        <v>0</v>
      </c>
      <c r="K56" s="45"/>
      <c r="AU56" s="24" t="s">
        <v>137</v>
      </c>
    </row>
    <row r="57" spans="2:47" s="7" customFormat="1" ht="24.95" customHeight="1">
      <c r="B57" s="149"/>
      <c r="C57" s="150"/>
      <c r="D57" s="151" t="s">
        <v>138</v>
      </c>
      <c r="E57" s="152"/>
      <c r="F57" s="152"/>
      <c r="G57" s="152"/>
      <c r="H57" s="152"/>
      <c r="I57" s="153"/>
      <c r="J57" s="154">
        <f>J80</f>
        <v>0</v>
      </c>
      <c r="K57" s="155"/>
    </row>
    <row r="58" spans="2:47" s="8" customFormat="1" ht="19.899999999999999" customHeight="1">
      <c r="B58" s="156"/>
      <c r="C58" s="157"/>
      <c r="D58" s="158" t="s">
        <v>139</v>
      </c>
      <c r="E58" s="159"/>
      <c r="F58" s="159"/>
      <c r="G58" s="159"/>
      <c r="H58" s="159"/>
      <c r="I58" s="160"/>
      <c r="J58" s="161">
        <f>J81</f>
        <v>0</v>
      </c>
      <c r="K58" s="162"/>
    </row>
    <row r="59" spans="2:47" s="8" customFormat="1" ht="19.899999999999999" customHeight="1">
      <c r="B59" s="156"/>
      <c r="C59" s="157"/>
      <c r="D59" s="158" t="s">
        <v>144</v>
      </c>
      <c r="E59" s="159"/>
      <c r="F59" s="159"/>
      <c r="G59" s="159"/>
      <c r="H59" s="159"/>
      <c r="I59" s="160"/>
      <c r="J59" s="161">
        <f>J129</f>
        <v>0</v>
      </c>
      <c r="K59" s="162"/>
    </row>
    <row r="60" spans="2:47" s="1" customFormat="1" ht="21.75" customHeight="1">
      <c r="B60" s="41"/>
      <c r="C60" s="42"/>
      <c r="D60" s="42"/>
      <c r="E60" s="42"/>
      <c r="F60" s="42"/>
      <c r="G60" s="42"/>
      <c r="H60" s="42"/>
      <c r="I60" s="118"/>
      <c r="J60" s="42"/>
      <c r="K60" s="45"/>
    </row>
    <row r="61" spans="2:47" s="1" customFormat="1" ht="6.95" customHeight="1">
      <c r="B61" s="56"/>
      <c r="C61" s="57"/>
      <c r="D61" s="57"/>
      <c r="E61" s="57"/>
      <c r="F61" s="57"/>
      <c r="G61" s="57"/>
      <c r="H61" s="57"/>
      <c r="I61" s="139"/>
      <c r="J61" s="57"/>
      <c r="K61" s="58"/>
    </row>
    <row r="65" spans="2:63" s="1" customFormat="1" ht="6.95" customHeight="1">
      <c r="B65" s="59"/>
      <c r="C65" s="60"/>
      <c r="D65" s="60"/>
      <c r="E65" s="60"/>
      <c r="F65" s="60"/>
      <c r="G65" s="60"/>
      <c r="H65" s="60"/>
      <c r="I65" s="142"/>
      <c r="J65" s="60"/>
      <c r="K65" s="60"/>
      <c r="L65" s="61"/>
    </row>
    <row r="66" spans="2:63" s="1" customFormat="1" ht="36.950000000000003" customHeight="1">
      <c r="B66" s="41"/>
      <c r="C66" s="62" t="s">
        <v>145</v>
      </c>
      <c r="D66" s="63"/>
      <c r="E66" s="63"/>
      <c r="F66" s="63"/>
      <c r="G66" s="63"/>
      <c r="H66" s="63"/>
      <c r="I66" s="163"/>
      <c r="J66" s="63"/>
      <c r="K66" s="63"/>
      <c r="L66" s="61"/>
    </row>
    <row r="67" spans="2:63" s="1" customFormat="1" ht="6.95" customHeight="1">
      <c r="B67" s="41"/>
      <c r="C67" s="63"/>
      <c r="D67" s="63"/>
      <c r="E67" s="63"/>
      <c r="F67" s="63"/>
      <c r="G67" s="63"/>
      <c r="H67" s="63"/>
      <c r="I67" s="163"/>
      <c r="J67" s="63"/>
      <c r="K67" s="63"/>
      <c r="L67" s="61"/>
    </row>
    <row r="68" spans="2:63" s="1" customFormat="1" ht="14.45" customHeight="1">
      <c r="B68" s="41"/>
      <c r="C68" s="65" t="s">
        <v>18</v>
      </c>
      <c r="D68" s="63"/>
      <c r="E68" s="63"/>
      <c r="F68" s="63"/>
      <c r="G68" s="63"/>
      <c r="H68" s="63"/>
      <c r="I68" s="163"/>
      <c r="J68" s="63"/>
      <c r="K68" s="63"/>
      <c r="L68" s="61"/>
    </row>
    <row r="69" spans="2:63" s="1" customFormat="1" ht="22.5" customHeight="1">
      <c r="B69" s="41"/>
      <c r="C69" s="63"/>
      <c r="D69" s="63"/>
      <c r="E69" s="590" t="str">
        <f>E7</f>
        <v>Modernizace sportoviště nad parkem</v>
      </c>
      <c r="F69" s="591"/>
      <c r="G69" s="591"/>
      <c r="H69" s="591"/>
      <c r="I69" s="163"/>
      <c r="J69" s="63"/>
      <c r="K69" s="63"/>
      <c r="L69" s="61"/>
    </row>
    <row r="70" spans="2:63" s="1" customFormat="1" ht="14.45" customHeight="1">
      <c r="B70" s="41"/>
      <c r="C70" s="65" t="s">
        <v>131</v>
      </c>
      <c r="D70" s="63"/>
      <c r="E70" s="63"/>
      <c r="F70" s="63"/>
      <c r="G70" s="63"/>
      <c r="H70" s="63"/>
      <c r="I70" s="163"/>
      <c r="J70" s="63"/>
      <c r="K70" s="63"/>
      <c r="L70" s="61"/>
    </row>
    <row r="71" spans="2:63" s="1" customFormat="1" ht="23.25" customHeight="1">
      <c r="B71" s="41"/>
      <c r="C71" s="63"/>
      <c r="D71" s="63"/>
      <c r="E71" s="558" t="str">
        <f>E9</f>
        <v>013 - SO 13 - Sadové úpravy a kácení</v>
      </c>
      <c r="F71" s="592"/>
      <c r="G71" s="592"/>
      <c r="H71" s="592"/>
      <c r="I71" s="163"/>
      <c r="J71" s="63"/>
      <c r="K71" s="63"/>
      <c r="L71" s="61"/>
    </row>
    <row r="72" spans="2:63" s="1" customFormat="1" ht="6.95" customHeight="1">
      <c r="B72" s="41"/>
      <c r="C72" s="63"/>
      <c r="D72" s="63"/>
      <c r="E72" s="63"/>
      <c r="F72" s="63"/>
      <c r="G72" s="63"/>
      <c r="H72" s="63"/>
      <c r="I72" s="163"/>
      <c r="J72" s="63"/>
      <c r="K72" s="63"/>
      <c r="L72" s="61"/>
    </row>
    <row r="73" spans="2:63" s="1" customFormat="1" ht="18" customHeight="1">
      <c r="B73" s="41"/>
      <c r="C73" s="65" t="s">
        <v>25</v>
      </c>
      <c r="D73" s="63"/>
      <c r="E73" s="63"/>
      <c r="F73" s="164" t="str">
        <f>F12</f>
        <v>p.č. 198/1, k.ú. Mnichovo Hradiště</v>
      </c>
      <c r="G73" s="63"/>
      <c r="H73" s="63"/>
      <c r="I73" s="165" t="s">
        <v>27</v>
      </c>
      <c r="J73" s="73" t="str">
        <f>IF(J12="","",J12)</f>
        <v>15. 1. 2016</v>
      </c>
      <c r="K73" s="63"/>
      <c r="L73" s="61"/>
    </row>
    <row r="74" spans="2:63" s="1" customFormat="1" ht="6.95" customHeight="1">
      <c r="B74" s="41"/>
      <c r="C74" s="63"/>
      <c r="D74" s="63"/>
      <c r="E74" s="63"/>
      <c r="F74" s="63"/>
      <c r="G74" s="63"/>
      <c r="H74" s="63"/>
      <c r="I74" s="163"/>
      <c r="J74" s="63"/>
      <c r="K74" s="63"/>
      <c r="L74" s="61"/>
    </row>
    <row r="75" spans="2:63" s="1" customFormat="1" ht="15">
      <c r="B75" s="41"/>
      <c r="C75" s="65" t="s">
        <v>29</v>
      </c>
      <c r="D75" s="63"/>
      <c r="E75" s="63"/>
      <c r="F75" s="164" t="str">
        <f>E15</f>
        <v>Město Mnichovo Hradiště</v>
      </c>
      <c r="G75" s="63"/>
      <c r="H75" s="63"/>
      <c r="I75" s="165" t="s">
        <v>35</v>
      </c>
      <c r="J75" s="164" t="str">
        <f>E21</f>
        <v>ANITAS s.r.o.</v>
      </c>
      <c r="K75" s="63"/>
      <c r="L75" s="61"/>
    </row>
    <row r="76" spans="2:63" s="1" customFormat="1" ht="14.45" customHeight="1">
      <c r="B76" s="41"/>
      <c r="C76" s="65" t="s">
        <v>33</v>
      </c>
      <c r="D76" s="63"/>
      <c r="E76" s="63"/>
      <c r="F76" s="164" t="str">
        <f>IF(E18="","",E18)</f>
        <v/>
      </c>
      <c r="G76" s="63"/>
      <c r="H76" s="63"/>
      <c r="I76" s="163"/>
      <c r="J76" s="63"/>
      <c r="K76" s="63"/>
      <c r="L76" s="61"/>
    </row>
    <row r="77" spans="2:63" s="1" customFormat="1" ht="10.35" customHeight="1">
      <c r="B77" s="41"/>
      <c r="C77" s="63"/>
      <c r="D77" s="63"/>
      <c r="E77" s="63"/>
      <c r="F77" s="63"/>
      <c r="G77" s="63"/>
      <c r="H77" s="63"/>
      <c r="I77" s="163"/>
      <c r="J77" s="63"/>
      <c r="K77" s="63"/>
      <c r="L77" s="61"/>
    </row>
    <row r="78" spans="2:63" s="9" customFormat="1" ht="29.25" customHeight="1">
      <c r="B78" s="166"/>
      <c r="C78" s="167" t="s">
        <v>146</v>
      </c>
      <c r="D78" s="168" t="s">
        <v>58</v>
      </c>
      <c r="E78" s="168" t="s">
        <v>54</v>
      </c>
      <c r="F78" s="168" t="s">
        <v>147</v>
      </c>
      <c r="G78" s="168" t="s">
        <v>148</v>
      </c>
      <c r="H78" s="168" t="s">
        <v>149</v>
      </c>
      <c r="I78" s="169" t="s">
        <v>150</v>
      </c>
      <c r="J78" s="168" t="s">
        <v>135</v>
      </c>
      <c r="K78" s="170" t="s">
        <v>151</v>
      </c>
      <c r="L78" s="171"/>
      <c r="M78" s="81" t="s">
        <v>152</v>
      </c>
      <c r="N78" s="82" t="s">
        <v>43</v>
      </c>
      <c r="O78" s="82" t="s">
        <v>153</v>
      </c>
      <c r="P78" s="82" t="s">
        <v>154</v>
      </c>
      <c r="Q78" s="82" t="s">
        <v>155</v>
      </c>
      <c r="R78" s="82" t="s">
        <v>156</v>
      </c>
      <c r="S78" s="82" t="s">
        <v>157</v>
      </c>
      <c r="T78" s="83" t="s">
        <v>158</v>
      </c>
    </row>
    <row r="79" spans="2:63" s="1" customFormat="1" ht="29.25" customHeight="1">
      <c r="B79" s="41"/>
      <c r="C79" s="87" t="s">
        <v>136</v>
      </c>
      <c r="D79" s="63"/>
      <c r="E79" s="63"/>
      <c r="F79" s="63"/>
      <c r="G79" s="63"/>
      <c r="H79" s="63"/>
      <c r="I79" s="163"/>
      <c r="J79" s="172">
        <f>BK79</f>
        <v>0</v>
      </c>
      <c r="K79" s="63"/>
      <c r="L79" s="61"/>
      <c r="M79" s="84"/>
      <c r="N79" s="85"/>
      <c r="O79" s="85"/>
      <c r="P79" s="173">
        <f>P80</f>
        <v>0</v>
      </c>
      <c r="Q79" s="85"/>
      <c r="R79" s="173">
        <f>R80</f>
        <v>11.74611</v>
      </c>
      <c r="S79" s="85"/>
      <c r="T79" s="174">
        <f>T80</f>
        <v>0</v>
      </c>
      <c r="AT79" s="24" t="s">
        <v>72</v>
      </c>
      <c r="AU79" s="24" t="s">
        <v>137</v>
      </c>
      <c r="BK79" s="175">
        <f>BK80</f>
        <v>0</v>
      </c>
    </row>
    <row r="80" spans="2:63" s="10" customFormat="1" ht="37.35" customHeight="1">
      <c r="B80" s="176"/>
      <c r="C80" s="177"/>
      <c r="D80" s="178" t="s">
        <v>72</v>
      </c>
      <c r="E80" s="179" t="s">
        <v>159</v>
      </c>
      <c r="F80" s="179" t="s">
        <v>160</v>
      </c>
      <c r="G80" s="177"/>
      <c r="H80" s="177"/>
      <c r="I80" s="180"/>
      <c r="J80" s="181">
        <f>BK80</f>
        <v>0</v>
      </c>
      <c r="K80" s="177"/>
      <c r="L80" s="182"/>
      <c r="M80" s="183"/>
      <c r="N80" s="184"/>
      <c r="O80" s="184"/>
      <c r="P80" s="185">
        <f>P81+P129</f>
        <v>0</v>
      </c>
      <c r="Q80" s="184"/>
      <c r="R80" s="185">
        <f>R81+R129</f>
        <v>11.74611</v>
      </c>
      <c r="S80" s="184"/>
      <c r="T80" s="186">
        <f>T81+T129</f>
        <v>0</v>
      </c>
      <c r="AR80" s="187" t="s">
        <v>24</v>
      </c>
      <c r="AT80" s="188" t="s">
        <v>72</v>
      </c>
      <c r="AU80" s="188" t="s">
        <v>73</v>
      </c>
      <c r="AY80" s="187" t="s">
        <v>161</v>
      </c>
      <c r="BK80" s="189">
        <f>BK81+BK129</f>
        <v>0</v>
      </c>
    </row>
    <row r="81" spans="2:65" s="10" customFormat="1" ht="19.899999999999999" customHeight="1">
      <c r="B81" s="176"/>
      <c r="C81" s="177"/>
      <c r="D81" s="190" t="s">
        <v>72</v>
      </c>
      <c r="E81" s="191" t="s">
        <v>24</v>
      </c>
      <c r="F81" s="191" t="s">
        <v>162</v>
      </c>
      <c r="G81" s="177"/>
      <c r="H81" s="177"/>
      <c r="I81" s="180"/>
      <c r="J81" s="192">
        <f>BK81</f>
        <v>0</v>
      </c>
      <c r="K81" s="177"/>
      <c r="L81" s="182"/>
      <c r="M81" s="183"/>
      <c r="N81" s="184"/>
      <c r="O81" s="184"/>
      <c r="P81" s="185">
        <f>SUM(P82:P128)</f>
        <v>0</v>
      </c>
      <c r="Q81" s="184"/>
      <c r="R81" s="185">
        <f>SUM(R82:R128)</f>
        <v>11.74611</v>
      </c>
      <c r="S81" s="184"/>
      <c r="T81" s="186">
        <f>SUM(T82:T128)</f>
        <v>0</v>
      </c>
      <c r="AR81" s="187" t="s">
        <v>24</v>
      </c>
      <c r="AT81" s="188" t="s">
        <v>72</v>
      </c>
      <c r="AU81" s="188" t="s">
        <v>24</v>
      </c>
      <c r="AY81" s="187" t="s">
        <v>161</v>
      </c>
      <c r="BK81" s="189">
        <f>SUM(BK82:BK128)</f>
        <v>0</v>
      </c>
    </row>
    <row r="82" spans="2:65" s="1" customFormat="1" ht="31.5" customHeight="1">
      <c r="B82" s="41"/>
      <c r="C82" s="193" t="s">
        <v>24</v>
      </c>
      <c r="D82" s="193" t="s">
        <v>163</v>
      </c>
      <c r="E82" s="194" t="s">
        <v>293</v>
      </c>
      <c r="F82" s="195" t="s">
        <v>294</v>
      </c>
      <c r="G82" s="196" t="s">
        <v>175</v>
      </c>
      <c r="H82" s="197">
        <v>89.25</v>
      </c>
      <c r="I82" s="198"/>
      <c r="J82" s="199">
        <f>ROUND(I82*H82,2)</f>
        <v>0</v>
      </c>
      <c r="K82" s="195" t="s">
        <v>188</v>
      </c>
      <c r="L82" s="61"/>
      <c r="M82" s="200" t="s">
        <v>22</v>
      </c>
      <c r="N82" s="201" t="s">
        <v>44</v>
      </c>
      <c r="O82" s="42"/>
      <c r="P82" s="202">
        <f>O82*H82</f>
        <v>0</v>
      </c>
      <c r="Q82" s="202">
        <v>0</v>
      </c>
      <c r="R82" s="202">
        <f>Q82*H82</f>
        <v>0</v>
      </c>
      <c r="S82" s="202">
        <v>0</v>
      </c>
      <c r="T82" s="203">
        <f>S82*H82</f>
        <v>0</v>
      </c>
      <c r="AR82" s="24" t="s">
        <v>168</v>
      </c>
      <c r="AT82" s="24" t="s">
        <v>163</v>
      </c>
      <c r="AU82" s="24" t="s">
        <v>82</v>
      </c>
      <c r="AY82" s="24" t="s">
        <v>161</v>
      </c>
      <c r="BE82" s="204">
        <f>IF(N82="základní",J82,0)</f>
        <v>0</v>
      </c>
      <c r="BF82" s="204">
        <f>IF(N82="snížená",J82,0)</f>
        <v>0</v>
      </c>
      <c r="BG82" s="204">
        <f>IF(N82="zákl. přenesená",J82,0)</f>
        <v>0</v>
      </c>
      <c r="BH82" s="204">
        <f>IF(N82="sníž. přenesená",J82,0)</f>
        <v>0</v>
      </c>
      <c r="BI82" s="204">
        <f>IF(N82="nulová",J82,0)</f>
        <v>0</v>
      </c>
      <c r="BJ82" s="24" t="s">
        <v>24</v>
      </c>
      <c r="BK82" s="204">
        <f>ROUND(I82*H82,2)</f>
        <v>0</v>
      </c>
      <c r="BL82" s="24" t="s">
        <v>168</v>
      </c>
      <c r="BM82" s="24" t="s">
        <v>1360</v>
      </c>
    </row>
    <row r="83" spans="2:65" s="11" customFormat="1">
      <c r="B83" s="205"/>
      <c r="C83" s="206"/>
      <c r="D83" s="207" t="s">
        <v>170</v>
      </c>
      <c r="E83" s="208" t="s">
        <v>22</v>
      </c>
      <c r="F83" s="209" t="s">
        <v>1361</v>
      </c>
      <c r="G83" s="206"/>
      <c r="H83" s="210" t="s">
        <v>22</v>
      </c>
      <c r="I83" s="211"/>
      <c r="J83" s="206"/>
      <c r="K83" s="206"/>
      <c r="L83" s="212"/>
      <c r="M83" s="213"/>
      <c r="N83" s="214"/>
      <c r="O83" s="214"/>
      <c r="P83" s="214"/>
      <c r="Q83" s="214"/>
      <c r="R83" s="214"/>
      <c r="S83" s="214"/>
      <c r="T83" s="215"/>
      <c r="AT83" s="216" t="s">
        <v>170</v>
      </c>
      <c r="AU83" s="216" t="s">
        <v>82</v>
      </c>
      <c r="AV83" s="11" t="s">
        <v>24</v>
      </c>
      <c r="AW83" s="11" t="s">
        <v>37</v>
      </c>
      <c r="AX83" s="11" t="s">
        <v>73</v>
      </c>
      <c r="AY83" s="216" t="s">
        <v>161</v>
      </c>
    </row>
    <row r="84" spans="2:65" s="12" customFormat="1">
      <c r="B84" s="217"/>
      <c r="C84" s="218"/>
      <c r="D84" s="219" t="s">
        <v>170</v>
      </c>
      <c r="E84" s="220" t="s">
        <v>22</v>
      </c>
      <c r="F84" s="221" t="s">
        <v>1362</v>
      </c>
      <c r="G84" s="218"/>
      <c r="H84" s="222">
        <v>89.25</v>
      </c>
      <c r="I84" s="223"/>
      <c r="J84" s="218"/>
      <c r="K84" s="218"/>
      <c r="L84" s="224"/>
      <c r="M84" s="225"/>
      <c r="N84" s="226"/>
      <c r="O84" s="226"/>
      <c r="P84" s="226"/>
      <c r="Q84" s="226"/>
      <c r="R84" s="226"/>
      <c r="S84" s="226"/>
      <c r="T84" s="227"/>
      <c r="AT84" s="228" t="s">
        <v>170</v>
      </c>
      <c r="AU84" s="228" t="s">
        <v>82</v>
      </c>
      <c r="AV84" s="12" t="s">
        <v>82</v>
      </c>
      <c r="AW84" s="12" t="s">
        <v>37</v>
      </c>
      <c r="AX84" s="12" t="s">
        <v>24</v>
      </c>
      <c r="AY84" s="228" t="s">
        <v>161</v>
      </c>
    </row>
    <row r="85" spans="2:65" s="1" customFormat="1" ht="44.25" customHeight="1">
      <c r="B85" s="41"/>
      <c r="C85" s="193" t="s">
        <v>82</v>
      </c>
      <c r="D85" s="193" t="s">
        <v>163</v>
      </c>
      <c r="E85" s="194" t="s">
        <v>181</v>
      </c>
      <c r="F85" s="195" t="s">
        <v>182</v>
      </c>
      <c r="G85" s="196" t="s">
        <v>175</v>
      </c>
      <c r="H85" s="197">
        <v>44.625</v>
      </c>
      <c r="I85" s="198"/>
      <c r="J85" s="199">
        <f>ROUND(I85*H85,2)</f>
        <v>0</v>
      </c>
      <c r="K85" s="195" t="s">
        <v>167</v>
      </c>
      <c r="L85" s="61"/>
      <c r="M85" s="200" t="s">
        <v>22</v>
      </c>
      <c r="N85" s="201" t="s">
        <v>44</v>
      </c>
      <c r="O85" s="42"/>
      <c r="P85" s="202">
        <f>O85*H85</f>
        <v>0</v>
      </c>
      <c r="Q85" s="202">
        <v>0</v>
      </c>
      <c r="R85" s="202">
        <f>Q85*H85</f>
        <v>0</v>
      </c>
      <c r="S85" s="202">
        <v>0</v>
      </c>
      <c r="T85" s="203">
        <f>S85*H85</f>
        <v>0</v>
      </c>
      <c r="AR85" s="24" t="s">
        <v>168</v>
      </c>
      <c r="AT85" s="24" t="s">
        <v>163</v>
      </c>
      <c r="AU85" s="24" t="s">
        <v>82</v>
      </c>
      <c r="AY85" s="24" t="s">
        <v>161</v>
      </c>
      <c r="BE85" s="204">
        <f>IF(N85="základní",J85,0)</f>
        <v>0</v>
      </c>
      <c r="BF85" s="204">
        <f>IF(N85="snížená",J85,0)</f>
        <v>0</v>
      </c>
      <c r="BG85" s="204">
        <f>IF(N85="zákl. přenesená",J85,0)</f>
        <v>0</v>
      </c>
      <c r="BH85" s="204">
        <f>IF(N85="sníž. přenesená",J85,0)</f>
        <v>0</v>
      </c>
      <c r="BI85" s="204">
        <f>IF(N85="nulová",J85,0)</f>
        <v>0</v>
      </c>
      <c r="BJ85" s="24" t="s">
        <v>24</v>
      </c>
      <c r="BK85" s="204">
        <f>ROUND(I85*H85,2)</f>
        <v>0</v>
      </c>
      <c r="BL85" s="24" t="s">
        <v>168</v>
      </c>
      <c r="BM85" s="24" t="s">
        <v>1363</v>
      </c>
    </row>
    <row r="86" spans="2:65" s="12" customFormat="1">
      <c r="B86" s="217"/>
      <c r="C86" s="218"/>
      <c r="D86" s="219" t="s">
        <v>170</v>
      </c>
      <c r="E86" s="220" t="s">
        <v>22</v>
      </c>
      <c r="F86" s="221" t="s">
        <v>1364</v>
      </c>
      <c r="G86" s="218"/>
      <c r="H86" s="222">
        <v>44.625</v>
      </c>
      <c r="I86" s="223"/>
      <c r="J86" s="218"/>
      <c r="K86" s="218"/>
      <c r="L86" s="224"/>
      <c r="M86" s="225"/>
      <c r="N86" s="226"/>
      <c r="O86" s="226"/>
      <c r="P86" s="226"/>
      <c r="Q86" s="226"/>
      <c r="R86" s="226"/>
      <c r="S86" s="226"/>
      <c r="T86" s="227"/>
      <c r="AT86" s="228" t="s">
        <v>170</v>
      </c>
      <c r="AU86" s="228" t="s">
        <v>82</v>
      </c>
      <c r="AV86" s="12" t="s">
        <v>82</v>
      </c>
      <c r="AW86" s="12" t="s">
        <v>37</v>
      </c>
      <c r="AX86" s="12" t="s">
        <v>24</v>
      </c>
      <c r="AY86" s="228" t="s">
        <v>161</v>
      </c>
    </row>
    <row r="87" spans="2:65" s="1" customFormat="1" ht="44.25" customHeight="1">
      <c r="B87" s="41"/>
      <c r="C87" s="193" t="s">
        <v>180</v>
      </c>
      <c r="D87" s="193" t="s">
        <v>163</v>
      </c>
      <c r="E87" s="194" t="s">
        <v>799</v>
      </c>
      <c r="F87" s="195" t="s">
        <v>800</v>
      </c>
      <c r="G87" s="196" t="s">
        <v>175</v>
      </c>
      <c r="H87" s="197">
        <v>45.814999999999998</v>
      </c>
      <c r="I87" s="198"/>
      <c r="J87" s="199">
        <f>ROUND(I87*H87,2)</f>
        <v>0</v>
      </c>
      <c r="K87" s="195" t="s">
        <v>188</v>
      </c>
      <c r="L87" s="61"/>
      <c r="M87" s="200" t="s">
        <v>22</v>
      </c>
      <c r="N87" s="201" t="s">
        <v>44</v>
      </c>
      <c r="O87" s="42"/>
      <c r="P87" s="202">
        <f>O87*H87</f>
        <v>0</v>
      </c>
      <c r="Q87" s="202">
        <v>0</v>
      </c>
      <c r="R87" s="202">
        <f>Q87*H87</f>
        <v>0</v>
      </c>
      <c r="S87" s="202">
        <v>0</v>
      </c>
      <c r="T87" s="203">
        <f>S87*H87</f>
        <v>0</v>
      </c>
      <c r="AR87" s="24" t="s">
        <v>168</v>
      </c>
      <c r="AT87" s="24" t="s">
        <v>163</v>
      </c>
      <c r="AU87" s="24" t="s">
        <v>82</v>
      </c>
      <c r="AY87" s="24" t="s">
        <v>161</v>
      </c>
      <c r="BE87" s="204">
        <f>IF(N87="základní",J87,0)</f>
        <v>0</v>
      </c>
      <c r="BF87" s="204">
        <f>IF(N87="snížená",J87,0)</f>
        <v>0</v>
      </c>
      <c r="BG87" s="204">
        <f>IF(N87="zákl. přenesená",J87,0)</f>
        <v>0</v>
      </c>
      <c r="BH87" s="204">
        <f>IF(N87="sníž. přenesená",J87,0)</f>
        <v>0</v>
      </c>
      <c r="BI87" s="204">
        <f>IF(N87="nulová",J87,0)</f>
        <v>0</v>
      </c>
      <c r="BJ87" s="24" t="s">
        <v>24</v>
      </c>
      <c r="BK87" s="204">
        <f>ROUND(I87*H87,2)</f>
        <v>0</v>
      </c>
      <c r="BL87" s="24" t="s">
        <v>168</v>
      </c>
      <c r="BM87" s="24" t="s">
        <v>1365</v>
      </c>
    </row>
    <row r="88" spans="2:65" s="11" customFormat="1">
      <c r="B88" s="205"/>
      <c r="C88" s="206"/>
      <c r="D88" s="207" t="s">
        <v>170</v>
      </c>
      <c r="E88" s="208" t="s">
        <v>22</v>
      </c>
      <c r="F88" s="209" t="s">
        <v>1366</v>
      </c>
      <c r="G88" s="206"/>
      <c r="H88" s="210" t="s">
        <v>22</v>
      </c>
      <c r="I88" s="211"/>
      <c r="J88" s="206"/>
      <c r="K88" s="206"/>
      <c r="L88" s="212"/>
      <c r="M88" s="213"/>
      <c r="N88" s="214"/>
      <c r="O88" s="214"/>
      <c r="P88" s="214"/>
      <c r="Q88" s="214"/>
      <c r="R88" s="214"/>
      <c r="S88" s="214"/>
      <c r="T88" s="215"/>
      <c r="AT88" s="216" t="s">
        <v>170</v>
      </c>
      <c r="AU88" s="216" t="s">
        <v>82</v>
      </c>
      <c r="AV88" s="11" t="s">
        <v>24</v>
      </c>
      <c r="AW88" s="11" t="s">
        <v>37</v>
      </c>
      <c r="AX88" s="11" t="s">
        <v>73</v>
      </c>
      <c r="AY88" s="216" t="s">
        <v>161</v>
      </c>
    </row>
    <row r="89" spans="2:65" s="12" customFormat="1">
      <c r="B89" s="217"/>
      <c r="C89" s="218"/>
      <c r="D89" s="219" t="s">
        <v>170</v>
      </c>
      <c r="E89" s="220" t="s">
        <v>22</v>
      </c>
      <c r="F89" s="221" t="s">
        <v>1367</v>
      </c>
      <c r="G89" s="218"/>
      <c r="H89" s="222">
        <v>45.814999999999998</v>
      </c>
      <c r="I89" s="223"/>
      <c r="J89" s="218"/>
      <c r="K89" s="218"/>
      <c r="L89" s="224"/>
      <c r="M89" s="225"/>
      <c r="N89" s="226"/>
      <c r="O89" s="226"/>
      <c r="P89" s="226"/>
      <c r="Q89" s="226"/>
      <c r="R89" s="226"/>
      <c r="S89" s="226"/>
      <c r="T89" s="227"/>
      <c r="AT89" s="228" t="s">
        <v>170</v>
      </c>
      <c r="AU89" s="228" t="s">
        <v>82</v>
      </c>
      <c r="AV89" s="12" t="s">
        <v>82</v>
      </c>
      <c r="AW89" s="12" t="s">
        <v>37</v>
      </c>
      <c r="AX89" s="12" t="s">
        <v>24</v>
      </c>
      <c r="AY89" s="228" t="s">
        <v>161</v>
      </c>
    </row>
    <row r="90" spans="2:65" s="1" customFormat="1" ht="44.25" customHeight="1">
      <c r="B90" s="41"/>
      <c r="C90" s="193" t="s">
        <v>168</v>
      </c>
      <c r="D90" s="193" t="s">
        <v>163</v>
      </c>
      <c r="E90" s="194" t="s">
        <v>198</v>
      </c>
      <c r="F90" s="195" t="s">
        <v>199</v>
      </c>
      <c r="G90" s="196" t="s">
        <v>175</v>
      </c>
      <c r="H90" s="197">
        <v>89.25</v>
      </c>
      <c r="I90" s="198"/>
      <c r="J90" s="199">
        <f>ROUND(I90*H90,2)</f>
        <v>0</v>
      </c>
      <c r="K90" s="195" t="s">
        <v>167</v>
      </c>
      <c r="L90" s="61"/>
      <c r="M90" s="200" t="s">
        <v>22</v>
      </c>
      <c r="N90" s="201" t="s">
        <v>44</v>
      </c>
      <c r="O90" s="42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AR90" s="24" t="s">
        <v>168</v>
      </c>
      <c r="AT90" s="24" t="s">
        <v>163</v>
      </c>
      <c r="AU90" s="24" t="s">
        <v>82</v>
      </c>
      <c r="AY90" s="24" t="s">
        <v>161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24" t="s">
        <v>24</v>
      </c>
      <c r="BK90" s="204">
        <f>ROUND(I90*H90,2)</f>
        <v>0</v>
      </c>
      <c r="BL90" s="24" t="s">
        <v>168</v>
      </c>
      <c r="BM90" s="24" t="s">
        <v>1368</v>
      </c>
    </row>
    <row r="91" spans="2:65" s="11" customFormat="1">
      <c r="B91" s="205"/>
      <c r="C91" s="206"/>
      <c r="D91" s="207" t="s">
        <v>170</v>
      </c>
      <c r="E91" s="208" t="s">
        <v>22</v>
      </c>
      <c r="F91" s="209" t="s">
        <v>806</v>
      </c>
      <c r="G91" s="206"/>
      <c r="H91" s="210" t="s">
        <v>22</v>
      </c>
      <c r="I91" s="211"/>
      <c r="J91" s="206"/>
      <c r="K91" s="206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170</v>
      </c>
      <c r="AU91" s="216" t="s">
        <v>82</v>
      </c>
      <c r="AV91" s="11" t="s">
        <v>24</v>
      </c>
      <c r="AW91" s="11" t="s">
        <v>37</v>
      </c>
      <c r="AX91" s="11" t="s">
        <v>73</v>
      </c>
      <c r="AY91" s="216" t="s">
        <v>161</v>
      </c>
    </row>
    <row r="92" spans="2:65" s="12" customFormat="1">
      <c r="B92" s="217"/>
      <c r="C92" s="218"/>
      <c r="D92" s="219" t="s">
        <v>170</v>
      </c>
      <c r="E92" s="220" t="s">
        <v>22</v>
      </c>
      <c r="F92" s="221" t="s">
        <v>1369</v>
      </c>
      <c r="G92" s="218"/>
      <c r="H92" s="222">
        <v>89.25</v>
      </c>
      <c r="I92" s="223"/>
      <c r="J92" s="218"/>
      <c r="K92" s="218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170</v>
      </c>
      <c r="AU92" s="228" t="s">
        <v>82</v>
      </c>
      <c r="AV92" s="12" t="s">
        <v>82</v>
      </c>
      <c r="AW92" s="12" t="s">
        <v>37</v>
      </c>
      <c r="AX92" s="12" t="s">
        <v>24</v>
      </c>
      <c r="AY92" s="228" t="s">
        <v>161</v>
      </c>
    </row>
    <row r="93" spans="2:65" s="1" customFormat="1" ht="44.25" customHeight="1">
      <c r="B93" s="41"/>
      <c r="C93" s="193" t="s">
        <v>192</v>
      </c>
      <c r="D93" s="193" t="s">
        <v>163</v>
      </c>
      <c r="E93" s="194" t="s">
        <v>203</v>
      </c>
      <c r="F93" s="195" t="s">
        <v>204</v>
      </c>
      <c r="G93" s="196" t="s">
        <v>175</v>
      </c>
      <c r="H93" s="197">
        <v>892.5</v>
      </c>
      <c r="I93" s="198"/>
      <c r="J93" s="199">
        <f>ROUND(I93*H93,2)</f>
        <v>0</v>
      </c>
      <c r="K93" s="195" t="s">
        <v>167</v>
      </c>
      <c r="L93" s="61"/>
      <c r="M93" s="200" t="s">
        <v>22</v>
      </c>
      <c r="N93" s="201" t="s">
        <v>44</v>
      </c>
      <c r="O93" s="42"/>
      <c r="P93" s="202">
        <f>O93*H93</f>
        <v>0</v>
      </c>
      <c r="Q93" s="202">
        <v>0</v>
      </c>
      <c r="R93" s="202">
        <f>Q93*H93</f>
        <v>0</v>
      </c>
      <c r="S93" s="202">
        <v>0</v>
      </c>
      <c r="T93" s="203">
        <f>S93*H93</f>
        <v>0</v>
      </c>
      <c r="AR93" s="24" t="s">
        <v>168</v>
      </c>
      <c r="AT93" s="24" t="s">
        <v>163</v>
      </c>
      <c r="AU93" s="24" t="s">
        <v>82</v>
      </c>
      <c r="AY93" s="24" t="s">
        <v>161</v>
      </c>
      <c r="BE93" s="204">
        <f>IF(N93="základní",J93,0)</f>
        <v>0</v>
      </c>
      <c r="BF93" s="204">
        <f>IF(N93="snížená",J93,0)</f>
        <v>0</v>
      </c>
      <c r="BG93" s="204">
        <f>IF(N93="zákl. přenesená",J93,0)</f>
        <v>0</v>
      </c>
      <c r="BH93" s="204">
        <f>IF(N93="sníž. přenesená",J93,0)</f>
        <v>0</v>
      </c>
      <c r="BI93" s="204">
        <f>IF(N93="nulová",J93,0)</f>
        <v>0</v>
      </c>
      <c r="BJ93" s="24" t="s">
        <v>24</v>
      </c>
      <c r="BK93" s="204">
        <f>ROUND(I93*H93,2)</f>
        <v>0</v>
      </c>
      <c r="BL93" s="24" t="s">
        <v>168</v>
      </c>
      <c r="BM93" s="24" t="s">
        <v>1370</v>
      </c>
    </row>
    <row r="94" spans="2:65" s="12" customFormat="1">
      <c r="B94" s="217"/>
      <c r="C94" s="218"/>
      <c r="D94" s="219" t="s">
        <v>170</v>
      </c>
      <c r="E94" s="218"/>
      <c r="F94" s="221" t="s">
        <v>1371</v>
      </c>
      <c r="G94" s="218"/>
      <c r="H94" s="222">
        <v>892.5</v>
      </c>
      <c r="I94" s="223"/>
      <c r="J94" s="218"/>
      <c r="K94" s="218"/>
      <c r="L94" s="224"/>
      <c r="M94" s="225"/>
      <c r="N94" s="226"/>
      <c r="O94" s="226"/>
      <c r="P94" s="226"/>
      <c r="Q94" s="226"/>
      <c r="R94" s="226"/>
      <c r="S94" s="226"/>
      <c r="T94" s="227"/>
      <c r="AT94" s="228" t="s">
        <v>170</v>
      </c>
      <c r="AU94" s="228" t="s">
        <v>82</v>
      </c>
      <c r="AV94" s="12" t="s">
        <v>82</v>
      </c>
      <c r="AW94" s="12" t="s">
        <v>6</v>
      </c>
      <c r="AX94" s="12" t="s">
        <v>24</v>
      </c>
      <c r="AY94" s="228" t="s">
        <v>161</v>
      </c>
    </row>
    <row r="95" spans="2:65" s="1" customFormat="1" ht="31.5" customHeight="1">
      <c r="B95" s="41"/>
      <c r="C95" s="193" t="s">
        <v>197</v>
      </c>
      <c r="D95" s="193" t="s">
        <v>163</v>
      </c>
      <c r="E95" s="194" t="s">
        <v>812</v>
      </c>
      <c r="F95" s="195" t="s">
        <v>813</v>
      </c>
      <c r="G95" s="196" t="s">
        <v>175</v>
      </c>
      <c r="H95" s="197">
        <v>45.814999999999998</v>
      </c>
      <c r="I95" s="198"/>
      <c r="J95" s="199">
        <f>ROUND(I95*H95,2)</f>
        <v>0</v>
      </c>
      <c r="K95" s="195" t="s">
        <v>22</v>
      </c>
      <c r="L95" s="61"/>
      <c r="M95" s="200" t="s">
        <v>22</v>
      </c>
      <c r="N95" s="201" t="s">
        <v>44</v>
      </c>
      <c r="O95" s="42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AR95" s="24" t="s">
        <v>168</v>
      </c>
      <c r="AT95" s="24" t="s">
        <v>163</v>
      </c>
      <c r="AU95" s="24" t="s">
        <v>82</v>
      </c>
      <c r="AY95" s="24" t="s">
        <v>161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24" t="s">
        <v>24</v>
      </c>
      <c r="BK95" s="204">
        <f>ROUND(I95*H95,2)</f>
        <v>0</v>
      </c>
      <c r="BL95" s="24" t="s">
        <v>168</v>
      </c>
      <c r="BM95" s="24" t="s">
        <v>1372</v>
      </c>
    </row>
    <row r="96" spans="2:65" s="11" customFormat="1">
      <c r="B96" s="205"/>
      <c r="C96" s="206"/>
      <c r="D96" s="207" t="s">
        <v>170</v>
      </c>
      <c r="E96" s="208" t="s">
        <v>22</v>
      </c>
      <c r="F96" s="209" t="s">
        <v>1366</v>
      </c>
      <c r="G96" s="206"/>
      <c r="H96" s="210" t="s">
        <v>22</v>
      </c>
      <c r="I96" s="211"/>
      <c r="J96" s="206"/>
      <c r="K96" s="206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170</v>
      </c>
      <c r="AU96" s="216" t="s">
        <v>82</v>
      </c>
      <c r="AV96" s="11" t="s">
        <v>24</v>
      </c>
      <c r="AW96" s="11" t="s">
        <v>37</v>
      </c>
      <c r="AX96" s="11" t="s">
        <v>73</v>
      </c>
      <c r="AY96" s="216" t="s">
        <v>161</v>
      </c>
    </row>
    <row r="97" spans="2:65" s="12" customFormat="1">
      <c r="B97" s="217"/>
      <c r="C97" s="218"/>
      <c r="D97" s="219" t="s">
        <v>170</v>
      </c>
      <c r="E97" s="220" t="s">
        <v>22</v>
      </c>
      <c r="F97" s="221" t="s">
        <v>1367</v>
      </c>
      <c r="G97" s="218"/>
      <c r="H97" s="222">
        <v>45.814999999999998</v>
      </c>
      <c r="I97" s="223"/>
      <c r="J97" s="218"/>
      <c r="K97" s="218"/>
      <c r="L97" s="224"/>
      <c r="M97" s="225"/>
      <c r="N97" s="226"/>
      <c r="O97" s="226"/>
      <c r="P97" s="226"/>
      <c r="Q97" s="226"/>
      <c r="R97" s="226"/>
      <c r="S97" s="226"/>
      <c r="T97" s="227"/>
      <c r="AT97" s="228" t="s">
        <v>170</v>
      </c>
      <c r="AU97" s="228" t="s">
        <v>82</v>
      </c>
      <c r="AV97" s="12" t="s">
        <v>82</v>
      </c>
      <c r="AW97" s="12" t="s">
        <v>37</v>
      </c>
      <c r="AX97" s="12" t="s">
        <v>24</v>
      </c>
      <c r="AY97" s="228" t="s">
        <v>161</v>
      </c>
    </row>
    <row r="98" spans="2:65" s="1" customFormat="1" ht="22.5" customHeight="1">
      <c r="B98" s="41"/>
      <c r="C98" s="193" t="s">
        <v>202</v>
      </c>
      <c r="D98" s="193" t="s">
        <v>163</v>
      </c>
      <c r="E98" s="194" t="s">
        <v>208</v>
      </c>
      <c r="F98" s="195" t="s">
        <v>209</v>
      </c>
      <c r="G98" s="196" t="s">
        <v>175</v>
      </c>
      <c r="H98" s="197">
        <v>89.25</v>
      </c>
      <c r="I98" s="198"/>
      <c r="J98" s="199">
        <f>ROUND(I98*H98,2)</f>
        <v>0</v>
      </c>
      <c r="K98" s="195" t="s">
        <v>167</v>
      </c>
      <c r="L98" s="61"/>
      <c r="M98" s="200" t="s">
        <v>22</v>
      </c>
      <c r="N98" s="201" t="s">
        <v>44</v>
      </c>
      <c r="O98" s="42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AR98" s="24" t="s">
        <v>168</v>
      </c>
      <c r="AT98" s="24" t="s">
        <v>163</v>
      </c>
      <c r="AU98" s="24" t="s">
        <v>82</v>
      </c>
      <c r="AY98" s="24" t="s">
        <v>161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24" t="s">
        <v>24</v>
      </c>
      <c r="BK98" s="204">
        <f>ROUND(I98*H98,2)</f>
        <v>0</v>
      </c>
      <c r="BL98" s="24" t="s">
        <v>168</v>
      </c>
      <c r="BM98" s="24" t="s">
        <v>1373</v>
      </c>
    </row>
    <row r="99" spans="2:65" s="1" customFormat="1" ht="22.5" customHeight="1">
      <c r="B99" s="41"/>
      <c r="C99" s="193" t="s">
        <v>207</v>
      </c>
      <c r="D99" s="193" t="s">
        <v>163</v>
      </c>
      <c r="E99" s="194" t="s">
        <v>212</v>
      </c>
      <c r="F99" s="195" t="s">
        <v>1374</v>
      </c>
      <c r="G99" s="196" t="s">
        <v>214</v>
      </c>
      <c r="H99" s="197">
        <v>169.57499999999999</v>
      </c>
      <c r="I99" s="198"/>
      <c r="J99" s="199">
        <f>ROUND(I99*H99,2)</f>
        <v>0</v>
      </c>
      <c r="K99" s="195" t="s">
        <v>22</v>
      </c>
      <c r="L99" s="61"/>
      <c r="M99" s="200" t="s">
        <v>22</v>
      </c>
      <c r="N99" s="201" t="s">
        <v>44</v>
      </c>
      <c r="O99" s="42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AR99" s="24" t="s">
        <v>168</v>
      </c>
      <c r="AT99" s="24" t="s">
        <v>163</v>
      </c>
      <c r="AU99" s="24" t="s">
        <v>82</v>
      </c>
      <c r="AY99" s="24" t="s">
        <v>161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24" t="s">
        <v>24</v>
      </c>
      <c r="BK99" s="204">
        <f>ROUND(I99*H99,2)</f>
        <v>0</v>
      </c>
      <c r="BL99" s="24" t="s">
        <v>168</v>
      </c>
      <c r="BM99" s="24" t="s">
        <v>1375</v>
      </c>
    </row>
    <row r="100" spans="2:65" s="12" customFormat="1">
      <c r="B100" s="217"/>
      <c r="C100" s="218"/>
      <c r="D100" s="219" t="s">
        <v>170</v>
      </c>
      <c r="E100" s="220" t="s">
        <v>22</v>
      </c>
      <c r="F100" s="221" t="s">
        <v>1376</v>
      </c>
      <c r="G100" s="218"/>
      <c r="H100" s="222">
        <v>169.57499999999999</v>
      </c>
      <c r="I100" s="223"/>
      <c r="J100" s="218"/>
      <c r="K100" s="218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170</v>
      </c>
      <c r="AU100" s="228" t="s">
        <v>82</v>
      </c>
      <c r="AV100" s="12" t="s">
        <v>82</v>
      </c>
      <c r="AW100" s="12" t="s">
        <v>37</v>
      </c>
      <c r="AX100" s="12" t="s">
        <v>24</v>
      </c>
      <c r="AY100" s="228" t="s">
        <v>161</v>
      </c>
    </row>
    <row r="101" spans="2:65" s="1" customFormat="1" ht="22.5" customHeight="1">
      <c r="B101" s="41"/>
      <c r="C101" s="193" t="s">
        <v>211</v>
      </c>
      <c r="D101" s="193" t="s">
        <v>163</v>
      </c>
      <c r="E101" s="194" t="s">
        <v>1377</v>
      </c>
      <c r="F101" s="195" t="s">
        <v>1378</v>
      </c>
      <c r="G101" s="196" t="s">
        <v>220</v>
      </c>
      <c r="H101" s="197">
        <v>1490</v>
      </c>
      <c r="I101" s="198"/>
      <c r="J101" s="199">
        <f>ROUND(I101*H101,2)</f>
        <v>0</v>
      </c>
      <c r="K101" s="195" t="s">
        <v>167</v>
      </c>
      <c r="L101" s="61"/>
      <c r="M101" s="200" t="s">
        <v>22</v>
      </c>
      <c r="N101" s="201" t="s">
        <v>44</v>
      </c>
      <c r="O101" s="42"/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AR101" s="24" t="s">
        <v>168</v>
      </c>
      <c r="AT101" s="24" t="s">
        <v>163</v>
      </c>
      <c r="AU101" s="24" t="s">
        <v>82</v>
      </c>
      <c r="AY101" s="24" t="s">
        <v>161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24" t="s">
        <v>24</v>
      </c>
      <c r="BK101" s="204">
        <f>ROUND(I101*H101,2)</f>
        <v>0</v>
      </c>
      <c r="BL101" s="24" t="s">
        <v>168</v>
      </c>
      <c r="BM101" s="24" t="s">
        <v>1379</v>
      </c>
    </row>
    <row r="102" spans="2:65" s="12" customFormat="1">
      <c r="B102" s="217"/>
      <c r="C102" s="218"/>
      <c r="D102" s="219" t="s">
        <v>170</v>
      </c>
      <c r="E102" s="220" t="s">
        <v>22</v>
      </c>
      <c r="F102" s="221" t="s">
        <v>1380</v>
      </c>
      <c r="G102" s="218"/>
      <c r="H102" s="222">
        <v>1490</v>
      </c>
      <c r="I102" s="223"/>
      <c r="J102" s="218"/>
      <c r="K102" s="218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170</v>
      </c>
      <c r="AU102" s="228" t="s">
        <v>82</v>
      </c>
      <c r="AV102" s="12" t="s">
        <v>82</v>
      </c>
      <c r="AW102" s="12" t="s">
        <v>37</v>
      </c>
      <c r="AX102" s="12" t="s">
        <v>24</v>
      </c>
      <c r="AY102" s="228" t="s">
        <v>161</v>
      </c>
    </row>
    <row r="103" spans="2:65" s="1" customFormat="1" ht="22.5" customHeight="1">
      <c r="B103" s="41"/>
      <c r="C103" s="232" t="s">
        <v>217</v>
      </c>
      <c r="D103" s="232" t="s">
        <v>261</v>
      </c>
      <c r="E103" s="233" t="s">
        <v>845</v>
      </c>
      <c r="F103" s="234" t="s">
        <v>846</v>
      </c>
      <c r="G103" s="235" t="s">
        <v>700</v>
      </c>
      <c r="H103" s="236">
        <v>52.15</v>
      </c>
      <c r="I103" s="237"/>
      <c r="J103" s="238">
        <f>ROUND(I103*H103,2)</f>
        <v>0</v>
      </c>
      <c r="K103" s="234" t="s">
        <v>167</v>
      </c>
      <c r="L103" s="239"/>
      <c r="M103" s="240" t="s">
        <v>22</v>
      </c>
      <c r="N103" s="241" t="s">
        <v>44</v>
      </c>
      <c r="O103" s="42"/>
      <c r="P103" s="202">
        <f>O103*H103</f>
        <v>0</v>
      </c>
      <c r="Q103" s="202">
        <v>1E-3</v>
      </c>
      <c r="R103" s="202">
        <f>Q103*H103</f>
        <v>5.2150000000000002E-2</v>
      </c>
      <c r="S103" s="202">
        <v>0</v>
      </c>
      <c r="T103" s="203">
        <f>S103*H103</f>
        <v>0</v>
      </c>
      <c r="AR103" s="24" t="s">
        <v>207</v>
      </c>
      <c r="AT103" s="24" t="s">
        <v>261</v>
      </c>
      <c r="AU103" s="24" t="s">
        <v>82</v>
      </c>
      <c r="AY103" s="24" t="s">
        <v>161</v>
      </c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24" t="s">
        <v>24</v>
      </c>
      <c r="BK103" s="204">
        <f>ROUND(I103*H103,2)</f>
        <v>0</v>
      </c>
      <c r="BL103" s="24" t="s">
        <v>168</v>
      </c>
      <c r="BM103" s="24" t="s">
        <v>1381</v>
      </c>
    </row>
    <row r="104" spans="2:65" s="12" customFormat="1">
      <c r="B104" s="217"/>
      <c r="C104" s="218"/>
      <c r="D104" s="219" t="s">
        <v>170</v>
      </c>
      <c r="E104" s="218"/>
      <c r="F104" s="221" t="s">
        <v>1382</v>
      </c>
      <c r="G104" s="218"/>
      <c r="H104" s="222">
        <v>52.15</v>
      </c>
      <c r="I104" s="223"/>
      <c r="J104" s="218"/>
      <c r="K104" s="218"/>
      <c r="L104" s="224"/>
      <c r="M104" s="225"/>
      <c r="N104" s="226"/>
      <c r="O104" s="226"/>
      <c r="P104" s="226"/>
      <c r="Q104" s="226"/>
      <c r="R104" s="226"/>
      <c r="S104" s="226"/>
      <c r="T104" s="227"/>
      <c r="AT104" s="228" t="s">
        <v>170</v>
      </c>
      <c r="AU104" s="228" t="s">
        <v>82</v>
      </c>
      <c r="AV104" s="12" t="s">
        <v>82</v>
      </c>
      <c r="AW104" s="12" t="s">
        <v>6</v>
      </c>
      <c r="AX104" s="12" t="s">
        <v>24</v>
      </c>
      <c r="AY104" s="228" t="s">
        <v>161</v>
      </c>
    </row>
    <row r="105" spans="2:65" s="1" customFormat="1" ht="22.5" customHeight="1">
      <c r="B105" s="41"/>
      <c r="C105" s="232" t="s">
        <v>224</v>
      </c>
      <c r="D105" s="232" t="s">
        <v>261</v>
      </c>
      <c r="E105" s="233" t="s">
        <v>849</v>
      </c>
      <c r="F105" s="234" t="s">
        <v>850</v>
      </c>
      <c r="G105" s="235" t="s">
        <v>700</v>
      </c>
      <c r="H105" s="236">
        <v>86.42</v>
      </c>
      <c r="I105" s="237"/>
      <c r="J105" s="238">
        <f>ROUND(I105*H105,2)</f>
        <v>0</v>
      </c>
      <c r="K105" s="234" t="s">
        <v>22</v>
      </c>
      <c r="L105" s="239"/>
      <c r="M105" s="240" t="s">
        <v>22</v>
      </c>
      <c r="N105" s="241" t="s">
        <v>44</v>
      </c>
      <c r="O105" s="42"/>
      <c r="P105" s="202">
        <f>O105*H105</f>
        <v>0</v>
      </c>
      <c r="Q105" s="202">
        <v>1E-3</v>
      </c>
      <c r="R105" s="202">
        <f>Q105*H105</f>
        <v>8.6419999999999997E-2</v>
      </c>
      <c r="S105" s="202">
        <v>0</v>
      </c>
      <c r="T105" s="203">
        <f>S105*H105</f>
        <v>0</v>
      </c>
      <c r="AR105" s="24" t="s">
        <v>207</v>
      </c>
      <c r="AT105" s="24" t="s">
        <v>261</v>
      </c>
      <c r="AU105" s="24" t="s">
        <v>82</v>
      </c>
      <c r="AY105" s="24" t="s">
        <v>161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4" t="s">
        <v>24</v>
      </c>
      <c r="BK105" s="204">
        <f>ROUND(I105*H105,2)</f>
        <v>0</v>
      </c>
      <c r="BL105" s="24" t="s">
        <v>168</v>
      </c>
      <c r="BM105" s="24" t="s">
        <v>1383</v>
      </c>
    </row>
    <row r="106" spans="2:65" s="12" customFormat="1">
      <c r="B106" s="217"/>
      <c r="C106" s="218"/>
      <c r="D106" s="219" t="s">
        <v>170</v>
      </c>
      <c r="E106" s="218"/>
      <c r="F106" s="221" t="s">
        <v>1384</v>
      </c>
      <c r="G106" s="218"/>
      <c r="H106" s="222">
        <v>86.42</v>
      </c>
      <c r="I106" s="223"/>
      <c r="J106" s="218"/>
      <c r="K106" s="218"/>
      <c r="L106" s="224"/>
      <c r="M106" s="225"/>
      <c r="N106" s="226"/>
      <c r="O106" s="226"/>
      <c r="P106" s="226"/>
      <c r="Q106" s="226"/>
      <c r="R106" s="226"/>
      <c r="S106" s="226"/>
      <c r="T106" s="227"/>
      <c r="AT106" s="228" t="s">
        <v>170</v>
      </c>
      <c r="AU106" s="228" t="s">
        <v>82</v>
      </c>
      <c r="AV106" s="12" t="s">
        <v>82</v>
      </c>
      <c r="AW106" s="12" t="s">
        <v>6</v>
      </c>
      <c r="AX106" s="12" t="s">
        <v>24</v>
      </c>
      <c r="AY106" s="228" t="s">
        <v>161</v>
      </c>
    </row>
    <row r="107" spans="2:65" s="1" customFormat="1" ht="44.25" customHeight="1">
      <c r="B107" s="41"/>
      <c r="C107" s="193" t="s">
        <v>229</v>
      </c>
      <c r="D107" s="193" t="s">
        <v>163</v>
      </c>
      <c r="E107" s="194" t="s">
        <v>853</v>
      </c>
      <c r="F107" s="195" t="s">
        <v>854</v>
      </c>
      <c r="G107" s="196" t="s">
        <v>220</v>
      </c>
      <c r="H107" s="197">
        <v>595</v>
      </c>
      <c r="I107" s="198"/>
      <c r="J107" s="199">
        <f>ROUND(I107*H107,2)</f>
        <v>0</v>
      </c>
      <c r="K107" s="195" t="s">
        <v>188</v>
      </c>
      <c r="L107" s="61"/>
      <c r="M107" s="200" t="s">
        <v>22</v>
      </c>
      <c r="N107" s="201" t="s">
        <v>44</v>
      </c>
      <c r="O107" s="42"/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AR107" s="24" t="s">
        <v>168</v>
      </c>
      <c r="AT107" s="24" t="s">
        <v>163</v>
      </c>
      <c r="AU107" s="24" t="s">
        <v>82</v>
      </c>
      <c r="AY107" s="24" t="s">
        <v>161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4" t="s">
        <v>24</v>
      </c>
      <c r="BK107" s="204">
        <f>ROUND(I107*H107,2)</f>
        <v>0</v>
      </c>
      <c r="BL107" s="24" t="s">
        <v>168</v>
      </c>
      <c r="BM107" s="24" t="s">
        <v>1385</v>
      </c>
    </row>
    <row r="108" spans="2:65" s="11" customFormat="1">
      <c r="B108" s="205"/>
      <c r="C108" s="206"/>
      <c r="D108" s="207" t="s">
        <v>170</v>
      </c>
      <c r="E108" s="208" t="s">
        <v>22</v>
      </c>
      <c r="F108" s="209" t="s">
        <v>1386</v>
      </c>
      <c r="G108" s="206"/>
      <c r="H108" s="210" t="s">
        <v>22</v>
      </c>
      <c r="I108" s="211"/>
      <c r="J108" s="206"/>
      <c r="K108" s="206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170</v>
      </c>
      <c r="AU108" s="216" t="s">
        <v>82</v>
      </c>
      <c r="AV108" s="11" t="s">
        <v>24</v>
      </c>
      <c r="AW108" s="11" t="s">
        <v>37</v>
      </c>
      <c r="AX108" s="11" t="s">
        <v>73</v>
      </c>
      <c r="AY108" s="216" t="s">
        <v>161</v>
      </c>
    </row>
    <row r="109" spans="2:65" s="12" customFormat="1">
      <c r="B109" s="217"/>
      <c r="C109" s="218"/>
      <c r="D109" s="219" t="s">
        <v>170</v>
      </c>
      <c r="E109" s="220" t="s">
        <v>22</v>
      </c>
      <c r="F109" s="221" t="s">
        <v>1387</v>
      </c>
      <c r="G109" s="218"/>
      <c r="H109" s="222">
        <v>595</v>
      </c>
      <c r="I109" s="223"/>
      <c r="J109" s="218"/>
      <c r="K109" s="218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170</v>
      </c>
      <c r="AU109" s="228" t="s">
        <v>82</v>
      </c>
      <c r="AV109" s="12" t="s">
        <v>82</v>
      </c>
      <c r="AW109" s="12" t="s">
        <v>37</v>
      </c>
      <c r="AX109" s="12" t="s">
        <v>24</v>
      </c>
      <c r="AY109" s="228" t="s">
        <v>161</v>
      </c>
    </row>
    <row r="110" spans="2:65" s="1" customFormat="1" ht="44.25" customHeight="1">
      <c r="B110" s="41"/>
      <c r="C110" s="193" t="s">
        <v>235</v>
      </c>
      <c r="D110" s="193" t="s">
        <v>163</v>
      </c>
      <c r="E110" s="194" t="s">
        <v>1388</v>
      </c>
      <c r="F110" s="195" t="s">
        <v>1389</v>
      </c>
      <c r="G110" s="196" t="s">
        <v>220</v>
      </c>
      <c r="H110" s="197">
        <v>895</v>
      </c>
      <c r="I110" s="198"/>
      <c r="J110" s="199">
        <f>ROUND(I110*H110,2)</f>
        <v>0</v>
      </c>
      <c r="K110" s="195" t="s">
        <v>167</v>
      </c>
      <c r="L110" s="61"/>
      <c r="M110" s="200" t="s">
        <v>22</v>
      </c>
      <c r="N110" s="201" t="s">
        <v>44</v>
      </c>
      <c r="O110" s="42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AR110" s="24" t="s">
        <v>168</v>
      </c>
      <c r="AT110" s="24" t="s">
        <v>163</v>
      </c>
      <c r="AU110" s="24" t="s">
        <v>82</v>
      </c>
      <c r="AY110" s="24" t="s">
        <v>161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4" t="s">
        <v>24</v>
      </c>
      <c r="BK110" s="204">
        <f>ROUND(I110*H110,2)</f>
        <v>0</v>
      </c>
      <c r="BL110" s="24" t="s">
        <v>168</v>
      </c>
      <c r="BM110" s="24" t="s">
        <v>1390</v>
      </c>
    </row>
    <row r="111" spans="2:65" s="11" customFormat="1">
      <c r="B111" s="205"/>
      <c r="C111" s="206"/>
      <c r="D111" s="207" t="s">
        <v>170</v>
      </c>
      <c r="E111" s="208" t="s">
        <v>22</v>
      </c>
      <c r="F111" s="209" t="s">
        <v>1391</v>
      </c>
      <c r="G111" s="206"/>
      <c r="H111" s="210" t="s">
        <v>22</v>
      </c>
      <c r="I111" s="211"/>
      <c r="J111" s="206"/>
      <c r="K111" s="206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170</v>
      </c>
      <c r="AU111" s="216" t="s">
        <v>82</v>
      </c>
      <c r="AV111" s="11" t="s">
        <v>24</v>
      </c>
      <c r="AW111" s="11" t="s">
        <v>37</v>
      </c>
      <c r="AX111" s="11" t="s">
        <v>73</v>
      </c>
      <c r="AY111" s="216" t="s">
        <v>161</v>
      </c>
    </row>
    <row r="112" spans="2:65" s="12" customFormat="1">
      <c r="B112" s="217"/>
      <c r="C112" s="218"/>
      <c r="D112" s="219" t="s">
        <v>170</v>
      </c>
      <c r="E112" s="220" t="s">
        <v>22</v>
      </c>
      <c r="F112" s="221" t="s">
        <v>1392</v>
      </c>
      <c r="G112" s="218"/>
      <c r="H112" s="222">
        <v>895</v>
      </c>
      <c r="I112" s="223"/>
      <c r="J112" s="218"/>
      <c r="K112" s="218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170</v>
      </c>
      <c r="AU112" s="228" t="s">
        <v>82</v>
      </c>
      <c r="AV112" s="12" t="s">
        <v>82</v>
      </c>
      <c r="AW112" s="12" t="s">
        <v>37</v>
      </c>
      <c r="AX112" s="12" t="s">
        <v>24</v>
      </c>
      <c r="AY112" s="228" t="s">
        <v>161</v>
      </c>
    </row>
    <row r="113" spans="2:65" s="1" customFormat="1" ht="31.5" customHeight="1">
      <c r="B113" s="41"/>
      <c r="C113" s="193" t="s">
        <v>240</v>
      </c>
      <c r="D113" s="193" t="s">
        <v>163</v>
      </c>
      <c r="E113" s="194" t="s">
        <v>856</v>
      </c>
      <c r="F113" s="195" t="s">
        <v>857</v>
      </c>
      <c r="G113" s="196" t="s">
        <v>220</v>
      </c>
      <c r="H113" s="197">
        <v>595</v>
      </c>
      <c r="I113" s="198"/>
      <c r="J113" s="199">
        <f>ROUND(I113*H113,2)</f>
        <v>0</v>
      </c>
      <c r="K113" s="195" t="s">
        <v>188</v>
      </c>
      <c r="L113" s="61"/>
      <c r="M113" s="200" t="s">
        <v>22</v>
      </c>
      <c r="N113" s="201" t="s">
        <v>44</v>
      </c>
      <c r="O113" s="42"/>
      <c r="P113" s="202">
        <f>O113*H113</f>
        <v>0</v>
      </c>
      <c r="Q113" s="202">
        <v>0</v>
      </c>
      <c r="R113" s="202">
        <f>Q113*H113</f>
        <v>0</v>
      </c>
      <c r="S113" s="202">
        <v>0</v>
      </c>
      <c r="T113" s="203">
        <f>S113*H113</f>
        <v>0</v>
      </c>
      <c r="AR113" s="24" t="s">
        <v>168</v>
      </c>
      <c r="AT113" s="24" t="s">
        <v>163</v>
      </c>
      <c r="AU113" s="24" t="s">
        <v>82</v>
      </c>
      <c r="AY113" s="24" t="s">
        <v>161</v>
      </c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24" t="s">
        <v>24</v>
      </c>
      <c r="BK113" s="204">
        <f>ROUND(I113*H113,2)</f>
        <v>0</v>
      </c>
      <c r="BL113" s="24" t="s">
        <v>168</v>
      </c>
      <c r="BM113" s="24" t="s">
        <v>1393</v>
      </c>
    </row>
    <row r="114" spans="2:65" s="11" customFormat="1">
      <c r="B114" s="205"/>
      <c r="C114" s="206"/>
      <c r="D114" s="207" t="s">
        <v>170</v>
      </c>
      <c r="E114" s="208" t="s">
        <v>22</v>
      </c>
      <c r="F114" s="209" t="s">
        <v>1394</v>
      </c>
      <c r="G114" s="206"/>
      <c r="H114" s="210" t="s">
        <v>22</v>
      </c>
      <c r="I114" s="211"/>
      <c r="J114" s="206"/>
      <c r="K114" s="206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170</v>
      </c>
      <c r="AU114" s="216" t="s">
        <v>82</v>
      </c>
      <c r="AV114" s="11" t="s">
        <v>24</v>
      </c>
      <c r="AW114" s="11" t="s">
        <v>37</v>
      </c>
      <c r="AX114" s="11" t="s">
        <v>73</v>
      </c>
      <c r="AY114" s="216" t="s">
        <v>161</v>
      </c>
    </row>
    <row r="115" spans="2:65" s="12" customFormat="1">
      <c r="B115" s="217"/>
      <c r="C115" s="218"/>
      <c r="D115" s="219" t="s">
        <v>170</v>
      </c>
      <c r="E115" s="220" t="s">
        <v>22</v>
      </c>
      <c r="F115" s="221" t="s">
        <v>1387</v>
      </c>
      <c r="G115" s="218"/>
      <c r="H115" s="222">
        <v>595</v>
      </c>
      <c r="I115" s="223"/>
      <c r="J115" s="218"/>
      <c r="K115" s="218"/>
      <c r="L115" s="224"/>
      <c r="M115" s="225"/>
      <c r="N115" s="226"/>
      <c r="O115" s="226"/>
      <c r="P115" s="226"/>
      <c r="Q115" s="226"/>
      <c r="R115" s="226"/>
      <c r="S115" s="226"/>
      <c r="T115" s="227"/>
      <c r="AT115" s="228" t="s">
        <v>170</v>
      </c>
      <c r="AU115" s="228" t="s">
        <v>82</v>
      </c>
      <c r="AV115" s="12" t="s">
        <v>82</v>
      </c>
      <c r="AW115" s="12" t="s">
        <v>37</v>
      </c>
      <c r="AX115" s="12" t="s">
        <v>24</v>
      </c>
      <c r="AY115" s="228" t="s">
        <v>161</v>
      </c>
    </row>
    <row r="116" spans="2:65" s="1" customFormat="1" ht="31.5" customHeight="1">
      <c r="B116" s="41"/>
      <c r="C116" s="193" t="s">
        <v>10</v>
      </c>
      <c r="D116" s="193" t="s">
        <v>163</v>
      </c>
      <c r="E116" s="194" t="s">
        <v>867</v>
      </c>
      <c r="F116" s="195" t="s">
        <v>868</v>
      </c>
      <c r="G116" s="196" t="s">
        <v>220</v>
      </c>
      <c r="H116" s="197">
        <v>1490</v>
      </c>
      <c r="I116" s="198"/>
      <c r="J116" s="199">
        <f>ROUND(I116*H116,2)</f>
        <v>0</v>
      </c>
      <c r="K116" s="195" t="s">
        <v>188</v>
      </c>
      <c r="L116" s="61"/>
      <c r="M116" s="200" t="s">
        <v>22</v>
      </c>
      <c r="N116" s="201" t="s">
        <v>44</v>
      </c>
      <c r="O116" s="42"/>
      <c r="P116" s="202">
        <f>O116*H116</f>
        <v>0</v>
      </c>
      <c r="Q116" s="202">
        <v>0</v>
      </c>
      <c r="R116" s="202">
        <f>Q116*H116</f>
        <v>0</v>
      </c>
      <c r="S116" s="202">
        <v>0</v>
      </c>
      <c r="T116" s="203">
        <f>S116*H116</f>
        <v>0</v>
      </c>
      <c r="AR116" s="24" t="s">
        <v>168</v>
      </c>
      <c r="AT116" s="24" t="s">
        <v>163</v>
      </c>
      <c r="AU116" s="24" t="s">
        <v>82</v>
      </c>
      <c r="AY116" s="24" t="s">
        <v>161</v>
      </c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24" t="s">
        <v>24</v>
      </c>
      <c r="BK116" s="204">
        <f>ROUND(I116*H116,2)</f>
        <v>0</v>
      </c>
      <c r="BL116" s="24" t="s">
        <v>168</v>
      </c>
      <c r="BM116" s="24" t="s">
        <v>1395</v>
      </c>
    </row>
    <row r="117" spans="2:65" s="12" customFormat="1">
      <c r="B117" s="217"/>
      <c r="C117" s="218"/>
      <c r="D117" s="219" t="s">
        <v>170</v>
      </c>
      <c r="E117" s="220" t="s">
        <v>22</v>
      </c>
      <c r="F117" s="221" t="s">
        <v>1380</v>
      </c>
      <c r="G117" s="218"/>
      <c r="H117" s="222">
        <v>1490</v>
      </c>
      <c r="I117" s="223"/>
      <c r="J117" s="218"/>
      <c r="K117" s="218"/>
      <c r="L117" s="224"/>
      <c r="M117" s="225"/>
      <c r="N117" s="226"/>
      <c r="O117" s="226"/>
      <c r="P117" s="226"/>
      <c r="Q117" s="226"/>
      <c r="R117" s="226"/>
      <c r="S117" s="226"/>
      <c r="T117" s="227"/>
      <c r="AT117" s="228" t="s">
        <v>170</v>
      </c>
      <c r="AU117" s="228" t="s">
        <v>82</v>
      </c>
      <c r="AV117" s="12" t="s">
        <v>82</v>
      </c>
      <c r="AW117" s="12" t="s">
        <v>37</v>
      </c>
      <c r="AX117" s="12" t="s">
        <v>24</v>
      </c>
      <c r="AY117" s="228" t="s">
        <v>161</v>
      </c>
    </row>
    <row r="118" spans="2:65" s="1" customFormat="1" ht="22.5" customHeight="1">
      <c r="B118" s="41"/>
      <c r="C118" s="232" t="s">
        <v>251</v>
      </c>
      <c r="D118" s="232" t="s">
        <v>261</v>
      </c>
      <c r="E118" s="233" t="s">
        <v>870</v>
      </c>
      <c r="F118" s="234" t="s">
        <v>871</v>
      </c>
      <c r="G118" s="235" t="s">
        <v>175</v>
      </c>
      <c r="H118" s="236">
        <v>55.274000000000001</v>
      </c>
      <c r="I118" s="237"/>
      <c r="J118" s="238">
        <f>ROUND(I118*H118,2)</f>
        <v>0</v>
      </c>
      <c r="K118" s="234" t="s">
        <v>188</v>
      </c>
      <c r="L118" s="239"/>
      <c r="M118" s="240" t="s">
        <v>22</v>
      </c>
      <c r="N118" s="241" t="s">
        <v>44</v>
      </c>
      <c r="O118" s="42"/>
      <c r="P118" s="202">
        <f>O118*H118</f>
        <v>0</v>
      </c>
      <c r="Q118" s="202">
        <v>0.21</v>
      </c>
      <c r="R118" s="202">
        <f>Q118*H118</f>
        <v>11.60754</v>
      </c>
      <c r="S118" s="202">
        <v>0</v>
      </c>
      <c r="T118" s="203">
        <f>S118*H118</f>
        <v>0</v>
      </c>
      <c r="AR118" s="24" t="s">
        <v>207</v>
      </c>
      <c r="AT118" s="24" t="s">
        <v>261</v>
      </c>
      <c r="AU118" s="24" t="s">
        <v>82</v>
      </c>
      <c r="AY118" s="24" t="s">
        <v>161</v>
      </c>
      <c r="BE118" s="204">
        <f>IF(N118="základní",J118,0)</f>
        <v>0</v>
      </c>
      <c r="BF118" s="204">
        <f>IF(N118="snížená",J118,0)</f>
        <v>0</v>
      </c>
      <c r="BG118" s="204">
        <f>IF(N118="zákl. přenesená",J118,0)</f>
        <v>0</v>
      </c>
      <c r="BH118" s="204">
        <f>IF(N118="sníž. přenesená",J118,0)</f>
        <v>0</v>
      </c>
      <c r="BI118" s="204">
        <f>IF(N118="nulová",J118,0)</f>
        <v>0</v>
      </c>
      <c r="BJ118" s="24" t="s">
        <v>24</v>
      </c>
      <c r="BK118" s="204">
        <f>ROUND(I118*H118,2)</f>
        <v>0</v>
      </c>
      <c r="BL118" s="24" t="s">
        <v>168</v>
      </c>
      <c r="BM118" s="24" t="s">
        <v>1396</v>
      </c>
    </row>
    <row r="119" spans="2:65" s="11" customFormat="1">
      <c r="B119" s="205"/>
      <c r="C119" s="206"/>
      <c r="D119" s="207" t="s">
        <v>170</v>
      </c>
      <c r="E119" s="208" t="s">
        <v>22</v>
      </c>
      <c r="F119" s="209" t="s">
        <v>1397</v>
      </c>
      <c r="G119" s="206"/>
      <c r="H119" s="210" t="s">
        <v>22</v>
      </c>
      <c r="I119" s="211"/>
      <c r="J119" s="206"/>
      <c r="K119" s="206"/>
      <c r="L119" s="212"/>
      <c r="M119" s="213"/>
      <c r="N119" s="214"/>
      <c r="O119" s="214"/>
      <c r="P119" s="214"/>
      <c r="Q119" s="214"/>
      <c r="R119" s="214"/>
      <c r="S119" s="214"/>
      <c r="T119" s="215"/>
      <c r="AT119" s="216" t="s">
        <v>170</v>
      </c>
      <c r="AU119" s="216" t="s">
        <v>82</v>
      </c>
      <c r="AV119" s="11" t="s">
        <v>24</v>
      </c>
      <c r="AW119" s="11" t="s">
        <v>37</v>
      </c>
      <c r="AX119" s="11" t="s">
        <v>73</v>
      </c>
      <c r="AY119" s="216" t="s">
        <v>161</v>
      </c>
    </row>
    <row r="120" spans="2:65" s="12" customFormat="1">
      <c r="B120" s="217"/>
      <c r="C120" s="218"/>
      <c r="D120" s="207" t="s">
        <v>170</v>
      </c>
      <c r="E120" s="229" t="s">
        <v>22</v>
      </c>
      <c r="F120" s="230" t="s">
        <v>1398</v>
      </c>
      <c r="G120" s="218"/>
      <c r="H120" s="231">
        <v>34.51</v>
      </c>
      <c r="I120" s="223"/>
      <c r="J120" s="218"/>
      <c r="K120" s="218"/>
      <c r="L120" s="224"/>
      <c r="M120" s="225"/>
      <c r="N120" s="226"/>
      <c r="O120" s="226"/>
      <c r="P120" s="226"/>
      <c r="Q120" s="226"/>
      <c r="R120" s="226"/>
      <c r="S120" s="226"/>
      <c r="T120" s="227"/>
      <c r="AT120" s="228" t="s">
        <v>170</v>
      </c>
      <c r="AU120" s="228" t="s">
        <v>82</v>
      </c>
      <c r="AV120" s="12" t="s">
        <v>82</v>
      </c>
      <c r="AW120" s="12" t="s">
        <v>37</v>
      </c>
      <c r="AX120" s="12" t="s">
        <v>73</v>
      </c>
      <c r="AY120" s="228" t="s">
        <v>161</v>
      </c>
    </row>
    <row r="121" spans="2:65" s="11" customFormat="1">
      <c r="B121" s="205"/>
      <c r="C121" s="206"/>
      <c r="D121" s="207" t="s">
        <v>170</v>
      </c>
      <c r="E121" s="208" t="s">
        <v>22</v>
      </c>
      <c r="F121" s="209" t="s">
        <v>1399</v>
      </c>
      <c r="G121" s="206"/>
      <c r="H121" s="210" t="s">
        <v>22</v>
      </c>
      <c r="I121" s="211"/>
      <c r="J121" s="206"/>
      <c r="K121" s="206"/>
      <c r="L121" s="212"/>
      <c r="M121" s="213"/>
      <c r="N121" s="214"/>
      <c r="O121" s="214"/>
      <c r="P121" s="214"/>
      <c r="Q121" s="214"/>
      <c r="R121" s="214"/>
      <c r="S121" s="214"/>
      <c r="T121" s="215"/>
      <c r="AT121" s="216" t="s">
        <v>170</v>
      </c>
      <c r="AU121" s="216" t="s">
        <v>82</v>
      </c>
      <c r="AV121" s="11" t="s">
        <v>24</v>
      </c>
      <c r="AW121" s="11" t="s">
        <v>37</v>
      </c>
      <c r="AX121" s="11" t="s">
        <v>73</v>
      </c>
      <c r="AY121" s="216" t="s">
        <v>161</v>
      </c>
    </row>
    <row r="122" spans="2:65" s="12" customFormat="1">
      <c r="B122" s="217"/>
      <c r="C122" s="218"/>
      <c r="D122" s="207" t="s">
        <v>170</v>
      </c>
      <c r="E122" s="229" t="s">
        <v>22</v>
      </c>
      <c r="F122" s="230" t="s">
        <v>1400</v>
      </c>
      <c r="G122" s="218"/>
      <c r="H122" s="231">
        <v>20.763999999999999</v>
      </c>
      <c r="I122" s="223"/>
      <c r="J122" s="218"/>
      <c r="K122" s="218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170</v>
      </c>
      <c r="AU122" s="228" t="s">
        <v>82</v>
      </c>
      <c r="AV122" s="12" t="s">
        <v>82</v>
      </c>
      <c r="AW122" s="12" t="s">
        <v>37</v>
      </c>
      <c r="AX122" s="12" t="s">
        <v>73</v>
      </c>
      <c r="AY122" s="228" t="s">
        <v>161</v>
      </c>
    </row>
    <row r="123" spans="2:65" s="13" customFormat="1">
      <c r="B123" s="246"/>
      <c r="C123" s="247"/>
      <c r="D123" s="219" t="s">
        <v>170</v>
      </c>
      <c r="E123" s="248" t="s">
        <v>22</v>
      </c>
      <c r="F123" s="249" t="s">
        <v>302</v>
      </c>
      <c r="G123" s="247"/>
      <c r="H123" s="250">
        <v>55.274000000000001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AT123" s="256" t="s">
        <v>170</v>
      </c>
      <c r="AU123" s="256" t="s">
        <v>82</v>
      </c>
      <c r="AV123" s="13" t="s">
        <v>168</v>
      </c>
      <c r="AW123" s="13" t="s">
        <v>37</v>
      </c>
      <c r="AX123" s="13" t="s">
        <v>24</v>
      </c>
      <c r="AY123" s="256" t="s">
        <v>161</v>
      </c>
    </row>
    <row r="124" spans="2:65" s="1" customFormat="1" ht="31.5" customHeight="1">
      <c r="B124" s="41"/>
      <c r="C124" s="193" t="s">
        <v>256</v>
      </c>
      <c r="D124" s="193" t="s">
        <v>163</v>
      </c>
      <c r="E124" s="194" t="s">
        <v>1401</v>
      </c>
      <c r="F124" s="195" t="s">
        <v>1402</v>
      </c>
      <c r="G124" s="196" t="s">
        <v>220</v>
      </c>
      <c r="H124" s="197">
        <v>881.5</v>
      </c>
      <c r="I124" s="198"/>
      <c r="J124" s="199">
        <f>ROUND(I124*H124,2)</f>
        <v>0</v>
      </c>
      <c r="K124" s="195" t="s">
        <v>188</v>
      </c>
      <c r="L124" s="61"/>
      <c r="M124" s="200" t="s">
        <v>22</v>
      </c>
      <c r="N124" s="201" t="s">
        <v>44</v>
      </c>
      <c r="O124" s="42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AR124" s="24" t="s">
        <v>168</v>
      </c>
      <c r="AT124" s="24" t="s">
        <v>163</v>
      </c>
      <c r="AU124" s="24" t="s">
        <v>82</v>
      </c>
      <c r="AY124" s="24" t="s">
        <v>161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24" t="s">
        <v>24</v>
      </c>
      <c r="BK124" s="204">
        <f>ROUND(I124*H124,2)</f>
        <v>0</v>
      </c>
      <c r="BL124" s="24" t="s">
        <v>168</v>
      </c>
      <c r="BM124" s="24" t="s">
        <v>1403</v>
      </c>
    </row>
    <row r="125" spans="2:65" s="11" customFormat="1">
      <c r="B125" s="205"/>
      <c r="C125" s="206"/>
      <c r="D125" s="207" t="s">
        <v>170</v>
      </c>
      <c r="E125" s="208" t="s">
        <v>22</v>
      </c>
      <c r="F125" s="209" t="s">
        <v>1404</v>
      </c>
      <c r="G125" s="206"/>
      <c r="H125" s="210" t="s">
        <v>22</v>
      </c>
      <c r="I125" s="211"/>
      <c r="J125" s="206"/>
      <c r="K125" s="206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170</v>
      </c>
      <c r="AU125" s="216" t="s">
        <v>82</v>
      </c>
      <c r="AV125" s="11" t="s">
        <v>24</v>
      </c>
      <c r="AW125" s="11" t="s">
        <v>37</v>
      </c>
      <c r="AX125" s="11" t="s">
        <v>73</v>
      </c>
      <c r="AY125" s="216" t="s">
        <v>161</v>
      </c>
    </row>
    <row r="126" spans="2:65" s="12" customFormat="1">
      <c r="B126" s="217"/>
      <c r="C126" s="218"/>
      <c r="D126" s="219" t="s">
        <v>170</v>
      </c>
      <c r="E126" s="220" t="s">
        <v>22</v>
      </c>
      <c r="F126" s="221" t="s">
        <v>1405</v>
      </c>
      <c r="G126" s="218"/>
      <c r="H126" s="222">
        <v>881.5</v>
      </c>
      <c r="I126" s="223"/>
      <c r="J126" s="218"/>
      <c r="K126" s="218"/>
      <c r="L126" s="224"/>
      <c r="M126" s="225"/>
      <c r="N126" s="226"/>
      <c r="O126" s="226"/>
      <c r="P126" s="226"/>
      <c r="Q126" s="226"/>
      <c r="R126" s="226"/>
      <c r="S126" s="226"/>
      <c r="T126" s="227"/>
      <c r="AT126" s="228" t="s">
        <v>170</v>
      </c>
      <c r="AU126" s="228" t="s">
        <v>82</v>
      </c>
      <c r="AV126" s="12" t="s">
        <v>82</v>
      </c>
      <c r="AW126" s="12" t="s">
        <v>37</v>
      </c>
      <c r="AX126" s="12" t="s">
        <v>24</v>
      </c>
      <c r="AY126" s="228" t="s">
        <v>161</v>
      </c>
    </row>
    <row r="127" spans="2:65" s="1" customFormat="1" ht="31.5" customHeight="1">
      <c r="B127" s="41"/>
      <c r="C127" s="193" t="s">
        <v>260</v>
      </c>
      <c r="D127" s="193" t="s">
        <v>163</v>
      </c>
      <c r="E127" s="194" t="s">
        <v>873</v>
      </c>
      <c r="F127" s="195" t="s">
        <v>874</v>
      </c>
      <c r="G127" s="196" t="s">
        <v>220</v>
      </c>
      <c r="H127" s="197">
        <v>895</v>
      </c>
      <c r="I127" s="198"/>
      <c r="J127" s="199">
        <f>ROUND(I127*H127,2)</f>
        <v>0</v>
      </c>
      <c r="K127" s="195" t="s">
        <v>167</v>
      </c>
      <c r="L127" s="61"/>
      <c r="M127" s="200" t="s">
        <v>22</v>
      </c>
      <c r="N127" s="201" t="s">
        <v>44</v>
      </c>
      <c r="O127" s="42"/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AR127" s="24" t="s">
        <v>168</v>
      </c>
      <c r="AT127" s="24" t="s">
        <v>163</v>
      </c>
      <c r="AU127" s="24" t="s">
        <v>82</v>
      </c>
      <c r="AY127" s="24" t="s">
        <v>161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24" t="s">
        <v>24</v>
      </c>
      <c r="BK127" s="204">
        <f>ROUND(I127*H127,2)</f>
        <v>0</v>
      </c>
      <c r="BL127" s="24" t="s">
        <v>168</v>
      </c>
      <c r="BM127" s="24" t="s">
        <v>1406</v>
      </c>
    </row>
    <row r="128" spans="2:65" s="12" customFormat="1">
      <c r="B128" s="217"/>
      <c r="C128" s="218"/>
      <c r="D128" s="207" t="s">
        <v>170</v>
      </c>
      <c r="E128" s="229" t="s">
        <v>22</v>
      </c>
      <c r="F128" s="230" t="s">
        <v>1407</v>
      </c>
      <c r="G128" s="218"/>
      <c r="H128" s="231">
        <v>895</v>
      </c>
      <c r="I128" s="223"/>
      <c r="J128" s="218"/>
      <c r="K128" s="218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170</v>
      </c>
      <c r="AU128" s="228" t="s">
        <v>82</v>
      </c>
      <c r="AV128" s="12" t="s">
        <v>82</v>
      </c>
      <c r="AW128" s="12" t="s">
        <v>37</v>
      </c>
      <c r="AX128" s="12" t="s">
        <v>24</v>
      </c>
      <c r="AY128" s="228" t="s">
        <v>161</v>
      </c>
    </row>
    <row r="129" spans="2:65" s="10" customFormat="1" ht="29.85" customHeight="1">
      <c r="B129" s="176"/>
      <c r="C129" s="177"/>
      <c r="D129" s="190" t="s">
        <v>72</v>
      </c>
      <c r="E129" s="191" t="s">
        <v>281</v>
      </c>
      <c r="F129" s="191" t="s">
        <v>282</v>
      </c>
      <c r="G129" s="177"/>
      <c r="H129" s="177"/>
      <c r="I129" s="180"/>
      <c r="J129" s="192">
        <f>BK129</f>
        <v>0</v>
      </c>
      <c r="K129" s="177"/>
      <c r="L129" s="182"/>
      <c r="M129" s="183"/>
      <c r="N129" s="184"/>
      <c r="O129" s="184"/>
      <c r="P129" s="185">
        <f>P130</f>
        <v>0</v>
      </c>
      <c r="Q129" s="184"/>
      <c r="R129" s="185">
        <f>R130</f>
        <v>0</v>
      </c>
      <c r="S129" s="184"/>
      <c r="T129" s="186">
        <f>T130</f>
        <v>0</v>
      </c>
      <c r="AR129" s="187" t="s">
        <v>24</v>
      </c>
      <c r="AT129" s="188" t="s">
        <v>72</v>
      </c>
      <c r="AU129" s="188" t="s">
        <v>24</v>
      </c>
      <c r="AY129" s="187" t="s">
        <v>161</v>
      </c>
      <c r="BK129" s="189">
        <f>BK130</f>
        <v>0</v>
      </c>
    </row>
    <row r="130" spans="2:65" s="1" customFormat="1" ht="22.5" customHeight="1">
      <c r="B130" s="41"/>
      <c r="C130" s="193" t="s">
        <v>269</v>
      </c>
      <c r="D130" s="193" t="s">
        <v>163</v>
      </c>
      <c r="E130" s="194" t="s">
        <v>1408</v>
      </c>
      <c r="F130" s="195" t="s">
        <v>1409</v>
      </c>
      <c r="G130" s="196" t="s">
        <v>214</v>
      </c>
      <c r="H130" s="197">
        <v>11.746</v>
      </c>
      <c r="I130" s="198"/>
      <c r="J130" s="199">
        <f>ROUND(I130*H130,2)</f>
        <v>0</v>
      </c>
      <c r="K130" s="195" t="s">
        <v>167</v>
      </c>
      <c r="L130" s="61"/>
      <c r="M130" s="200" t="s">
        <v>22</v>
      </c>
      <c r="N130" s="242" t="s">
        <v>44</v>
      </c>
      <c r="O130" s="243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AR130" s="24" t="s">
        <v>168</v>
      </c>
      <c r="AT130" s="24" t="s">
        <v>163</v>
      </c>
      <c r="AU130" s="24" t="s">
        <v>82</v>
      </c>
      <c r="AY130" s="24" t="s">
        <v>161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24" t="s">
        <v>24</v>
      </c>
      <c r="BK130" s="204">
        <f>ROUND(I130*H130,2)</f>
        <v>0</v>
      </c>
      <c r="BL130" s="24" t="s">
        <v>168</v>
      </c>
      <c r="BM130" s="24" t="s">
        <v>1410</v>
      </c>
    </row>
    <row r="131" spans="2:65" s="1" customFormat="1" ht="6.95" customHeight="1">
      <c r="B131" s="56"/>
      <c r="C131" s="57"/>
      <c r="D131" s="57"/>
      <c r="E131" s="57"/>
      <c r="F131" s="57"/>
      <c r="G131" s="57"/>
      <c r="H131" s="57"/>
      <c r="I131" s="139"/>
      <c r="J131" s="57"/>
      <c r="K131" s="57"/>
      <c r="L131" s="61"/>
    </row>
  </sheetData>
  <sheetProtection password="CC35" sheet="1" objects="1" scenarios="1" formatCells="0" formatColumns="0" formatRows="0" sort="0" autoFilter="0"/>
  <autoFilter ref="C78:K130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125</v>
      </c>
      <c r="G1" s="593" t="s">
        <v>126</v>
      </c>
      <c r="H1" s="593"/>
      <c r="I1" s="115"/>
      <c r="J1" s="114" t="s">
        <v>127</v>
      </c>
      <c r="K1" s="113" t="s">
        <v>128</v>
      </c>
      <c r="L1" s="114" t="s">
        <v>129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552"/>
      <c r="M2" s="552"/>
      <c r="N2" s="552"/>
      <c r="O2" s="552"/>
      <c r="P2" s="552"/>
      <c r="Q2" s="552"/>
      <c r="R2" s="552"/>
      <c r="S2" s="552"/>
      <c r="T2" s="552"/>
      <c r="U2" s="552"/>
      <c r="V2" s="552"/>
      <c r="AT2" s="24" t="s">
        <v>121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5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594" t="str">
        <f>'Rekapitulace stavby'!K6</f>
        <v>Modernizace sportoviště nad parkem</v>
      </c>
      <c r="F7" s="595"/>
      <c r="G7" s="595"/>
      <c r="H7" s="595"/>
      <c r="I7" s="117"/>
      <c r="J7" s="29"/>
      <c r="K7" s="31"/>
    </row>
    <row r="8" spans="1:70" s="1" customFormat="1" ht="15">
      <c r="B8" s="41"/>
      <c r="C8" s="42"/>
      <c r="D8" s="37" t="s">
        <v>131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596" t="s">
        <v>1411</v>
      </c>
      <c r="F9" s="597"/>
      <c r="G9" s="597"/>
      <c r="H9" s="597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22</v>
      </c>
      <c r="G11" s="42"/>
      <c r="H11" s="42"/>
      <c r="I11" s="119" t="s">
        <v>23</v>
      </c>
      <c r="J11" s="35" t="s">
        <v>22</v>
      </c>
      <c r="K11" s="45"/>
    </row>
    <row r="12" spans="1:70" s="1" customFormat="1" ht="14.45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19" t="s">
        <v>27</v>
      </c>
      <c r="J12" s="120" t="str">
        <f>'Rekapitulace stavby'!AN8</f>
        <v>15. 1. 2016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29</v>
      </c>
      <c r="E14" s="42"/>
      <c r="F14" s="42"/>
      <c r="G14" s="42"/>
      <c r="H14" s="42"/>
      <c r="I14" s="119" t="s">
        <v>30</v>
      </c>
      <c r="J14" s="35" t="s">
        <v>22</v>
      </c>
      <c r="K14" s="45"/>
    </row>
    <row r="15" spans="1:70" s="1" customFormat="1" ht="18" customHeight="1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22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33</v>
      </c>
      <c r="E17" s="42"/>
      <c r="F17" s="42"/>
      <c r="G17" s="42"/>
      <c r="H17" s="42"/>
      <c r="I17" s="119" t="s">
        <v>30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35</v>
      </c>
      <c r="E20" s="42"/>
      <c r="F20" s="42"/>
      <c r="G20" s="42"/>
      <c r="H20" s="42"/>
      <c r="I20" s="119" t="s">
        <v>30</v>
      </c>
      <c r="J20" s="35" t="s">
        <v>22</v>
      </c>
      <c r="K20" s="45"/>
    </row>
    <row r="21" spans="2:11" s="1" customFormat="1" ht="18" customHeight="1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22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586" t="s">
        <v>22</v>
      </c>
      <c r="F24" s="586"/>
      <c r="G24" s="586"/>
      <c r="H24" s="586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39</v>
      </c>
      <c r="E27" s="42"/>
      <c r="F27" s="42"/>
      <c r="G27" s="42"/>
      <c r="H27" s="42"/>
      <c r="I27" s="118"/>
      <c r="J27" s="128">
        <f>ROUND(J83,2)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41</v>
      </c>
      <c r="G29" s="42"/>
      <c r="H29" s="42"/>
      <c r="I29" s="129" t="s">
        <v>40</v>
      </c>
      <c r="J29" s="46" t="s">
        <v>42</v>
      </c>
      <c r="K29" s="45"/>
    </row>
    <row r="30" spans="2:11" s="1" customFormat="1" ht="14.45" customHeight="1">
      <c r="B30" s="41"/>
      <c r="C30" s="42"/>
      <c r="D30" s="49" t="s">
        <v>43</v>
      </c>
      <c r="E30" s="49" t="s">
        <v>44</v>
      </c>
      <c r="F30" s="130">
        <f>ROUND(SUM(BE83:BE170), 2)</f>
        <v>0</v>
      </c>
      <c r="G30" s="42"/>
      <c r="H30" s="42"/>
      <c r="I30" s="131">
        <v>0.21</v>
      </c>
      <c r="J30" s="130">
        <f>ROUND(ROUND((SUM(BE83:BE170)),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45</v>
      </c>
      <c r="F31" s="130">
        <f>ROUND(SUM(BF83:BF170), 2)</f>
        <v>0</v>
      </c>
      <c r="G31" s="42"/>
      <c r="H31" s="42"/>
      <c r="I31" s="131">
        <v>0.15</v>
      </c>
      <c r="J31" s="130">
        <f>ROUND(ROUND((SUM(BF83:BF170)),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46</v>
      </c>
      <c r="F32" s="130">
        <f>ROUND(SUM(BG83:BG170),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47</v>
      </c>
      <c r="F33" s="130">
        <f>ROUND(SUM(BH83:BH170),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48</v>
      </c>
      <c r="F34" s="130">
        <f>ROUND(SUM(BI83:BI170),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49</v>
      </c>
      <c r="E36" s="79"/>
      <c r="F36" s="79"/>
      <c r="G36" s="134" t="s">
        <v>50</v>
      </c>
      <c r="H36" s="135" t="s">
        <v>51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133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594" t="str">
        <f>E7</f>
        <v>Modernizace sportoviště nad parkem</v>
      </c>
      <c r="F45" s="595"/>
      <c r="G45" s="595"/>
      <c r="H45" s="595"/>
      <c r="I45" s="118"/>
      <c r="J45" s="42"/>
      <c r="K45" s="45"/>
    </row>
    <row r="46" spans="2:11" s="1" customFormat="1" ht="14.45" customHeight="1">
      <c r="B46" s="41"/>
      <c r="C46" s="37" t="s">
        <v>131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596" t="str">
        <f>E9</f>
        <v>014 - SO 14 - Mobiliář</v>
      </c>
      <c r="F47" s="597"/>
      <c r="G47" s="597"/>
      <c r="H47" s="597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>p.č. 198/1, k.ú. Mnichovo Hradiště</v>
      </c>
      <c r="G49" s="42"/>
      <c r="H49" s="42"/>
      <c r="I49" s="119" t="s">
        <v>27</v>
      </c>
      <c r="J49" s="120" t="str">
        <f>IF(J12="","",J12)</f>
        <v>15. 1. 2016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5">
      <c r="B51" s="41"/>
      <c r="C51" s="37" t="s">
        <v>29</v>
      </c>
      <c r="D51" s="42"/>
      <c r="E51" s="42"/>
      <c r="F51" s="35" t="str">
        <f>E15</f>
        <v>Město Mnichovo Hradiště</v>
      </c>
      <c r="G51" s="42"/>
      <c r="H51" s="42"/>
      <c r="I51" s="119" t="s">
        <v>35</v>
      </c>
      <c r="J51" s="35" t="str">
        <f>E21</f>
        <v>ANITAS s.r.o.</v>
      </c>
      <c r="K51" s="45"/>
    </row>
    <row r="52" spans="2:47" s="1" customFormat="1" ht="14.45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134</v>
      </c>
      <c r="D54" s="132"/>
      <c r="E54" s="132"/>
      <c r="F54" s="132"/>
      <c r="G54" s="132"/>
      <c r="H54" s="132"/>
      <c r="I54" s="145"/>
      <c r="J54" s="146" t="s">
        <v>135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136</v>
      </c>
      <c r="D56" s="42"/>
      <c r="E56" s="42"/>
      <c r="F56" s="42"/>
      <c r="G56" s="42"/>
      <c r="H56" s="42"/>
      <c r="I56" s="118"/>
      <c r="J56" s="128">
        <f>J83</f>
        <v>0</v>
      </c>
      <c r="K56" s="45"/>
      <c r="AU56" s="24" t="s">
        <v>137</v>
      </c>
    </row>
    <row r="57" spans="2:47" s="7" customFormat="1" ht="24.95" customHeight="1">
      <c r="B57" s="149"/>
      <c r="C57" s="150"/>
      <c r="D57" s="151" t="s">
        <v>138</v>
      </c>
      <c r="E57" s="152"/>
      <c r="F57" s="152"/>
      <c r="G57" s="152"/>
      <c r="H57" s="152"/>
      <c r="I57" s="153"/>
      <c r="J57" s="154">
        <f>J84</f>
        <v>0</v>
      </c>
      <c r="K57" s="155"/>
    </row>
    <row r="58" spans="2:47" s="8" customFormat="1" ht="19.899999999999999" customHeight="1">
      <c r="B58" s="156"/>
      <c r="C58" s="157"/>
      <c r="D58" s="158" t="s">
        <v>139</v>
      </c>
      <c r="E58" s="159"/>
      <c r="F58" s="159"/>
      <c r="G58" s="159"/>
      <c r="H58" s="159"/>
      <c r="I58" s="160"/>
      <c r="J58" s="161">
        <f>J85</f>
        <v>0</v>
      </c>
      <c r="K58" s="162"/>
    </row>
    <row r="59" spans="2:47" s="8" customFormat="1" ht="19.899999999999999" customHeight="1">
      <c r="B59" s="156"/>
      <c r="C59" s="157"/>
      <c r="D59" s="158" t="s">
        <v>140</v>
      </c>
      <c r="E59" s="159"/>
      <c r="F59" s="159"/>
      <c r="G59" s="159"/>
      <c r="H59" s="159"/>
      <c r="I59" s="160"/>
      <c r="J59" s="161">
        <f>J112</f>
        <v>0</v>
      </c>
      <c r="K59" s="162"/>
    </row>
    <row r="60" spans="2:47" s="8" customFormat="1" ht="19.899999999999999" customHeight="1">
      <c r="B60" s="156"/>
      <c r="C60" s="157"/>
      <c r="D60" s="158" t="s">
        <v>141</v>
      </c>
      <c r="E60" s="159"/>
      <c r="F60" s="159"/>
      <c r="G60" s="159"/>
      <c r="H60" s="159"/>
      <c r="I60" s="160"/>
      <c r="J60" s="161">
        <f>J126</f>
        <v>0</v>
      </c>
      <c r="K60" s="162"/>
    </row>
    <row r="61" spans="2:47" s="8" customFormat="1" ht="19.899999999999999" customHeight="1">
      <c r="B61" s="156"/>
      <c r="C61" s="157"/>
      <c r="D61" s="158" t="s">
        <v>142</v>
      </c>
      <c r="E61" s="159"/>
      <c r="F61" s="159"/>
      <c r="G61" s="159"/>
      <c r="H61" s="159"/>
      <c r="I61" s="160"/>
      <c r="J61" s="161">
        <f>J141</f>
        <v>0</v>
      </c>
      <c r="K61" s="162"/>
    </row>
    <row r="62" spans="2:47" s="8" customFormat="1" ht="19.899999999999999" customHeight="1">
      <c r="B62" s="156"/>
      <c r="C62" s="157"/>
      <c r="D62" s="158" t="s">
        <v>143</v>
      </c>
      <c r="E62" s="159"/>
      <c r="F62" s="159"/>
      <c r="G62" s="159"/>
      <c r="H62" s="159"/>
      <c r="I62" s="160"/>
      <c r="J62" s="161">
        <f>J164</f>
        <v>0</v>
      </c>
      <c r="K62" s="162"/>
    </row>
    <row r="63" spans="2:47" s="8" customFormat="1" ht="19.899999999999999" customHeight="1">
      <c r="B63" s="156"/>
      <c r="C63" s="157"/>
      <c r="D63" s="158" t="s">
        <v>144</v>
      </c>
      <c r="E63" s="159"/>
      <c r="F63" s="159"/>
      <c r="G63" s="159"/>
      <c r="H63" s="159"/>
      <c r="I63" s="160"/>
      <c r="J63" s="161">
        <f>J169</f>
        <v>0</v>
      </c>
      <c r="K63" s="162"/>
    </row>
    <row r="64" spans="2:47" s="1" customFormat="1" ht="21.75" customHeight="1">
      <c r="B64" s="41"/>
      <c r="C64" s="42"/>
      <c r="D64" s="42"/>
      <c r="E64" s="42"/>
      <c r="F64" s="42"/>
      <c r="G64" s="42"/>
      <c r="H64" s="42"/>
      <c r="I64" s="118"/>
      <c r="J64" s="42"/>
      <c r="K64" s="45"/>
    </row>
    <row r="65" spans="2:12" s="1" customFormat="1" ht="6.95" customHeight="1">
      <c r="B65" s="56"/>
      <c r="C65" s="57"/>
      <c r="D65" s="57"/>
      <c r="E65" s="57"/>
      <c r="F65" s="57"/>
      <c r="G65" s="57"/>
      <c r="H65" s="57"/>
      <c r="I65" s="139"/>
      <c r="J65" s="57"/>
      <c r="K65" s="58"/>
    </row>
    <row r="69" spans="2:12" s="1" customFormat="1" ht="6.95" customHeight="1">
      <c r="B69" s="59"/>
      <c r="C69" s="60"/>
      <c r="D69" s="60"/>
      <c r="E69" s="60"/>
      <c r="F69" s="60"/>
      <c r="G69" s="60"/>
      <c r="H69" s="60"/>
      <c r="I69" s="142"/>
      <c r="J69" s="60"/>
      <c r="K69" s="60"/>
      <c r="L69" s="61"/>
    </row>
    <row r="70" spans="2:12" s="1" customFormat="1" ht="36.950000000000003" customHeight="1">
      <c r="B70" s="41"/>
      <c r="C70" s="62" t="s">
        <v>145</v>
      </c>
      <c r="D70" s="63"/>
      <c r="E70" s="63"/>
      <c r="F70" s="63"/>
      <c r="G70" s="63"/>
      <c r="H70" s="63"/>
      <c r="I70" s="163"/>
      <c r="J70" s="63"/>
      <c r="K70" s="63"/>
      <c r="L70" s="61"/>
    </row>
    <row r="71" spans="2:12" s="1" customFormat="1" ht="6.95" customHeight="1">
      <c r="B71" s="41"/>
      <c r="C71" s="63"/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14.45" customHeight="1">
      <c r="B72" s="41"/>
      <c r="C72" s="65" t="s">
        <v>18</v>
      </c>
      <c r="D72" s="63"/>
      <c r="E72" s="63"/>
      <c r="F72" s="63"/>
      <c r="G72" s="63"/>
      <c r="H72" s="63"/>
      <c r="I72" s="163"/>
      <c r="J72" s="63"/>
      <c r="K72" s="63"/>
      <c r="L72" s="61"/>
    </row>
    <row r="73" spans="2:12" s="1" customFormat="1" ht="22.5" customHeight="1">
      <c r="B73" s="41"/>
      <c r="C73" s="63"/>
      <c r="D73" s="63"/>
      <c r="E73" s="590" t="str">
        <f>E7</f>
        <v>Modernizace sportoviště nad parkem</v>
      </c>
      <c r="F73" s="591"/>
      <c r="G73" s="591"/>
      <c r="H73" s="591"/>
      <c r="I73" s="163"/>
      <c r="J73" s="63"/>
      <c r="K73" s="63"/>
      <c r="L73" s="61"/>
    </row>
    <row r="74" spans="2:12" s="1" customFormat="1" ht="14.45" customHeight="1">
      <c r="B74" s="41"/>
      <c r="C74" s="65" t="s">
        <v>131</v>
      </c>
      <c r="D74" s="63"/>
      <c r="E74" s="63"/>
      <c r="F74" s="63"/>
      <c r="G74" s="63"/>
      <c r="H74" s="63"/>
      <c r="I74" s="163"/>
      <c r="J74" s="63"/>
      <c r="K74" s="63"/>
      <c r="L74" s="61"/>
    </row>
    <row r="75" spans="2:12" s="1" customFormat="1" ht="23.25" customHeight="1">
      <c r="B75" s="41"/>
      <c r="C75" s="63"/>
      <c r="D75" s="63"/>
      <c r="E75" s="558" t="str">
        <f>E9</f>
        <v>014 - SO 14 - Mobiliář</v>
      </c>
      <c r="F75" s="592"/>
      <c r="G75" s="592"/>
      <c r="H75" s="592"/>
      <c r="I75" s="163"/>
      <c r="J75" s="63"/>
      <c r="K75" s="63"/>
      <c r="L75" s="61"/>
    </row>
    <row r="76" spans="2:12" s="1" customFormat="1" ht="6.9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12" s="1" customFormat="1" ht="18" customHeight="1">
      <c r="B77" s="41"/>
      <c r="C77" s="65" t="s">
        <v>25</v>
      </c>
      <c r="D77" s="63"/>
      <c r="E77" s="63"/>
      <c r="F77" s="164" t="str">
        <f>F12</f>
        <v>p.č. 198/1, k.ú. Mnichovo Hradiště</v>
      </c>
      <c r="G77" s="63"/>
      <c r="H77" s="63"/>
      <c r="I77" s="165" t="s">
        <v>27</v>
      </c>
      <c r="J77" s="73" t="str">
        <f>IF(J12="","",J12)</f>
        <v>15. 1. 2016</v>
      </c>
      <c r="K77" s="63"/>
      <c r="L77" s="61"/>
    </row>
    <row r="78" spans="2:12" s="1" customFormat="1" ht="6.95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 ht="15">
      <c r="B79" s="41"/>
      <c r="C79" s="65" t="s">
        <v>29</v>
      </c>
      <c r="D79" s="63"/>
      <c r="E79" s="63"/>
      <c r="F79" s="164" t="str">
        <f>E15</f>
        <v>Město Mnichovo Hradiště</v>
      </c>
      <c r="G79" s="63"/>
      <c r="H79" s="63"/>
      <c r="I79" s="165" t="s">
        <v>35</v>
      </c>
      <c r="J79" s="164" t="str">
        <f>E21</f>
        <v>ANITAS s.r.o.</v>
      </c>
      <c r="K79" s="63"/>
      <c r="L79" s="61"/>
    </row>
    <row r="80" spans="2:12" s="1" customFormat="1" ht="14.45" customHeight="1">
      <c r="B80" s="41"/>
      <c r="C80" s="65" t="s">
        <v>33</v>
      </c>
      <c r="D80" s="63"/>
      <c r="E80" s="63"/>
      <c r="F80" s="164" t="str">
        <f>IF(E18="","",E18)</f>
        <v/>
      </c>
      <c r="G80" s="63"/>
      <c r="H80" s="63"/>
      <c r="I80" s="163"/>
      <c r="J80" s="63"/>
      <c r="K80" s="63"/>
      <c r="L80" s="61"/>
    </row>
    <row r="81" spans="2:65" s="1" customFormat="1" ht="10.35" customHeight="1">
      <c r="B81" s="41"/>
      <c r="C81" s="63"/>
      <c r="D81" s="63"/>
      <c r="E81" s="63"/>
      <c r="F81" s="63"/>
      <c r="G81" s="63"/>
      <c r="H81" s="63"/>
      <c r="I81" s="163"/>
      <c r="J81" s="63"/>
      <c r="K81" s="63"/>
      <c r="L81" s="61"/>
    </row>
    <row r="82" spans="2:65" s="9" customFormat="1" ht="29.25" customHeight="1">
      <c r="B82" s="166"/>
      <c r="C82" s="167" t="s">
        <v>146</v>
      </c>
      <c r="D82" s="168" t="s">
        <v>58</v>
      </c>
      <c r="E82" s="168" t="s">
        <v>54</v>
      </c>
      <c r="F82" s="168" t="s">
        <v>147</v>
      </c>
      <c r="G82" s="168" t="s">
        <v>148</v>
      </c>
      <c r="H82" s="168" t="s">
        <v>149</v>
      </c>
      <c r="I82" s="169" t="s">
        <v>150</v>
      </c>
      <c r="J82" s="168" t="s">
        <v>135</v>
      </c>
      <c r="K82" s="170" t="s">
        <v>151</v>
      </c>
      <c r="L82" s="171"/>
      <c r="M82" s="81" t="s">
        <v>152</v>
      </c>
      <c r="N82" s="82" t="s">
        <v>43</v>
      </c>
      <c r="O82" s="82" t="s">
        <v>153</v>
      </c>
      <c r="P82" s="82" t="s">
        <v>154</v>
      </c>
      <c r="Q82" s="82" t="s">
        <v>155</v>
      </c>
      <c r="R82" s="82" t="s">
        <v>156</v>
      </c>
      <c r="S82" s="82" t="s">
        <v>157</v>
      </c>
      <c r="T82" s="83" t="s">
        <v>158</v>
      </c>
    </row>
    <row r="83" spans="2:65" s="1" customFormat="1" ht="29.25" customHeight="1">
      <c r="B83" s="41"/>
      <c r="C83" s="87" t="s">
        <v>136</v>
      </c>
      <c r="D83" s="63"/>
      <c r="E83" s="63"/>
      <c r="F83" s="63"/>
      <c r="G83" s="63"/>
      <c r="H83" s="63"/>
      <c r="I83" s="163"/>
      <c r="J83" s="172">
        <f>BK83</f>
        <v>0</v>
      </c>
      <c r="K83" s="63"/>
      <c r="L83" s="61"/>
      <c r="M83" s="84"/>
      <c r="N83" s="85"/>
      <c r="O83" s="85"/>
      <c r="P83" s="173">
        <f>P84</f>
        <v>0</v>
      </c>
      <c r="Q83" s="85"/>
      <c r="R83" s="173">
        <f>R84</f>
        <v>28.239244599999999</v>
      </c>
      <c r="S83" s="85"/>
      <c r="T83" s="174">
        <f>T84</f>
        <v>0.96399999999999997</v>
      </c>
      <c r="AT83" s="24" t="s">
        <v>72</v>
      </c>
      <c r="AU83" s="24" t="s">
        <v>137</v>
      </c>
      <c r="BK83" s="175">
        <f>BK84</f>
        <v>0</v>
      </c>
    </row>
    <row r="84" spans="2:65" s="10" customFormat="1" ht="37.35" customHeight="1">
      <c r="B84" s="176"/>
      <c r="C84" s="177"/>
      <c r="D84" s="178" t="s">
        <v>72</v>
      </c>
      <c r="E84" s="179" t="s">
        <v>159</v>
      </c>
      <c r="F84" s="179" t="s">
        <v>160</v>
      </c>
      <c r="G84" s="177"/>
      <c r="H84" s="177"/>
      <c r="I84" s="180"/>
      <c r="J84" s="181">
        <f>BK84</f>
        <v>0</v>
      </c>
      <c r="K84" s="177"/>
      <c r="L84" s="182"/>
      <c r="M84" s="183"/>
      <c r="N84" s="184"/>
      <c r="O84" s="184"/>
      <c r="P84" s="185">
        <f>P85+P112+P126+P141+P164+P169</f>
        <v>0</v>
      </c>
      <c r="Q84" s="184"/>
      <c r="R84" s="185">
        <f>R85+R112+R126+R141+R164+R169</f>
        <v>28.239244599999999</v>
      </c>
      <c r="S84" s="184"/>
      <c r="T84" s="186">
        <f>T85+T112+T126+T141+T164+T169</f>
        <v>0.96399999999999997</v>
      </c>
      <c r="AR84" s="187" t="s">
        <v>24</v>
      </c>
      <c r="AT84" s="188" t="s">
        <v>72</v>
      </c>
      <c r="AU84" s="188" t="s">
        <v>73</v>
      </c>
      <c r="AY84" s="187" t="s">
        <v>161</v>
      </c>
      <c r="BK84" s="189">
        <f>BK85+BK112+BK126+BK141+BK164+BK169</f>
        <v>0</v>
      </c>
    </row>
    <row r="85" spans="2:65" s="10" customFormat="1" ht="19.899999999999999" customHeight="1">
      <c r="B85" s="176"/>
      <c r="C85" s="177"/>
      <c r="D85" s="190" t="s">
        <v>72</v>
      </c>
      <c r="E85" s="191" t="s">
        <v>24</v>
      </c>
      <c r="F85" s="191" t="s">
        <v>162</v>
      </c>
      <c r="G85" s="177"/>
      <c r="H85" s="177"/>
      <c r="I85" s="180"/>
      <c r="J85" s="192">
        <f>BK85</f>
        <v>0</v>
      </c>
      <c r="K85" s="177"/>
      <c r="L85" s="182"/>
      <c r="M85" s="183"/>
      <c r="N85" s="184"/>
      <c r="O85" s="184"/>
      <c r="P85" s="185">
        <f>SUM(P86:P111)</f>
        <v>0</v>
      </c>
      <c r="Q85" s="184"/>
      <c r="R85" s="185">
        <f>SUM(R86:R111)</f>
        <v>0</v>
      </c>
      <c r="S85" s="184"/>
      <c r="T85" s="186">
        <f>SUM(T86:T111)</f>
        <v>0</v>
      </c>
      <c r="AR85" s="187" t="s">
        <v>24</v>
      </c>
      <c r="AT85" s="188" t="s">
        <v>72</v>
      </c>
      <c r="AU85" s="188" t="s">
        <v>24</v>
      </c>
      <c r="AY85" s="187" t="s">
        <v>161</v>
      </c>
      <c r="BK85" s="189">
        <f>SUM(BK86:BK111)</f>
        <v>0</v>
      </c>
    </row>
    <row r="86" spans="2:65" s="1" customFormat="1" ht="31.5" customHeight="1">
      <c r="B86" s="41"/>
      <c r="C86" s="193" t="s">
        <v>24</v>
      </c>
      <c r="D86" s="193" t="s">
        <v>163</v>
      </c>
      <c r="E86" s="194" t="s">
        <v>293</v>
      </c>
      <c r="F86" s="195" t="s">
        <v>294</v>
      </c>
      <c r="G86" s="196" t="s">
        <v>175</v>
      </c>
      <c r="H86" s="197">
        <v>9.5250000000000004</v>
      </c>
      <c r="I86" s="198"/>
      <c r="J86" s="199">
        <f>ROUND(I86*H86,2)</f>
        <v>0</v>
      </c>
      <c r="K86" s="195" t="s">
        <v>167</v>
      </c>
      <c r="L86" s="61"/>
      <c r="M86" s="200" t="s">
        <v>22</v>
      </c>
      <c r="N86" s="201" t="s">
        <v>44</v>
      </c>
      <c r="O86" s="42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AR86" s="24" t="s">
        <v>168</v>
      </c>
      <c r="AT86" s="24" t="s">
        <v>163</v>
      </c>
      <c r="AU86" s="24" t="s">
        <v>82</v>
      </c>
      <c r="AY86" s="24" t="s">
        <v>161</v>
      </c>
      <c r="BE86" s="204">
        <f>IF(N86="základní",J86,0)</f>
        <v>0</v>
      </c>
      <c r="BF86" s="204">
        <f>IF(N86="snížená",J86,0)</f>
        <v>0</v>
      </c>
      <c r="BG86" s="204">
        <f>IF(N86="zákl. přenesená",J86,0)</f>
        <v>0</v>
      </c>
      <c r="BH86" s="204">
        <f>IF(N86="sníž. přenesená",J86,0)</f>
        <v>0</v>
      </c>
      <c r="BI86" s="204">
        <f>IF(N86="nulová",J86,0)</f>
        <v>0</v>
      </c>
      <c r="BJ86" s="24" t="s">
        <v>24</v>
      </c>
      <c r="BK86" s="204">
        <f>ROUND(I86*H86,2)</f>
        <v>0</v>
      </c>
      <c r="BL86" s="24" t="s">
        <v>168</v>
      </c>
      <c r="BM86" s="24" t="s">
        <v>1412</v>
      </c>
    </row>
    <row r="87" spans="2:65" s="11" customFormat="1">
      <c r="B87" s="205"/>
      <c r="C87" s="206"/>
      <c r="D87" s="207" t="s">
        <v>170</v>
      </c>
      <c r="E87" s="208" t="s">
        <v>22</v>
      </c>
      <c r="F87" s="209" t="s">
        <v>1413</v>
      </c>
      <c r="G87" s="206"/>
      <c r="H87" s="210" t="s">
        <v>22</v>
      </c>
      <c r="I87" s="211"/>
      <c r="J87" s="206"/>
      <c r="K87" s="206"/>
      <c r="L87" s="212"/>
      <c r="M87" s="213"/>
      <c r="N87" s="214"/>
      <c r="O87" s="214"/>
      <c r="P87" s="214"/>
      <c r="Q87" s="214"/>
      <c r="R87" s="214"/>
      <c r="S87" s="214"/>
      <c r="T87" s="215"/>
      <c r="AT87" s="216" t="s">
        <v>170</v>
      </c>
      <c r="AU87" s="216" t="s">
        <v>82</v>
      </c>
      <c r="AV87" s="11" t="s">
        <v>24</v>
      </c>
      <c r="AW87" s="11" t="s">
        <v>37</v>
      </c>
      <c r="AX87" s="11" t="s">
        <v>73</v>
      </c>
      <c r="AY87" s="216" t="s">
        <v>161</v>
      </c>
    </row>
    <row r="88" spans="2:65" s="12" customFormat="1">
      <c r="B88" s="217"/>
      <c r="C88" s="218"/>
      <c r="D88" s="207" t="s">
        <v>170</v>
      </c>
      <c r="E88" s="229" t="s">
        <v>22</v>
      </c>
      <c r="F88" s="230" t="s">
        <v>1414</v>
      </c>
      <c r="G88" s="218"/>
      <c r="H88" s="231">
        <v>4.1820000000000004</v>
      </c>
      <c r="I88" s="223"/>
      <c r="J88" s="218"/>
      <c r="K88" s="218"/>
      <c r="L88" s="224"/>
      <c r="M88" s="225"/>
      <c r="N88" s="226"/>
      <c r="O88" s="226"/>
      <c r="P88" s="226"/>
      <c r="Q88" s="226"/>
      <c r="R88" s="226"/>
      <c r="S88" s="226"/>
      <c r="T88" s="227"/>
      <c r="AT88" s="228" t="s">
        <v>170</v>
      </c>
      <c r="AU88" s="228" t="s">
        <v>82</v>
      </c>
      <c r="AV88" s="12" t="s">
        <v>82</v>
      </c>
      <c r="AW88" s="12" t="s">
        <v>37</v>
      </c>
      <c r="AX88" s="12" t="s">
        <v>73</v>
      </c>
      <c r="AY88" s="228" t="s">
        <v>161</v>
      </c>
    </row>
    <row r="89" spans="2:65" s="11" customFormat="1">
      <c r="B89" s="205"/>
      <c r="C89" s="206"/>
      <c r="D89" s="207" t="s">
        <v>170</v>
      </c>
      <c r="E89" s="208" t="s">
        <v>22</v>
      </c>
      <c r="F89" s="209" t="s">
        <v>1415</v>
      </c>
      <c r="G89" s="206"/>
      <c r="H89" s="210" t="s">
        <v>22</v>
      </c>
      <c r="I89" s="211"/>
      <c r="J89" s="206"/>
      <c r="K89" s="206"/>
      <c r="L89" s="212"/>
      <c r="M89" s="213"/>
      <c r="N89" s="214"/>
      <c r="O89" s="214"/>
      <c r="P89" s="214"/>
      <c r="Q89" s="214"/>
      <c r="R89" s="214"/>
      <c r="S89" s="214"/>
      <c r="T89" s="215"/>
      <c r="AT89" s="216" t="s">
        <v>170</v>
      </c>
      <c r="AU89" s="216" t="s">
        <v>82</v>
      </c>
      <c r="AV89" s="11" t="s">
        <v>24</v>
      </c>
      <c r="AW89" s="11" t="s">
        <v>37</v>
      </c>
      <c r="AX89" s="11" t="s">
        <v>73</v>
      </c>
      <c r="AY89" s="216" t="s">
        <v>161</v>
      </c>
    </row>
    <row r="90" spans="2:65" s="12" customFormat="1">
      <c r="B90" s="217"/>
      <c r="C90" s="218"/>
      <c r="D90" s="207" t="s">
        <v>170</v>
      </c>
      <c r="E90" s="229" t="s">
        <v>22</v>
      </c>
      <c r="F90" s="230" t="s">
        <v>1416</v>
      </c>
      <c r="G90" s="218"/>
      <c r="H90" s="231">
        <v>5.343</v>
      </c>
      <c r="I90" s="223"/>
      <c r="J90" s="218"/>
      <c r="K90" s="218"/>
      <c r="L90" s="224"/>
      <c r="M90" s="225"/>
      <c r="N90" s="226"/>
      <c r="O90" s="226"/>
      <c r="P90" s="226"/>
      <c r="Q90" s="226"/>
      <c r="R90" s="226"/>
      <c r="S90" s="226"/>
      <c r="T90" s="227"/>
      <c r="AT90" s="228" t="s">
        <v>170</v>
      </c>
      <c r="AU90" s="228" t="s">
        <v>82</v>
      </c>
      <c r="AV90" s="12" t="s">
        <v>82</v>
      </c>
      <c r="AW90" s="12" t="s">
        <v>37</v>
      </c>
      <c r="AX90" s="12" t="s">
        <v>73</v>
      </c>
      <c r="AY90" s="228" t="s">
        <v>161</v>
      </c>
    </row>
    <row r="91" spans="2:65" s="13" customFormat="1">
      <c r="B91" s="246"/>
      <c r="C91" s="247"/>
      <c r="D91" s="219" t="s">
        <v>170</v>
      </c>
      <c r="E91" s="248" t="s">
        <v>22</v>
      </c>
      <c r="F91" s="249" t="s">
        <v>302</v>
      </c>
      <c r="G91" s="247"/>
      <c r="H91" s="250">
        <v>9.5250000000000004</v>
      </c>
      <c r="I91" s="251"/>
      <c r="J91" s="247"/>
      <c r="K91" s="247"/>
      <c r="L91" s="252"/>
      <c r="M91" s="253"/>
      <c r="N91" s="254"/>
      <c r="O91" s="254"/>
      <c r="P91" s="254"/>
      <c r="Q91" s="254"/>
      <c r="R91" s="254"/>
      <c r="S91" s="254"/>
      <c r="T91" s="255"/>
      <c r="AT91" s="256" t="s">
        <v>170</v>
      </c>
      <c r="AU91" s="256" t="s">
        <v>82</v>
      </c>
      <c r="AV91" s="13" t="s">
        <v>168</v>
      </c>
      <c r="AW91" s="13" t="s">
        <v>37</v>
      </c>
      <c r="AX91" s="13" t="s">
        <v>24</v>
      </c>
      <c r="AY91" s="256" t="s">
        <v>161</v>
      </c>
    </row>
    <row r="92" spans="2:65" s="1" customFormat="1" ht="44.25" customHeight="1">
      <c r="B92" s="41"/>
      <c r="C92" s="193" t="s">
        <v>82</v>
      </c>
      <c r="D92" s="193" t="s">
        <v>163</v>
      </c>
      <c r="E92" s="194" t="s">
        <v>181</v>
      </c>
      <c r="F92" s="195" t="s">
        <v>182</v>
      </c>
      <c r="G92" s="196" t="s">
        <v>175</v>
      </c>
      <c r="H92" s="197">
        <v>4.7629999999999999</v>
      </c>
      <c r="I92" s="198"/>
      <c r="J92" s="199">
        <f>ROUND(I92*H92,2)</f>
        <v>0</v>
      </c>
      <c r="K92" s="195" t="s">
        <v>167</v>
      </c>
      <c r="L92" s="61"/>
      <c r="M92" s="200" t="s">
        <v>22</v>
      </c>
      <c r="N92" s="201" t="s">
        <v>44</v>
      </c>
      <c r="O92" s="42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AR92" s="24" t="s">
        <v>168</v>
      </c>
      <c r="AT92" s="24" t="s">
        <v>163</v>
      </c>
      <c r="AU92" s="24" t="s">
        <v>82</v>
      </c>
      <c r="AY92" s="24" t="s">
        <v>161</v>
      </c>
      <c r="BE92" s="204">
        <f>IF(N92="základní",J92,0)</f>
        <v>0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24" t="s">
        <v>24</v>
      </c>
      <c r="BK92" s="204">
        <f>ROUND(I92*H92,2)</f>
        <v>0</v>
      </c>
      <c r="BL92" s="24" t="s">
        <v>168</v>
      </c>
      <c r="BM92" s="24" t="s">
        <v>1417</v>
      </c>
    </row>
    <row r="93" spans="2:65" s="11" customFormat="1">
      <c r="B93" s="205"/>
      <c r="C93" s="206"/>
      <c r="D93" s="207" t="s">
        <v>170</v>
      </c>
      <c r="E93" s="208" t="s">
        <v>22</v>
      </c>
      <c r="F93" s="209" t="s">
        <v>184</v>
      </c>
      <c r="G93" s="206"/>
      <c r="H93" s="210" t="s">
        <v>22</v>
      </c>
      <c r="I93" s="211"/>
      <c r="J93" s="206"/>
      <c r="K93" s="206"/>
      <c r="L93" s="212"/>
      <c r="M93" s="213"/>
      <c r="N93" s="214"/>
      <c r="O93" s="214"/>
      <c r="P93" s="214"/>
      <c r="Q93" s="214"/>
      <c r="R93" s="214"/>
      <c r="S93" s="214"/>
      <c r="T93" s="215"/>
      <c r="AT93" s="216" t="s">
        <v>170</v>
      </c>
      <c r="AU93" s="216" t="s">
        <v>82</v>
      </c>
      <c r="AV93" s="11" t="s">
        <v>24</v>
      </c>
      <c r="AW93" s="11" t="s">
        <v>37</v>
      </c>
      <c r="AX93" s="11" t="s">
        <v>73</v>
      </c>
      <c r="AY93" s="216" t="s">
        <v>161</v>
      </c>
    </row>
    <row r="94" spans="2:65" s="12" customFormat="1">
      <c r="B94" s="217"/>
      <c r="C94" s="218"/>
      <c r="D94" s="219" t="s">
        <v>170</v>
      </c>
      <c r="E94" s="220" t="s">
        <v>22</v>
      </c>
      <c r="F94" s="221" t="s">
        <v>1418</v>
      </c>
      <c r="G94" s="218"/>
      <c r="H94" s="222">
        <v>4.7629999999999999</v>
      </c>
      <c r="I94" s="223"/>
      <c r="J94" s="218"/>
      <c r="K94" s="218"/>
      <c r="L94" s="224"/>
      <c r="M94" s="225"/>
      <c r="N94" s="226"/>
      <c r="O94" s="226"/>
      <c r="P94" s="226"/>
      <c r="Q94" s="226"/>
      <c r="R94" s="226"/>
      <c r="S94" s="226"/>
      <c r="T94" s="227"/>
      <c r="AT94" s="228" t="s">
        <v>170</v>
      </c>
      <c r="AU94" s="228" t="s">
        <v>82</v>
      </c>
      <c r="AV94" s="12" t="s">
        <v>82</v>
      </c>
      <c r="AW94" s="12" t="s">
        <v>37</v>
      </c>
      <c r="AX94" s="12" t="s">
        <v>24</v>
      </c>
      <c r="AY94" s="228" t="s">
        <v>161</v>
      </c>
    </row>
    <row r="95" spans="2:65" s="1" customFormat="1" ht="31.5" customHeight="1">
      <c r="B95" s="41"/>
      <c r="C95" s="193" t="s">
        <v>180</v>
      </c>
      <c r="D95" s="193" t="s">
        <v>163</v>
      </c>
      <c r="E95" s="194" t="s">
        <v>426</v>
      </c>
      <c r="F95" s="195" t="s">
        <v>427</v>
      </c>
      <c r="G95" s="196" t="s">
        <v>175</v>
      </c>
      <c r="H95" s="197">
        <v>0.1</v>
      </c>
      <c r="I95" s="198"/>
      <c r="J95" s="199">
        <f>ROUND(I95*H95,2)</f>
        <v>0</v>
      </c>
      <c r="K95" s="195" t="s">
        <v>188</v>
      </c>
      <c r="L95" s="61"/>
      <c r="M95" s="200" t="s">
        <v>22</v>
      </c>
      <c r="N95" s="201" t="s">
        <v>44</v>
      </c>
      <c r="O95" s="42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AR95" s="24" t="s">
        <v>168</v>
      </c>
      <c r="AT95" s="24" t="s">
        <v>163</v>
      </c>
      <c r="AU95" s="24" t="s">
        <v>82</v>
      </c>
      <c r="AY95" s="24" t="s">
        <v>161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24" t="s">
        <v>24</v>
      </c>
      <c r="BK95" s="204">
        <f>ROUND(I95*H95,2)</f>
        <v>0</v>
      </c>
      <c r="BL95" s="24" t="s">
        <v>168</v>
      </c>
      <c r="BM95" s="24" t="s">
        <v>1419</v>
      </c>
    </row>
    <row r="96" spans="2:65" s="11" customFormat="1">
      <c r="B96" s="205"/>
      <c r="C96" s="206"/>
      <c r="D96" s="207" t="s">
        <v>170</v>
      </c>
      <c r="E96" s="208" t="s">
        <v>22</v>
      </c>
      <c r="F96" s="209" t="s">
        <v>1420</v>
      </c>
      <c r="G96" s="206"/>
      <c r="H96" s="210" t="s">
        <v>22</v>
      </c>
      <c r="I96" s="211"/>
      <c r="J96" s="206"/>
      <c r="K96" s="206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170</v>
      </c>
      <c r="AU96" s="216" t="s">
        <v>82</v>
      </c>
      <c r="AV96" s="11" t="s">
        <v>24</v>
      </c>
      <c r="AW96" s="11" t="s">
        <v>37</v>
      </c>
      <c r="AX96" s="11" t="s">
        <v>73</v>
      </c>
      <c r="AY96" s="216" t="s">
        <v>161</v>
      </c>
    </row>
    <row r="97" spans="2:65" s="12" customFormat="1">
      <c r="B97" s="217"/>
      <c r="C97" s="218"/>
      <c r="D97" s="219" t="s">
        <v>170</v>
      </c>
      <c r="E97" s="220" t="s">
        <v>22</v>
      </c>
      <c r="F97" s="221" t="s">
        <v>1421</v>
      </c>
      <c r="G97" s="218"/>
      <c r="H97" s="222">
        <v>0.1</v>
      </c>
      <c r="I97" s="223"/>
      <c r="J97" s="218"/>
      <c r="K97" s="218"/>
      <c r="L97" s="224"/>
      <c r="M97" s="225"/>
      <c r="N97" s="226"/>
      <c r="O97" s="226"/>
      <c r="P97" s="226"/>
      <c r="Q97" s="226"/>
      <c r="R97" s="226"/>
      <c r="S97" s="226"/>
      <c r="T97" s="227"/>
      <c r="AT97" s="228" t="s">
        <v>170</v>
      </c>
      <c r="AU97" s="228" t="s">
        <v>82</v>
      </c>
      <c r="AV97" s="12" t="s">
        <v>82</v>
      </c>
      <c r="AW97" s="12" t="s">
        <v>37</v>
      </c>
      <c r="AX97" s="12" t="s">
        <v>24</v>
      </c>
      <c r="AY97" s="228" t="s">
        <v>161</v>
      </c>
    </row>
    <row r="98" spans="2:65" s="1" customFormat="1" ht="31.5" customHeight="1">
      <c r="B98" s="41"/>
      <c r="C98" s="193" t="s">
        <v>168</v>
      </c>
      <c r="D98" s="193" t="s">
        <v>163</v>
      </c>
      <c r="E98" s="194" t="s">
        <v>433</v>
      </c>
      <c r="F98" s="195" t="s">
        <v>434</v>
      </c>
      <c r="G98" s="196" t="s">
        <v>175</v>
      </c>
      <c r="H98" s="197">
        <v>0.05</v>
      </c>
      <c r="I98" s="198"/>
      <c r="J98" s="199">
        <f>ROUND(I98*H98,2)</f>
        <v>0</v>
      </c>
      <c r="K98" s="195" t="s">
        <v>188</v>
      </c>
      <c r="L98" s="61"/>
      <c r="M98" s="200" t="s">
        <v>22</v>
      </c>
      <c r="N98" s="201" t="s">
        <v>44</v>
      </c>
      <c r="O98" s="42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AR98" s="24" t="s">
        <v>168</v>
      </c>
      <c r="AT98" s="24" t="s">
        <v>163</v>
      </c>
      <c r="AU98" s="24" t="s">
        <v>82</v>
      </c>
      <c r="AY98" s="24" t="s">
        <v>161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24" t="s">
        <v>24</v>
      </c>
      <c r="BK98" s="204">
        <f>ROUND(I98*H98,2)</f>
        <v>0</v>
      </c>
      <c r="BL98" s="24" t="s">
        <v>168</v>
      </c>
      <c r="BM98" s="24" t="s">
        <v>1422</v>
      </c>
    </row>
    <row r="99" spans="2:65" s="1" customFormat="1" ht="44.25" customHeight="1">
      <c r="B99" s="41"/>
      <c r="C99" s="193" t="s">
        <v>192</v>
      </c>
      <c r="D99" s="193" t="s">
        <v>163</v>
      </c>
      <c r="E99" s="194" t="s">
        <v>198</v>
      </c>
      <c r="F99" s="195" t="s">
        <v>199</v>
      </c>
      <c r="G99" s="196" t="s">
        <v>175</v>
      </c>
      <c r="H99" s="197">
        <v>9.625</v>
      </c>
      <c r="I99" s="198"/>
      <c r="J99" s="199">
        <f>ROUND(I99*H99,2)</f>
        <v>0</v>
      </c>
      <c r="K99" s="195" t="s">
        <v>167</v>
      </c>
      <c r="L99" s="61"/>
      <c r="M99" s="200" t="s">
        <v>22</v>
      </c>
      <c r="N99" s="201" t="s">
        <v>44</v>
      </c>
      <c r="O99" s="42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AR99" s="24" t="s">
        <v>168</v>
      </c>
      <c r="AT99" s="24" t="s">
        <v>163</v>
      </c>
      <c r="AU99" s="24" t="s">
        <v>82</v>
      </c>
      <c r="AY99" s="24" t="s">
        <v>161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24" t="s">
        <v>24</v>
      </c>
      <c r="BK99" s="204">
        <f>ROUND(I99*H99,2)</f>
        <v>0</v>
      </c>
      <c r="BL99" s="24" t="s">
        <v>168</v>
      </c>
      <c r="BM99" s="24" t="s">
        <v>1423</v>
      </c>
    </row>
    <row r="100" spans="2:65" s="12" customFormat="1">
      <c r="B100" s="217"/>
      <c r="C100" s="218"/>
      <c r="D100" s="219" t="s">
        <v>170</v>
      </c>
      <c r="E100" s="220" t="s">
        <v>22</v>
      </c>
      <c r="F100" s="221" t="s">
        <v>1424</v>
      </c>
      <c r="G100" s="218"/>
      <c r="H100" s="222">
        <v>9.625</v>
      </c>
      <c r="I100" s="223"/>
      <c r="J100" s="218"/>
      <c r="K100" s="218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170</v>
      </c>
      <c r="AU100" s="228" t="s">
        <v>82</v>
      </c>
      <c r="AV100" s="12" t="s">
        <v>82</v>
      </c>
      <c r="AW100" s="12" t="s">
        <v>37</v>
      </c>
      <c r="AX100" s="12" t="s">
        <v>24</v>
      </c>
      <c r="AY100" s="228" t="s">
        <v>161</v>
      </c>
    </row>
    <row r="101" spans="2:65" s="1" customFormat="1" ht="44.25" customHeight="1">
      <c r="B101" s="41"/>
      <c r="C101" s="193" t="s">
        <v>197</v>
      </c>
      <c r="D101" s="193" t="s">
        <v>163</v>
      </c>
      <c r="E101" s="194" t="s">
        <v>203</v>
      </c>
      <c r="F101" s="195" t="s">
        <v>204</v>
      </c>
      <c r="G101" s="196" t="s">
        <v>175</v>
      </c>
      <c r="H101" s="197">
        <v>96.25</v>
      </c>
      <c r="I101" s="198"/>
      <c r="J101" s="199">
        <f>ROUND(I101*H101,2)</f>
        <v>0</v>
      </c>
      <c r="K101" s="195" t="s">
        <v>167</v>
      </c>
      <c r="L101" s="61"/>
      <c r="M101" s="200" t="s">
        <v>22</v>
      </c>
      <c r="N101" s="201" t="s">
        <v>44</v>
      </c>
      <c r="O101" s="42"/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AR101" s="24" t="s">
        <v>168</v>
      </c>
      <c r="AT101" s="24" t="s">
        <v>163</v>
      </c>
      <c r="AU101" s="24" t="s">
        <v>82</v>
      </c>
      <c r="AY101" s="24" t="s">
        <v>161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24" t="s">
        <v>24</v>
      </c>
      <c r="BK101" s="204">
        <f>ROUND(I101*H101,2)</f>
        <v>0</v>
      </c>
      <c r="BL101" s="24" t="s">
        <v>168</v>
      </c>
      <c r="BM101" s="24" t="s">
        <v>1425</v>
      </c>
    </row>
    <row r="102" spans="2:65" s="12" customFormat="1">
      <c r="B102" s="217"/>
      <c r="C102" s="218"/>
      <c r="D102" s="219" t="s">
        <v>170</v>
      </c>
      <c r="E102" s="218"/>
      <c r="F102" s="221" t="s">
        <v>1426</v>
      </c>
      <c r="G102" s="218"/>
      <c r="H102" s="222">
        <v>96.25</v>
      </c>
      <c r="I102" s="223"/>
      <c r="J102" s="218"/>
      <c r="K102" s="218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170</v>
      </c>
      <c r="AU102" s="228" t="s">
        <v>82</v>
      </c>
      <c r="AV102" s="12" t="s">
        <v>82</v>
      </c>
      <c r="AW102" s="12" t="s">
        <v>6</v>
      </c>
      <c r="AX102" s="12" t="s">
        <v>24</v>
      </c>
      <c r="AY102" s="228" t="s">
        <v>161</v>
      </c>
    </row>
    <row r="103" spans="2:65" s="1" customFormat="1" ht="22.5" customHeight="1">
      <c r="B103" s="41"/>
      <c r="C103" s="193" t="s">
        <v>202</v>
      </c>
      <c r="D103" s="193" t="s">
        <v>163</v>
      </c>
      <c r="E103" s="194" t="s">
        <v>208</v>
      </c>
      <c r="F103" s="195" t="s">
        <v>209</v>
      </c>
      <c r="G103" s="196" t="s">
        <v>175</v>
      </c>
      <c r="H103" s="197">
        <v>9.625</v>
      </c>
      <c r="I103" s="198"/>
      <c r="J103" s="199">
        <f>ROUND(I103*H103,2)</f>
        <v>0</v>
      </c>
      <c r="K103" s="195" t="s">
        <v>167</v>
      </c>
      <c r="L103" s="61"/>
      <c r="M103" s="200" t="s">
        <v>22</v>
      </c>
      <c r="N103" s="201" t="s">
        <v>44</v>
      </c>
      <c r="O103" s="42"/>
      <c r="P103" s="202">
        <f>O103*H103</f>
        <v>0</v>
      </c>
      <c r="Q103" s="202">
        <v>0</v>
      </c>
      <c r="R103" s="202">
        <f>Q103*H103</f>
        <v>0</v>
      </c>
      <c r="S103" s="202">
        <v>0</v>
      </c>
      <c r="T103" s="203">
        <f>S103*H103</f>
        <v>0</v>
      </c>
      <c r="AR103" s="24" t="s">
        <v>168</v>
      </c>
      <c r="AT103" s="24" t="s">
        <v>163</v>
      </c>
      <c r="AU103" s="24" t="s">
        <v>82</v>
      </c>
      <c r="AY103" s="24" t="s">
        <v>161</v>
      </c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24" t="s">
        <v>24</v>
      </c>
      <c r="BK103" s="204">
        <f>ROUND(I103*H103,2)</f>
        <v>0</v>
      </c>
      <c r="BL103" s="24" t="s">
        <v>168</v>
      </c>
      <c r="BM103" s="24" t="s">
        <v>1427</v>
      </c>
    </row>
    <row r="104" spans="2:65" s="1" customFormat="1" ht="22.5" customHeight="1">
      <c r="B104" s="41"/>
      <c r="C104" s="193" t="s">
        <v>207</v>
      </c>
      <c r="D104" s="193" t="s">
        <v>163</v>
      </c>
      <c r="E104" s="194" t="s">
        <v>212</v>
      </c>
      <c r="F104" s="195" t="s">
        <v>213</v>
      </c>
      <c r="G104" s="196" t="s">
        <v>214</v>
      </c>
      <c r="H104" s="197">
        <v>18.288</v>
      </c>
      <c r="I104" s="198"/>
      <c r="J104" s="199">
        <f>ROUND(I104*H104,2)</f>
        <v>0</v>
      </c>
      <c r="K104" s="195" t="s">
        <v>22</v>
      </c>
      <c r="L104" s="61"/>
      <c r="M104" s="200" t="s">
        <v>22</v>
      </c>
      <c r="N104" s="201" t="s">
        <v>44</v>
      </c>
      <c r="O104" s="42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AR104" s="24" t="s">
        <v>168</v>
      </c>
      <c r="AT104" s="24" t="s">
        <v>163</v>
      </c>
      <c r="AU104" s="24" t="s">
        <v>82</v>
      </c>
      <c r="AY104" s="24" t="s">
        <v>161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4" t="s">
        <v>24</v>
      </c>
      <c r="BK104" s="204">
        <f>ROUND(I104*H104,2)</f>
        <v>0</v>
      </c>
      <c r="BL104" s="24" t="s">
        <v>168</v>
      </c>
      <c r="BM104" s="24" t="s">
        <v>1428</v>
      </c>
    </row>
    <row r="105" spans="2:65" s="12" customFormat="1">
      <c r="B105" s="217"/>
      <c r="C105" s="218"/>
      <c r="D105" s="219" t="s">
        <v>170</v>
      </c>
      <c r="E105" s="220" t="s">
        <v>22</v>
      </c>
      <c r="F105" s="221" t="s">
        <v>1429</v>
      </c>
      <c r="G105" s="218"/>
      <c r="H105" s="222">
        <v>18.288</v>
      </c>
      <c r="I105" s="223"/>
      <c r="J105" s="218"/>
      <c r="K105" s="218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170</v>
      </c>
      <c r="AU105" s="228" t="s">
        <v>82</v>
      </c>
      <c r="AV105" s="12" t="s">
        <v>82</v>
      </c>
      <c r="AW105" s="12" t="s">
        <v>37</v>
      </c>
      <c r="AX105" s="12" t="s">
        <v>24</v>
      </c>
      <c r="AY105" s="228" t="s">
        <v>161</v>
      </c>
    </row>
    <row r="106" spans="2:65" s="1" customFormat="1" ht="22.5" customHeight="1">
      <c r="B106" s="41"/>
      <c r="C106" s="193" t="s">
        <v>211</v>
      </c>
      <c r="D106" s="193" t="s">
        <v>163</v>
      </c>
      <c r="E106" s="194" t="s">
        <v>218</v>
      </c>
      <c r="F106" s="195" t="s">
        <v>219</v>
      </c>
      <c r="G106" s="196" t="s">
        <v>220</v>
      </c>
      <c r="H106" s="197">
        <v>39.688000000000002</v>
      </c>
      <c r="I106" s="198"/>
      <c r="J106" s="199">
        <f>ROUND(I106*H106,2)</f>
        <v>0</v>
      </c>
      <c r="K106" s="195" t="s">
        <v>167</v>
      </c>
      <c r="L106" s="61"/>
      <c r="M106" s="200" t="s">
        <v>22</v>
      </c>
      <c r="N106" s="201" t="s">
        <v>44</v>
      </c>
      <c r="O106" s="42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AR106" s="24" t="s">
        <v>168</v>
      </c>
      <c r="AT106" s="24" t="s">
        <v>163</v>
      </c>
      <c r="AU106" s="24" t="s">
        <v>82</v>
      </c>
      <c r="AY106" s="24" t="s">
        <v>161</v>
      </c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4" t="s">
        <v>24</v>
      </c>
      <c r="BK106" s="204">
        <f>ROUND(I106*H106,2)</f>
        <v>0</v>
      </c>
      <c r="BL106" s="24" t="s">
        <v>168</v>
      </c>
      <c r="BM106" s="24" t="s">
        <v>1430</v>
      </c>
    </row>
    <row r="107" spans="2:65" s="11" customFormat="1">
      <c r="B107" s="205"/>
      <c r="C107" s="206"/>
      <c r="D107" s="207" t="s">
        <v>170</v>
      </c>
      <c r="E107" s="208" t="s">
        <v>22</v>
      </c>
      <c r="F107" s="209" t="s">
        <v>1431</v>
      </c>
      <c r="G107" s="206"/>
      <c r="H107" s="210" t="s">
        <v>22</v>
      </c>
      <c r="I107" s="211"/>
      <c r="J107" s="206"/>
      <c r="K107" s="206"/>
      <c r="L107" s="212"/>
      <c r="M107" s="213"/>
      <c r="N107" s="214"/>
      <c r="O107" s="214"/>
      <c r="P107" s="214"/>
      <c r="Q107" s="214"/>
      <c r="R107" s="214"/>
      <c r="S107" s="214"/>
      <c r="T107" s="215"/>
      <c r="AT107" s="216" t="s">
        <v>170</v>
      </c>
      <c r="AU107" s="216" t="s">
        <v>82</v>
      </c>
      <c r="AV107" s="11" t="s">
        <v>24</v>
      </c>
      <c r="AW107" s="11" t="s">
        <v>37</v>
      </c>
      <c r="AX107" s="11" t="s">
        <v>73</v>
      </c>
      <c r="AY107" s="216" t="s">
        <v>161</v>
      </c>
    </row>
    <row r="108" spans="2:65" s="12" customFormat="1">
      <c r="B108" s="217"/>
      <c r="C108" s="218"/>
      <c r="D108" s="207" t="s">
        <v>170</v>
      </c>
      <c r="E108" s="229" t="s">
        <v>22</v>
      </c>
      <c r="F108" s="230" t="s">
        <v>1432</v>
      </c>
      <c r="G108" s="218"/>
      <c r="H108" s="231">
        <v>17.423999999999999</v>
      </c>
      <c r="I108" s="223"/>
      <c r="J108" s="218"/>
      <c r="K108" s="218"/>
      <c r="L108" s="224"/>
      <c r="M108" s="225"/>
      <c r="N108" s="226"/>
      <c r="O108" s="226"/>
      <c r="P108" s="226"/>
      <c r="Q108" s="226"/>
      <c r="R108" s="226"/>
      <c r="S108" s="226"/>
      <c r="T108" s="227"/>
      <c r="AT108" s="228" t="s">
        <v>170</v>
      </c>
      <c r="AU108" s="228" t="s">
        <v>82</v>
      </c>
      <c r="AV108" s="12" t="s">
        <v>82</v>
      </c>
      <c r="AW108" s="12" t="s">
        <v>37</v>
      </c>
      <c r="AX108" s="12" t="s">
        <v>73</v>
      </c>
      <c r="AY108" s="228" t="s">
        <v>161</v>
      </c>
    </row>
    <row r="109" spans="2:65" s="11" customFormat="1">
      <c r="B109" s="205"/>
      <c r="C109" s="206"/>
      <c r="D109" s="207" t="s">
        <v>170</v>
      </c>
      <c r="E109" s="208" t="s">
        <v>22</v>
      </c>
      <c r="F109" s="209" t="s">
        <v>1433</v>
      </c>
      <c r="G109" s="206"/>
      <c r="H109" s="210" t="s">
        <v>22</v>
      </c>
      <c r="I109" s="211"/>
      <c r="J109" s="206"/>
      <c r="K109" s="206"/>
      <c r="L109" s="212"/>
      <c r="M109" s="213"/>
      <c r="N109" s="214"/>
      <c r="O109" s="214"/>
      <c r="P109" s="214"/>
      <c r="Q109" s="214"/>
      <c r="R109" s="214"/>
      <c r="S109" s="214"/>
      <c r="T109" s="215"/>
      <c r="AT109" s="216" t="s">
        <v>170</v>
      </c>
      <c r="AU109" s="216" t="s">
        <v>82</v>
      </c>
      <c r="AV109" s="11" t="s">
        <v>24</v>
      </c>
      <c r="AW109" s="11" t="s">
        <v>37</v>
      </c>
      <c r="AX109" s="11" t="s">
        <v>73</v>
      </c>
      <c r="AY109" s="216" t="s">
        <v>161</v>
      </c>
    </row>
    <row r="110" spans="2:65" s="12" customFormat="1">
      <c r="B110" s="217"/>
      <c r="C110" s="218"/>
      <c r="D110" s="207" t="s">
        <v>170</v>
      </c>
      <c r="E110" s="229" t="s">
        <v>22</v>
      </c>
      <c r="F110" s="230" t="s">
        <v>1434</v>
      </c>
      <c r="G110" s="218"/>
      <c r="H110" s="231">
        <v>22.263999999999999</v>
      </c>
      <c r="I110" s="223"/>
      <c r="J110" s="218"/>
      <c r="K110" s="218"/>
      <c r="L110" s="224"/>
      <c r="M110" s="225"/>
      <c r="N110" s="226"/>
      <c r="O110" s="226"/>
      <c r="P110" s="226"/>
      <c r="Q110" s="226"/>
      <c r="R110" s="226"/>
      <c r="S110" s="226"/>
      <c r="T110" s="227"/>
      <c r="AT110" s="228" t="s">
        <v>170</v>
      </c>
      <c r="AU110" s="228" t="s">
        <v>82</v>
      </c>
      <c r="AV110" s="12" t="s">
        <v>82</v>
      </c>
      <c r="AW110" s="12" t="s">
        <v>37</v>
      </c>
      <c r="AX110" s="12" t="s">
        <v>73</v>
      </c>
      <c r="AY110" s="228" t="s">
        <v>161</v>
      </c>
    </row>
    <row r="111" spans="2:65" s="13" customFormat="1">
      <c r="B111" s="246"/>
      <c r="C111" s="247"/>
      <c r="D111" s="207" t="s">
        <v>170</v>
      </c>
      <c r="E111" s="257" t="s">
        <v>22</v>
      </c>
      <c r="F111" s="258" t="s">
        <v>302</v>
      </c>
      <c r="G111" s="247"/>
      <c r="H111" s="259">
        <v>39.688000000000002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AT111" s="256" t="s">
        <v>170</v>
      </c>
      <c r="AU111" s="256" t="s">
        <v>82</v>
      </c>
      <c r="AV111" s="13" t="s">
        <v>168</v>
      </c>
      <c r="AW111" s="13" t="s">
        <v>37</v>
      </c>
      <c r="AX111" s="13" t="s">
        <v>24</v>
      </c>
      <c r="AY111" s="256" t="s">
        <v>161</v>
      </c>
    </row>
    <row r="112" spans="2:65" s="10" customFormat="1" ht="29.85" customHeight="1">
      <c r="B112" s="176"/>
      <c r="C112" s="177"/>
      <c r="D112" s="190" t="s">
        <v>72</v>
      </c>
      <c r="E112" s="191" t="s">
        <v>82</v>
      </c>
      <c r="F112" s="191" t="s">
        <v>223</v>
      </c>
      <c r="G112" s="177"/>
      <c r="H112" s="177"/>
      <c r="I112" s="180"/>
      <c r="J112" s="192">
        <f>BK112</f>
        <v>0</v>
      </c>
      <c r="K112" s="177"/>
      <c r="L112" s="182"/>
      <c r="M112" s="183"/>
      <c r="N112" s="184"/>
      <c r="O112" s="184"/>
      <c r="P112" s="185">
        <f>SUM(P113:P125)</f>
        <v>0</v>
      </c>
      <c r="Q112" s="184"/>
      <c r="R112" s="185">
        <f>SUM(R113:R125)</f>
        <v>1.4446365999999999</v>
      </c>
      <c r="S112" s="184"/>
      <c r="T112" s="186">
        <f>SUM(T113:T125)</f>
        <v>0</v>
      </c>
      <c r="AR112" s="187" t="s">
        <v>24</v>
      </c>
      <c r="AT112" s="188" t="s">
        <v>72</v>
      </c>
      <c r="AU112" s="188" t="s">
        <v>24</v>
      </c>
      <c r="AY112" s="187" t="s">
        <v>161</v>
      </c>
      <c r="BK112" s="189">
        <f>SUM(BK113:BK125)</f>
        <v>0</v>
      </c>
    </row>
    <row r="113" spans="2:65" s="1" customFormat="1" ht="22.5" customHeight="1">
      <c r="B113" s="41"/>
      <c r="C113" s="193" t="s">
        <v>217</v>
      </c>
      <c r="D113" s="193" t="s">
        <v>163</v>
      </c>
      <c r="E113" s="194" t="s">
        <v>447</v>
      </c>
      <c r="F113" s="195" t="s">
        <v>448</v>
      </c>
      <c r="G113" s="196" t="s">
        <v>175</v>
      </c>
      <c r="H113" s="197">
        <v>0.63700000000000001</v>
      </c>
      <c r="I113" s="198"/>
      <c r="J113" s="199">
        <f>ROUND(I113*H113,2)</f>
        <v>0</v>
      </c>
      <c r="K113" s="195" t="s">
        <v>188</v>
      </c>
      <c r="L113" s="61"/>
      <c r="M113" s="200" t="s">
        <v>22</v>
      </c>
      <c r="N113" s="201" t="s">
        <v>44</v>
      </c>
      <c r="O113" s="42"/>
      <c r="P113" s="202">
        <f>O113*H113</f>
        <v>0</v>
      </c>
      <c r="Q113" s="202">
        <v>2.2563399999999998</v>
      </c>
      <c r="R113" s="202">
        <f>Q113*H113</f>
        <v>1.4372885799999999</v>
      </c>
      <c r="S113" s="202">
        <v>0</v>
      </c>
      <c r="T113" s="203">
        <f>S113*H113</f>
        <v>0</v>
      </c>
      <c r="AR113" s="24" t="s">
        <v>168</v>
      </c>
      <c r="AT113" s="24" t="s">
        <v>163</v>
      </c>
      <c r="AU113" s="24" t="s">
        <v>82</v>
      </c>
      <c r="AY113" s="24" t="s">
        <v>161</v>
      </c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24" t="s">
        <v>24</v>
      </c>
      <c r="BK113" s="204">
        <f>ROUND(I113*H113,2)</f>
        <v>0</v>
      </c>
      <c r="BL113" s="24" t="s">
        <v>168</v>
      </c>
      <c r="BM113" s="24" t="s">
        <v>1435</v>
      </c>
    </row>
    <row r="114" spans="2:65" s="11" customFormat="1">
      <c r="B114" s="205"/>
      <c r="C114" s="206"/>
      <c r="D114" s="207" t="s">
        <v>170</v>
      </c>
      <c r="E114" s="208" t="s">
        <v>22</v>
      </c>
      <c r="F114" s="209" t="s">
        <v>1436</v>
      </c>
      <c r="G114" s="206"/>
      <c r="H114" s="210" t="s">
        <v>22</v>
      </c>
      <c r="I114" s="211"/>
      <c r="J114" s="206"/>
      <c r="K114" s="206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170</v>
      </c>
      <c r="AU114" s="216" t="s">
        <v>82</v>
      </c>
      <c r="AV114" s="11" t="s">
        <v>24</v>
      </c>
      <c r="AW114" s="11" t="s">
        <v>37</v>
      </c>
      <c r="AX114" s="11" t="s">
        <v>73</v>
      </c>
      <c r="AY114" s="216" t="s">
        <v>161</v>
      </c>
    </row>
    <row r="115" spans="2:65" s="12" customFormat="1">
      <c r="B115" s="217"/>
      <c r="C115" s="218"/>
      <c r="D115" s="207" t="s">
        <v>170</v>
      </c>
      <c r="E115" s="229" t="s">
        <v>22</v>
      </c>
      <c r="F115" s="230" t="s">
        <v>1437</v>
      </c>
      <c r="G115" s="218"/>
      <c r="H115" s="231">
        <v>0.46100000000000002</v>
      </c>
      <c r="I115" s="223"/>
      <c r="J115" s="218"/>
      <c r="K115" s="218"/>
      <c r="L115" s="224"/>
      <c r="M115" s="225"/>
      <c r="N115" s="226"/>
      <c r="O115" s="226"/>
      <c r="P115" s="226"/>
      <c r="Q115" s="226"/>
      <c r="R115" s="226"/>
      <c r="S115" s="226"/>
      <c r="T115" s="227"/>
      <c r="AT115" s="228" t="s">
        <v>170</v>
      </c>
      <c r="AU115" s="228" t="s">
        <v>82</v>
      </c>
      <c r="AV115" s="12" t="s">
        <v>82</v>
      </c>
      <c r="AW115" s="12" t="s">
        <v>37</v>
      </c>
      <c r="AX115" s="12" t="s">
        <v>73</v>
      </c>
      <c r="AY115" s="228" t="s">
        <v>161</v>
      </c>
    </row>
    <row r="116" spans="2:65" s="11" customFormat="1">
      <c r="B116" s="205"/>
      <c r="C116" s="206"/>
      <c r="D116" s="207" t="s">
        <v>170</v>
      </c>
      <c r="E116" s="208" t="s">
        <v>22</v>
      </c>
      <c r="F116" s="209" t="s">
        <v>1438</v>
      </c>
      <c r="G116" s="206"/>
      <c r="H116" s="210" t="s">
        <v>22</v>
      </c>
      <c r="I116" s="211"/>
      <c r="J116" s="206"/>
      <c r="K116" s="206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170</v>
      </c>
      <c r="AU116" s="216" t="s">
        <v>82</v>
      </c>
      <c r="AV116" s="11" t="s">
        <v>24</v>
      </c>
      <c r="AW116" s="11" t="s">
        <v>37</v>
      </c>
      <c r="AX116" s="11" t="s">
        <v>73</v>
      </c>
      <c r="AY116" s="216" t="s">
        <v>161</v>
      </c>
    </row>
    <row r="117" spans="2:65" s="12" customFormat="1">
      <c r="B117" s="217"/>
      <c r="C117" s="218"/>
      <c r="D117" s="207" t="s">
        <v>170</v>
      </c>
      <c r="E117" s="229" t="s">
        <v>22</v>
      </c>
      <c r="F117" s="230" t="s">
        <v>1439</v>
      </c>
      <c r="G117" s="218"/>
      <c r="H117" s="231">
        <v>0.17599999999999999</v>
      </c>
      <c r="I117" s="223"/>
      <c r="J117" s="218"/>
      <c r="K117" s="218"/>
      <c r="L117" s="224"/>
      <c r="M117" s="225"/>
      <c r="N117" s="226"/>
      <c r="O117" s="226"/>
      <c r="P117" s="226"/>
      <c r="Q117" s="226"/>
      <c r="R117" s="226"/>
      <c r="S117" s="226"/>
      <c r="T117" s="227"/>
      <c r="AT117" s="228" t="s">
        <v>170</v>
      </c>
      <c r="AU117" s="228" t="s">
        <v>82</v>
      </c>
      <c r="AV117" s="12" t="s">
        <v>82</v>
      </c>
      <c r="AW117" s="12" t="s">
        <v>37</v>
      </c>
      <c r="AX117" s="12" t="s">
        <v>73</v>
      </c>
      <c r="AY117" s="228" t="s">
        <v>161</v>
      </c>
    </row>
    <row r="118" spans="2:65" s="13" customFormat="1">
      <c r="B118" s="246"/>
      <c r="C118" s="247"/>
      <c r="D118" s="219" t="s">
        <v>170</v>
      </c>
      <c r="E118" s="248" t="s">
        <v>22</v>
      </c>
      <c r="F118" s="249" t="s">
        <v>302</v>
      </c>
      <c r="G118" s="247"/>
      <c r="H118" s="250">
        <v>0.63700000000000001</v>
      </c>
      <c r="I118" s="251"/>
      <c r="J118" s="247"/>
      <c r="K118" s="247"/>
      <c r="L118" s="252"/>
      <c r="M118" s="253"/>
      <c r="N118" s="254"/>
      <c r="O118" s="254"/>
      <c r="P118" s="254"/>
      <c r="Q118" s="254"/>
      <c r="R118" s="254"/>
      <c r="S118" s="254"/>
      <c r="T118" s="255"/>
      <c r="AT118" s="256" t="s">
        <v>170</v>
      </c>
      <c r="AU118" s="256" t="s">
        <v>82</v>
      </c>
      <c r="AV118" s="13" t="s">
        <v>168</v>
      </c>
      <c r="AW118" s="13" t="s">
        <v>37</v>
      </c>
      <c r="AX118" s="13" t="s">
        <v>24</v>
      </c>
      <c r="AY118" s="256" t="s">
        <v>161</v>
      </c>
    </row>
    <row r="119" spans="2:65" s="1" customFormat="1" ht="44.25" customHeight="1">
      <c r="B119" s="41"/>
      <c r="C119" s="193" t="s">
        <v>224</v>
      </c>
      <c r="D119" s="193" t="s">
        <v>163</v>
      </c>
      <c r="E119" s="194" t="s">
        <v>454</v>
      </c>
      <c r="F119" s="195" t="s">
        <v>455</v>
      </c>
      <c r="G119" s="196" t="s">
        <v>220</v>
      </c>
      <c r="H119" s="197">
        <v>7.1340000000000003</v>
      </c>
      <c r="I119" s="198"/>
      <c r="J119" s="199">
        <f>ROUND(I119*H119,2)</f>
        <v>0</v>
      </c>
      <c r="K119" s="195" t="s">
        <v>188</v>
      </c>
      <c r="L119" s="61"/>
      <c r="M119" s="200" t="s">
        <v>22</v>
      </c>
      <c r="N119" s="201" t="s">
        <v>44</v>
      </c>
      <c r="O119" s="42"/>
      <c r="P119" s="202">
        <f>O119*H119</f>
        <v>0</v>
      </c>
      <c r="Q119" s="202">
        <v>1.0300000000000001E-3</v>
      </c>
      <c r="R119" s="202">
        <f>Q119*H119</f>
        <v>7.3480200000000011E-3</v>
      </c>
      <c r="S119" s="202">
        <v>0</v>
      </c>
      <c r="T119" s="203">
        <f>S119*H119</f>
        <v>0</v>
      </c>
      <c r="AR119" s="24" t="s">
        <v>168</v>
      </c>
      <c r="AT119" s="24" t="s">
        <v>163</v>
      </c>
      <c r="AU119" s="24" t="s">
        <v>82</v>
      </c>
      <c r="AY119" s="24" t="s">
        <v>161</v>
      </c>
      <c r="BE119" s="204">
        <f>IF(N119="základní",J119,0)</f>
        <v>0</v>
      </c>
      <c r="BF119" s="204">
        <f>IF(N119="snížená",J119,0)</f>
        <v>0</v>
      </c>
      <c r="BG119" s="204">
        <f>IF(N119="zákl. přenesená",J119,0)</f>
        <v>0</v>
      </c>
      <c r="BH119" s="204">
        <f>IF(N119="sníž. přenesená",J119,0)</f>
        <v>0</v>
      </c>
      <c r="BI119" s="204">
        <f>IF(N119="nulová",J119,0)</f>
        <v>0</v>
      </c>
      <c r="BJ119" s="24" t="s">
        <v>24</v>
      </c>
      <c r="BK119" s="204">
        <f>ROUND(I119*H119,2)</f>
        <v>0</v>
      </c>
      <c r="BL119" s="24" t="s">
        <v>168</v>
      </c>
      <c r="BM119" s="24" t="s">
        <v>1440</v>
      </c>
    </row>
    <row r="120" spans="2:65" s="11" customFormat="1">
      <c r="B120" s="205"/>
      <c r="C120" s="206"/>
      <c r="D120" s="207" t="s">
        <v>170</v>
      </c>
      <c r="E120" s="208" t="s">
        <v>22</v>
      </c>
      <c r="F120" s="209" t="s">
        <v>1436</v>
      </c>
      <c r="G120" s="206"/>
      <c r="H120" s="210" t="s">
        <v>22</v>
      </c>
      <c r="I120" s="211"/>
      <c r="J120" s="206"/>
      <c r="K120" s="206"/>
      <c r="L120" s="212"/>
      <c r="M120" s="213"/>
      <c r="N120" s="214"/>
      <c r="O120" s="214"/>
      <c r="P120" s="214"/>
      <c r="Q120" s="214"/>
      <c r="R120" s="214"/>
      <c r="S120" s="214"/>
      <c r="T120" s="215"/>
      <c r="AT120" s="216" t="s">
        <v>170</v>
      </c>
      <c r="AU120" s="216" t="s">
        <v>82</v>
      </c>
      <c r="AV120" s="11" t="s">
        <v>24</v>
      </c>
      <c r="AW120" s="11" t="s">
        <v>37</v>
      </c>
      <c r="AX120" s="11" t="s">
        <v>73</v>
      </c>
      <c r="AY120" s="216" t="s">
        <v>161</v>
      </c>
    </row>
    <row r="121" spans="2:65" s="12" customFormat="1">
      <c r="B121" s="217"/>
      <c r="C121" s="218"/>
      <c r="D121" s="207" t="s">
        <v>170</v>
      </c>
      <c r="E121" s="229" t="s">
        <v>22</v>
      </c>
      <c r="F121" s="230" t="s">
        <v>1441</v>
      </c>
      <c r="G121" s="218"/>
      <c r="H121" s="231">
        <v>5.3760000000000003</v>
      </c>
      <c r="I121" s="223"/>
      <c r="J121" s="218"/>
      <c r="K121" s="218"/>
      <c r="L121" s="224"/>
      <c r="M121" s="225"/>
      <c r="N121" s="226"/>
      <c r="O121" s="226"/>
      <c r="P121" s="226"/>
      <c r="Q121" s="226"/>
      <c r="R121" s="226"/>
      <c r="S121" s="226"/>
      <c r="T121" s="227"/>
      <c r="AT121" s="228" t="s">
        <v>170</v>
      </c>
      <c r="AU121" s="228" t="s">
        <v>82</v>
      </c>
      <c r="AV121" s="12" t="s">
        <v>82</v>
      </c>
      <c r="AW121" s="12" t="s">
        <v>37</v>
      </c>
      <c r="AX121" s="12" t="s">
        <v>73</v>
      </c>
      <c r="AY121" s="228" t="s">
        <v>161</v>
      </c>
    </row>
    <row r="122" spans="2:65" s="11" customFormat="1">
      <c r="B122" s="205"/>
      <c r="C122" s="206"/>
      <c r="D122" s="207" t="s">
        <v>170</v>
      </c>
      <c r="E122" s="208" t="s">
        <v>22</v>
      </c>
      <c r="F122" s="209" t="s">
        <v>1438</v>
      </c>
      <c r="G122" s="206"/>
      <c r="H122" s="210" t="s">
        <v>22</v>
      </c>
      <c r="I122" s="211"/>
      <c r="J122" s="206"/>
      <c r="K122" s="206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170</v>
      </c>
      <c r="AU122" s="216" t="s">
        <v>82</v>
      </c>
      <c r="AV122" s="11" t="s">
        <v>24</v>
      </c>
      <c r="AW122" s="11" t="s">
        <v>37</v>
      </c>
      <c r="AX122" s="11" t="s">
        <v>73</v>
      </c>
      <c r="AY122" s="216" t="s">
        <v>161</v>
      </c>
    </row>
    <row r="123" spans="2:65" s="12" customFormat="1">
      <c r="B123" s="217"/>
      <c r="C123" s="218"/>
      <c r="D123" s="207" t="s">
        <v>170</v>
      </c>
      <c r="E123" s="229" t="s">
        <v>22</v>
      </c>
      <c r="F123" s="230" t="s">
        <v>1442</v>
      </c>
      <c r="G123" s="218"/>
      <c r="H123" s="231">
        <v>1.758</v>
      </c>
      <c r="I123" s="223"/>
      <c r="J123" s="218"/>
      <c r="K123" s="218"/>
      <c r="L123" s="224"/>
      <c r="M123" s="225"/>
      <c r="N123" s="226"/>
      <c r="O123" s="226"/>
      <c r="P123" s="226"/>
      <c r="Q123" s="226"/>
      <c r="R123" s="226"/>
      <c r="S123" s="226"/>
      <c r="T123" s="227"/>
      <c r="AT123" s="228" t="s">
        <v>170</v>
      </c>
      <c r="AU123" s="228" t="s">
        <v>82</v>
      </c>
      <c r="AV123" s="12" t="s">
        <v>82</v>
      </c>
      <c r="AW123" s="12" t="s">
        <v>37</v>
      </c>
      <c r="AX123" s="12" t="s">
        <v>73</v>
      </c>
      <c r="AY123" s="228" t="s">
        <v>161</v>
      </c>
    </row>
    <row r="124" spans="2:65" s="13" customFormat="1">
      <c r="B124" s="246"/>
      <c r="C124" s="247"/>
      <c r="D124" s="219" t="s">
        <v>170</v>
      </c>
      <c r="E124" s="248" t="s">
        <v>22</v>
      </c>
      <c r="F124" s="249" t="s">
        <v>302</v>
      </c>
      <c r="G124" s="247"/>
      <c r="H124" s="250">
        <v>7.1340000000000003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AT124" s="256" t="s">
        <v>170</v>
      </c>
      <c r="AU124" s="256" t="s">
        <v>82</v>
      </c>
      <c r="AV124" s="13" t="s">
        <v>168</v>
      </c>
      <c r="AW124" s="13" t="s">
        <v>37</v>
      </c>
      <c r="AX124" s="13" t="s">
        <v>24</v>
      </c>
      <c r="AY124" s="256" t="s">
        <v>161</v>
      </c>
    </row>
    <row r="125" spans="2:65" s="1" customFormat="1" ht="44.25" customHeight="1">
      <c r="B125" s="41"/>
      <c r="C125" s="193" t="s">
        <v>229</v>
      </c>
      <c r="D125" s="193" t="s">
        <v>163</v>
      </c>
      <c r="E125" s="194" t="s">
        <v>459</v>
      </c>
      <c r="F125" s="195" t="s">
        <v>460</v>
      </c>
      <c r="G125" s="196" t="s">
        <v>220</v>
      </c>
      <c r="H125" s="197">
        <v>7.1340000000000003</v>
      </c>
      <c r="I125" s="198"/>
      <c r="J125" s="199">
        <f>ROUND(I125*H125,2)</f>
        <v>0</v>
      </c>
      <c r="K125" s="195" t="s">
        <v>188</v>
      </c>
      <c r="L125" s="61"/>
      <c r="M125" s="200" t="s">
        <v>22</v>
      </c>
      <c r="N125" s="201" t="s">
        <v>44</v>
      </c>
      <c r="O125" s="42"/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AR125" s="24" t="s">
        <v>168</v>
      </c>
      <c r="AT125" s="24" t="s">
        <v>163</v>
      </c>
      <c r="AU125" s="24" t="s">
        <v>82</v>
      </c>
      <c r="AY125" s="24" t="s">
        <v>161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24" t="s">
        <v>24</v>
      </c>
      <c r="BK125" s="204">
        <f>ROUND(I125*H125,2)</f>
        <v>0</v>
      </c>
      <c r="BL125" s="24" t="s">
        <v>168</v>
      </c>
      <c r="BM125" s="24" t="s">
        <v>1443</v>
      </c>
    </row>
    <row r="126" spans="2:65" s="10" customFormat="1" ht="29.85" customHeight="1">
      <c r="B126" s="176"/>
      <c r="C126" s="177"/>
      <c r="D126" s="190" t="s">
        <v>72</v>
      </c>
      <c r="E126" s="191" t="s">
        <v>192</v>
      </c>
      <c r="F126" s="191" t="s">
        <v>228</v>
      </c>
      <c r="G126" s="177"/>
      <c r="H126" s="177"/>
      <c r="I126" s="180"/>
      <c r="J126" s="192">
        <f>BK126</f>
        <v>0</v>
      </c>
      <c r="K126" s="177"/>
      <c r="L126" s="182"/>
      <c r="M126" s="183"/>
      <c r="N126" s="184"/>
      <c r="O126" s="184"/>
      <c r="P126" s="185">
        <f>SUM(P127:P140)</f>
        <v>0</v>
      </c>
      <c r="Q126" s="184"/>
      <c r="R126" s="185">
        <f>SUM(R127:R140)</f>
        <v>15.938880000000001</v>
      </c>
      <c r="S126" s="184"/>
      <c r="T126" s="186">
        <f>SUM(T127:T140)</f>
        <v>0</v>
      </c>
      <c r="AR126" s="187" t="s">
        <v>24</v>
      </c>
      <c r="AT126" s="188" t="s">
        <v>72</v>
      </c>
      <c r="AU126" s="188" t="s">
        <v>24</v>
      </c>
      <c r="AY126" s="187" t="s">
        <v>161</v>
      </c>
      <c r="BK126" s="189">
        <f>SUM(BK127:BK140)</f>
        <v>0</v>
      </c>
    </row>
    <row r="127" spans="2:65" s="1" customFormat="1" ht="22.5" customHeight="1">
      <c r="B127" s="41"/>
      <c r="C127" s="193" t="s">
        <v>235</v>
      </c>
      <c r="D127" s="193" t="s">
        <v>163</v>
      </c>
      <c r="E127" s="194" t="s">
        <v>236</v>
      </c>
      <c r="F127" s="195" t="s">
        <v>237</v>
      </c>
      <c r="G127" s="196" t="s">
        <v>220</v>
      </c>
      <c r="H127" s="197">
        <v>32</v>
      </c>
      <c r="I127" s="198"/>
      <c r="J127" s="199">
        <f>ROUND(I127*H127,2)</f>
        <v>0</v>
      </c>
      <c r="K127" s="195" t="s">
        <v>188</v>
      </c>
      <c r="L127" s="61"/>
      <c r="M127" s="200" t="s">
        <v>22</v>
      </c>
      <c r="N127" s="201" t="s">
        <v>44</v>
      </c>
      <c r="O127" s="42"/>
      <c r="P127" s="202">
        <f>O127*H127</f>
        <v>0</v>
      </c>
      <c r="Q127" s="202">
        <v>0.27994000000000002</v>
      </c>
      <c r="R127" s="202">
        <f>Q127*H127</f>
        <v>8.9580800000000007</v>
      </c>
      <c r="S127" s="202">
        <v>0</v>
      </c>
      <c r="T127" s="203">
        <f>S127*H127</f>
        <v>0</v>
      </c>
      <c r="AR127" s="24" t="s">
        <v>168</v>
      </c>
      <c r="AT127" s="24" t="s">
        <v>163</v>
      </c>
      <c r="AU127" s="24" t="s">
        <v>82</v>
      </c>
      <c r="AY127" s="24" t="s">
        <v>161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24" t="s">
        <v>24</v>
      </c>
      <c r="BK127" s="204">
        <f>ROUND(I127*H127,2)</f>
        <v>0</v>
      </c>
      <c r="BL127" s="24" t="s">
        <v>168</v>
      </c>
      <c r="BM127" s="24" t="s">
        <v>1444</v>
      </c>
    </row>
    <row r="128" spans="2:65" s="11" customFormat="1">
      <c r="B128" s="205"/>
      <c r="C128" s="206"/>
      <c r="D128" s="207" t="s">
        <v>170</v>
      </c>
      <c r="E128" s="208" t="s">
        <v>22</v>
      </c>
      <c r="F128" s="209" t="s">
        <v>1445</v>
      </c>
      <c r="G128" s="206"/>
      <c r="H128" s="210" t="s">
        <v>22</v>
      </c>
      <c r="I128" s="211"/>
      <c r="J128" s="206"/>
      <c r="K128" s="206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170</v>
      </c>
      <c r="AU128" s="216" t="s">
        <v>82</v>
      </c>
      <c r="AV128" s="11" t="s">
        <v>24</v>
      </c>
      <c r="AW128" s="11" t="s">
        <v>37</v>
      </c>
      <c r="AX128" s="11" t="s">
        <v>73</v>
      </c>
      <c r="AY128" s="216" t="s">
        <v>161</v>
      </c>
    </row>
    <row r="129" spans="2:65" s="12" customFormat="1">
      <c r="B129" s="217"/>
      <c r="C129" s="218"/>
      <c r="D129" s="207" t="s">
        <v>170</v>
      </c>
      <c r="E129" s="229" t="s">
        <v>22</v>
      </c>
      <c r="F129" s="230" t="s">
        <v>1446</v>
      </c>
      <c r="G129" s="218"/>
      <c r="H129" s="231">
        <v>14</v>
      </c>
      <c r="I129" s="223"/>
      <c r="J129" s="218"/>
      <c r="K129" s="218"/>
      <c r="L129" s="224"/>
      <c r="M129" s="225"/>
      <c r="N129" s="226"/>
      <c r="O129" s="226"/>
      <c r="P129" s="226"/>
      <c r="Q129" s="226"/>
      <c r="R129" s="226"/>
      <c r="S129" s="226"/>
      <c r="T129" s="227"/>
      <c r="AT129" s="228" t="s">
        <v>170</v>
      </c>
      <c r="AU129" s="228" t="s">
        <v>82</v>
      </c>
      <c r="AV129" s="12" t="s">
        <v>82</v>
      </c>
      <c r="AW129" s="12" t="s">
        <v>37</v>
      </c>
      <c r="AX129" s="12" t="s">
        <v>73</v>
      </c>
      <c r="AY129" s="228" t="s">
        <v>161</v>
      </c>
    </row>
    <row r="130" spans="2:65" s="11" customFormat="1">
      <c r="B130" s="205"/>
      <c r="C130" s="206"/>
      <c r="D130" s="207" t="s">
        <v>170</v>
      </c>
      <c r="E130" s="208" t="s">
        <v>22</v>
      </c>
      <c r="F130" s="209" t="s">
        <v>1447</v>
      </c>
      <c r="G130" s="206"/>
      <c r="H130" s="210" t="s">
        <v>22</v>
      </c>
      <c r="I130" s="211"/>
      <c r="J130" s="206"/>
      <c r="K130" s="206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170</v>
      </c>
      <c r="AU130" s="216" t="s">
        <v>82</v>
      </c>
      <c r="AV130" s="11" t="s">
        <v>24</v>
      </c>
      <c r="AW130" s="11" t="s">
        <v>37</v>
      </c>
      <c r="AX130" s="11" t="s">
        <v>73</v>
      </c>
      <c r="AY130" s="216" t="s">
        <v>161</v>
      </c>
    </row>
    <row r="131" spans="2:65" s="12" customFormat="1">
      <c r="B131" s="217"/>
      <c r="C131" s="218"/>
      <c r="D131" s="207" t="s">
        <v>170</v>
      </c>
      <c r="E131" s="229" t="s">
        <v>22</v>
      </c>
      <c r="F131" s="230" t="s">
        <v>1448</v>
      </c>
      <c r="G131" s="218"/>
      <c r="H131" s="231">
        <v>18</v>
      </c>
      <c r="I131" s="223"/>
      <c r="J131" s="218"/>
      <c r="K131" s="218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170</v>
      </c>
      <c r="AU131" s="228" t="s">
        <v>82</v>
      </c>
      <c r="AV131" s="12" t="s">
        <v>82</v>
      </c>
      <c r="AW131" s="12" t="s">
        <v>37</v>
      </c>
      <c r="AX131" s="12" t="s">
        <v>73</v>
      </c>
      <c r="AY131" s="228" t="s">
        <v>161</v>
      </c>
    </row>
    <row r="132" spans="2:65" s="13" customFormat="1">
      <c r="B132" s="246"/>
      <c r="C132" s="247"/>
      <c r="D132" s="219" t="s">
        <v>170</v>
      </c>
      <c r="E132" s="248" t="s">
        <v>22</v>
      </c>
      <c r="F132" s="249" t="s">
        <v>302</v>
      </c>
      <c r="G132" s="247"/>
      <c r="H132" s="250">
        <v>32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AT132" s="256" t="s">
        <v>170</v>
      </c>
      <c r="AU132" s="256" t="s">
        <v>82</v>
      </c>
      <c r="AV132" s="13" t="s">
        <v>168</v>
      </c>
      <c r="AW132" s="13" t="s">
        <v>37</v>
      </c>
      <c r="AX132" s="13" t="s">
        <v>24</v>
      </c>
      <c r="AY132" s="256" t="s">
        <v>161</v>
      </c>
    </row>
    <row r="133" spans="2:65" s="1" customFormat="1" ht="57" customHeight="1">
      <c r="B133" s="41"/>
      <c r="C133" s="193" t="s">
        <v>240</v>
      </c>
      <c r="D133" s="193" t="s">
        <v>163</v>
      </c>
      <c r="E133" s="194" t="s">
        <v>486</v>
      </c>
      <c r="F133" s="195" t="s">
        <v>487</v>
      </c>
      <c r="G133" s="196" t="s">
        <v>220</v>
      </c>
      <c r="H133" s="197">
        <v>32</v>
      </c>
      <c r="I133" s="198"/>
      <c r="J133" s="199">
        <f>ROUND(I133*H133,2)</f>
        <v>0</v>
      </c>
      <c r="K133" s="195" t="s">
        <v>188</v>
      </c>
      <c r="L133" s="61"/>
      <c r="M133" s="200" t="s">
        <v>22</v>
      </c>
      <c r="N133" s="201" t="s">
        <v>44</v>
      </c>
      <c r="O133" s="42"/>
      <c r="P133" s="202">
        <f>O133*H133</f>
        <v>0</v>
      </c>
      <c r="Q133" s="202">
        <v>8.4250000000000005E-2</v>
      </c>
      <c r="R133" s="202">
        <f>Q133*H133</f>
        <v>2.6960000000000002</v>
      </c>
      <c r="S133" s="202">
        <v>0</v>
      </c>
      <c r="T133" s="203">
        <f>S133*H133</f>
        <v>0</v>
      </c>
      <c r="AR133" s="24" t="s">
        <v>168</v>
      </c>
      <c r="AT133" s="24" t="s">
        <v>163</v>
      </c>
      <c r="AU133" s="24" t="s">
        <v>82</v>
      </c>
      <c r="AY133" s="24" t="s">
        <v>161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24" t="s">
        <v>24</v>
      </c>
      <c r="BK133" s="204">
        <f>ROUND(I133*H133,2)</f>
        <v>0</v>
      </c>
      <c r="BL133" s="24" t="s">
        <v>168</v>
      </c>
      <c r="BM133" s="24" t="s">
        <v>1449</v>
      </c>
    </row>
    <row r="134" spans="2:65" s="11" customFormat="1">
      <c r="B134" s="205"/>
      <c r="C134" s="206"/>
      <c r="D134" s="207" t="s">
        <v>170</v>
      </c>
      <c r="E134" s="208" t="s">
        <v>22</v>
      </c>
      <c r="F134" s="209" t="s">
        <v>1445</v>
      </c>
      <c r="G134" s="206"/>
      <c r="H134" s="210" t="s">
        <v>22</v>
      </c>
      <c r="I134" s="211"/>
      <c r="J134" s="206"/>
      <c r="K134" s="206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170</v>
      </c>
      <c r="AU134" s="216" t="s">
        <v>82</v>
      </c>
      <c r="AV134" s="11" t="s">
        <v>24</v>
      </c>
      <c r="AW134" s="11" t="s">
        <v>37</v>
      </c>
      <c r="AX134" s="11" t="s">
        <v>73</v>
      </c>
      <c r="AY134" s="216" t="s">
        <v>161</v>
      </c>
    </row>
    <row r="135" spans="2:65" s="12" customFormat="1">
      <c r="B135" s="217"/>
      <c r="C135" s="218"/>
      <c r="D135" s="207" t="s">
        <v>170</v>
      </c>
      <c r="E135" s="229" t="s">
        <v>22</v>
      </c>
      <c r="F135" s="230" t="s">
        <v>1446</v>
      </c>
      <c r="G135" s="218"/>
      <c r="H135" s="231">
        <v>14</v>
      </c>
      <c r="I135" s="223"/>
      <c r="J135" s="218"/>
      <c r="K135" s="218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170</v>
      </c>
      <c r="AU135" s="228" t="s">
        <v>82</v>
      </c>
      <c r="AV135" s="12" t="s">
        <v>82</v>
      </c>
      <c r="AW135" s="12" t="s">
        <v>37</v>
      </c>
      <c r="AX135" s="12" t="s">
        <v>73</v>
      </c>
      <c r="AY135" s="228" t="s">
        <v>161</v>
      </c>
    </row>
    <row r="136" spans="2:65" s="11" customFormat="1">
      <c r="B136" s="205"/>
      <c r="C136" s="206"/>
      <c r="D136" s="207" t="s">
        <v>170</v>
      </c>
      <c r="E136" s="208" t="s">
        <v>22</v>
      </c>
      <c r="F136" s="209" t="s">
        <v>1447</v>
      </c>
      <c r="G136" s="206"/>
      <c r="H136" s="210" t="s">
        <v>22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170</v>
      </c>
      <c r="AU136" s="216" t="s">
        <v>82</v>
      </c>
      <c r="AV136" s="11" t="s">
        <v>24</v>
      </c>
      <c r="AW136" s="11" t="s">
        <v>37</v>
      </c>
      <c r="AX136" s="11" t="s">
        <v>73</v>
      </c>
      <c r="AY136" s="216" t="s">
        <v>161</v>
      </c>
    </row>
    <row r="137" spans="2:65" s="12" customFormat="1">
      <c r="B137" s="217"/>
      <c r="C137" s="218"/>
      <c r="D137" s="207" t="s">
        <v>170</v>
      </c>
      <c r="E137" s="229" t="s">
        <v>22</v>
      </c>
      <c r="F137" s="230" t="s">
        <v>1448</v>
      </c>
      <c r="G137" s="218"/>
      <c r="H137" s="231">
        <v>18</v>
      </c>
      <c r="I137" s="223"/>
      <c r="J137" s="218"/>
      <c r="K137" s="218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170</v>
      </c>
      <c r="AU137" s="228" t="s">
        <v>82</v>
      </c>
      <c r="AV137" s="12" t="s">
        <v>82</v>
      </c>
      <c r="AW137" s="12" t="s">
        <v>37</v>
      </c>
      <c r="AX137" s="12" t="s">
        <v>73</v>
      </c>
      <c r="AY137" s="228" t="s">
        <v>161</v>
      </c>
    </row>
    <row r="138" spans="2:65" s="13" customFormat="1">
      <c r="B138" s="246"/>
      <c r="C138" s="247"/>
      <c r="D138" s="219" t="s">
        <v>170</v>
      </c>
      <c r="E138" s="248" t="s">
        <v>22</v>
      </c>
      <c r="F138" s="249" t="s">
        <v>302</v>
      </c>
      <c r="G138" s="247"/>
      <c r="H138" s="250">
        <v>32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AT138" s="256" t="s">
        <v>170</v>
      </c>
      <c r="AU138" s="256" t="s">
        <v>82</v>
      </c>
      <c r="AV138" s="13" t="s">
        <v>168</v>
      </c>
      <c r="AW138" s="13" t="s">
        <v>37</v>
      </c>
      <c r="AX138" s="13" t="s">
        <v>24</v>
      </c>
      <c r="AY138" s="256" t="s">
        <v>161</v>
      </c>
    </row>
    <row r="139" spans="2:65" s="1" customFormat="1" ht="22.5" customHeight="1">
      <c r="B139" s="41"/>
      <c r="C139" s="232" t="s">
        <v>10</v>
      </c>
      <c r="D139" s="232" t="s">
        <v>261</v>
      </c>
      <c r="E139" s="233" t="s">
        <v>489</v>
      </c>
      <c r="F139" s="234" t="s">
        <v>490</v>
      </c>
      <c r="G139" s="235" t="s">
        <v>220</v>
      </c>
      <c r="H139" s="236">
        <v>32.96</v>
      </c>
      <c r="I139" s="237"/>
      <c r="J139" s="238">
        <f>ROUND(I139*H139,2)</f>
        <v>0</v>
      </c>
      <c r="K139" s="234" t="s">
        <v>22</v>
      </c>
      <c r="L139" s="239"/>
      <c r="M139" s="240" t="s">
        <v>22</v>
      </c>
      <c r="N139" s="241" t="s">
        <v>44</v>
      </c>
      <c r="O139" s="42"/>
      <c r="P139" s="202">
        <f>O139*H139</f>
        <v>0</v>
      </c>
      <c r="Q139" s="202">
        <v>0.13</v>
      </c>
      <c r="R139" s="202">
        <f>Q139*H139</f>
        <v>4.2848000000000006</v>
      </c>
      <c r="S139" s="202">
        <v>0</v>
      </c>
      <c r="T139" s="203">
        <f>S139*H139</f>
        <v>0</v>
      </c>
      <c r="AR139" s="24" t="s">
        <v>207</v>
      </c>
      <c r="AT139" s="24" t="s">
        <v>261</v>
      </c>
      <c r="AU139" s="24" t="s">
        <v>82</v>
      </c>
      <c r="AY139" s="24" t="s">
        <v>161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24" t="s">
        <v>24</v>
      </c>
      <c r="BK139" s="204">
        <f>ROUND(I139*H139,2)</f>
        <v>0</v>
      </c>
      <c r="BL139" s="24" t="s">
        <v>168</v>
      </c>
      <c r="BM139" s="24" t="s">
        <v>1450</v>
      </c>
    </row>
    <row r="140" spans="2:65" s="12" customFormat="1">
      <c r="B140" s="217"/>
      <c r="C140" s="218"/>
      <c r="D140" s="207" t="s">
        <v>170</v>
      </c>
      <c r="E140" s="218"/>
      <c r="F140" s="230" t="s">
        <v>1451</v>
      </c>
      <c r="G140" s="218"/>
      <c r="H140" s="231">
        <v>32.96</v>
      </c>
      <c r="I140" s="223"/>
      <c r="J140" s="218"/>
      <c r="K140" s="218"/>
      <c r="L140" s="224"/>
      <c r="M140" s="225"/>
      <c r="N140" s="226"/>
      <c r="O140" s="226"/>
      <c r="P140" s="226"/>
      <c r="Q140" s="226"/>
      <c r="R140" s="226"/>
      <c r="S140" s="226"/>
      <c r="T140" s="227"/>
      <c r="AT140" s="228" t="s">
        <v>170</v>
      </c>
      <c r="AU140" s="228" t="s">
        <v>82</v>
      </c>
      <c r="AV140" s="12" t="s">
        <v>82</v>
      </c>
      <c r="AW140" s="12" t="s">
        <v>6</v>
      </c>
      <c r="AX140" s="12" t="s">
        <v>24</v>
      </c>
      <c r="AY140" s="228" t="s">
        <v>161</v>
      </c>
    </row>
    <row r="141" spans="2:65" s="10" customFormat="1" ht="29.85" customHeight="1">
      <c r="B141" s="176"/>
      <c r="C141" s="177"/>
      <c r="D141" s="190" t="s">
        <v>72</v>
      </c>
      <c r="E141" s="191" t="s">
        <v>211</v>
      </c>
      <c r="F141" s="191" t="s">
        <v>255</v>
      </c>
      <c r="G141" s="177"/>
      <c r="H141" s="177"/>
      <c r="I141" s="180"/>
      <c r="J141" s="192">
        <f>BK141</f>
        <v>0</v>
      </c>
      <c r="K141" s="177"/>
      <c r="L141" s="182"/>
      <c r="M141" s="183"/>
      <c r="N141" s="184"/>
      <c r="O141" s="184"/>
      <c r="P141" s="185">
        <f>SUM(P142:P163)</f>
        <v>0</v>
      </c>
      <c r="Q141" s="184"/>
      <c r="R141" s="185">
        <f>SUM(R142:R163)</f>
        <v>10.855727999999997</v>
      </c>
      <c r="S141" s="184"/>
      <c r="T141" s="186">
        <f>SUM(T142:T163)</f>
        <v>0.96399999999999997</v>
      </c>
      <c r="AR141" s="187" t="s">
        <v>24</v>
      </c>
      <c r="AT141" s="188" t="s">
        <v>72</v>
      </c>
      <c r="AU141" s="188" t="s">
        <v>24</v>
      </c>
      <c r="AY141" s="187" t="s">
        <v>161</v>
      </c>
      <c r="BK141" s="189">
        <f>SUM(BK142:BK163)</f>
        <v>0</v>
      </c>
    </row>
    <row r="142" spans="2:65" s="1" customFormat="1" ht="31.5" customHeight="1">
      <c r="B142" s="41"/>
      <c r="C142" s="193" t="s">
        <v>251</v>
      </c>
      <c r="D142" s="193" t="s">
        <v>163</v>
      </c>
      <c r="E142" s="194" t="s">
        <v>257</v>
      </c>
      <c r="F142" s="195" t="s">
        <v>258</v>
      </c>
      <c r="G142" s="196" t="s">
        <v>166</v>
      </c>
      <c r="H142" s="197">
        <v>81.599999999999994</v>
      </c>
      <c r="I142" s="198"/>
      <c r="J142" s="199">
        <f>ROUND(I142*H142,2)</f>
        <v>0</v>
      </c>
      <c r="K142" s="195" t="s">
        <v>188</v>
      </c>
      <c r="L142" s="61"/>
      <c r="M142" s="200" t="s">
        <v>22</v>
      </c>
      <c r="N142" s="201" t="s">
        <v>44</v>
      </c>
      <c r="O142" s="42"/>
      <c r="P142" s="202">
        <f>O142*H142</f>
        <v>0</v>
      </c>
      <c r="Q142" s="202">
        <v>0.10095</v>
      </c>
      <c r="R142" s="202">
        <f>Q142*H142</f>
        <v>8.23752</v>
      </c>
      <c r="S142" s="202">
        <v>0</v>
      </c>
      <c r="T142" s="203">
        <f>S142*H142</f>
        <v>0</v>
      </c>
      <c r="AR142" s="24" t="s">
        <v>168</v>
      </c>
      <c r="AT142" s="24" t="s">
        <v>163</v>
      </c>
      <c r="AU142" s="24" t="s">
        <v>82</v>
      </c>
      <c r="AY142" s="24" t="s">
        <v>161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24" t="s">
        <v>24</v>
      </c>
      <c r="BK142" s="204">
        <f>ROUND(I142*H142,2)</f>
        <v>0</v>
      </c>
      <c r="BL142" s="24" t="s">
        <v>168</v>
      </c>
      <c r="BM142" s="24" t="s">
        <v>1452</v>
      </c>
    </row>
    <row r="143" spans="2:65" s="11" customFormat="1">
      <c r="B143" s="205"/>
      <c r="C143" s="206"/>
      <c r="D143" s="207" t="s">
        <v>170</v>
      </c>
      <c r="E143" s="208" t="s">
        <v>22</v>
      </c>
      <c r="F143" s="209" t="s">
        <v>1445</v>
      </c>
      <c r="G143" s="206"/>
      <c r="H143" s="210" t="s">
        <v>22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170</v>
      </c>
      <c r="AU143" s="216" t="s">
        <v>82</v>
      </c>
      <c r="AV143" s="11" t="s">
        <v>24</v>
      </c>
      <c r="AW143" s="11" t="s">
        <v>37</v>
      </c>
      <c r="AX143" s="11" t="s">
        <v>73</v>
      </c>
      <c r="AY143" s="216" t="s">
        <v>161</v>
      </c>
    </row>
    <row r="144" spans="2:65" s="12" customFormat="1">
      <c r="B144" s="217"/>
      <c r="C144" s="218"/>
      <c r="D144" s="207" t="s">
        <v>170</v>
      </c>
      <c r="E144" s="229" t="s">
        <v>22</v>
      </c>
      <c r="F144" s="230" t="s">
        <v>1453</v>
      </c>
      <c r="G144" s="218"/>
      <c r="H144" s="231">
        <v>36.799999999999997</v>
      </c>
      <c r="I144" s="223"/>
      <c r="J144" s="218"/>
      <c r="K144" s="218"/>
      <c r="L144" s="224"/>
      <c r="M144" s="225"/>
      <c r="N144" s="226"/>
      <c r="O144" s="226"/>
      <c r="P144" s="226"/>
      <c r="Q144" s="226"/>
      <c r="R144" s="226"/>
      <c r="S144" s="226"/>
      <c r="T144" s="227"/>
      <c r="AT144" s="228" t="s">
        <v>170</v>
      </c>
      <c r="AU144" s="228" t="s">
        <v>82</v>
      </c>
      <c r="AV144" s="12" t="s">
        <v>82</v>
      </c>
      <c r="AW144" s="12" t="s">
        <v>37</v>
      </c>
      <c r="AX144" s="12" t="s">
        <v>73</v>
      </c>
      <c r="AY144" s="228" t="s">
        <v>161</v>
      </c>
    </row>
    <row r="145" spans="2:65" s="11" customFormat="1">
      <c r="B145" s="205"/>
      <c r="C145" s="206"/>
      <c r="D145" s="207" t="s">
        <v>170</v>
      </c>
      <c r="E145" s="208" t="s">
        <v>22</v>
      </c>
      <c r="F145" s="209" t="s">
        <v>1447</v>
      </c>
      <c r="G145" s="206"/>
      <c r="H145" s="210" t="s">
        <v>22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170</v>
      </c>
      <c r="AU145" s="216" t="s">
        <v>82</v>
      </c>
      <c r="AV145" s="11" t="s">
        <v>24</v>
      </c>
      <c r="AW145" s="11" t="s">
        <v>37</v>
      </c>
      <c r="AX145" s="11" t="s">
        <v>73</v>
      </c>
      <c r="AY145" s="216" t="s">
        <v>161</v>
      </c>
    </row>
    <row r="146" spans="2:65" s="12" customFormat="1">
      <c r="B146" s="217"/>
      <c r="C146" s="218"/>
      <c r="D146" s="207" t="s">
        <v>170</v>
      </c>
      <c r="E146" s="229" t="s">
        <v>22</v>
      </c>
      <c r="F146" s="230" t="s">
        <v>1454</v>
      </c>
      <c r="G146" s="218"/>
      <c r="H146" s="231">
        <v>44.8</v>
      </c>
      <c r="I146" s="223"/>
      <c r="J146" s="218"/>
      <c r="K146" s="218"/>
      <c r="L146" s="224"/>
      <c r="M146" s="225"/>
      <c r="N146" s="226"/>
      <c r="O146" s="226"/>
      <c r="P146" s="226"/>
      <c r="Q146" s="226"/>
      <c r="R146" s="226"/>
      <c r="S146" s="226"/>
      <c r="T146" s="227"/>
      <c r="AT146" s="228" t="s">
        <v>170</v>
      </c>
      <c r="AU146" s="228" t="s">
        <v>82</v>
      </c>
      <c r="AV146" s="12" t="s">
        <v>82</v>
      </c>
      <c r="AW146" s="12" t="s">
        <v>37</v>
      </c>
      <c r="AX146" s="12" t="s">
        <v>73</v>
      </c>
      <c r="AY146" s="228" t="s">
        <v>161</v>
      </c>
    </row>
    <row r="147" spans="2:65" s="13" customFormat="1">
      <c r="B147" s="246"/>
      <c r="C147" s="247"/>
      <c r="D147" s="219" t="s">
        <v>170</v>
      </c>
      <c r="E147" s="248" t="s">
        <v>22</v>
      </c>
      <c r="F147" s="249" t="s">
        <v>302</v>
      </c>
      <c r="G147" s="247"/>
      <c r="H147" s="250">
        <v>81.599999999999994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AT147" s="256" t="s">
        <v>170</v>
      </c>
      <c r="AU147" s="256" t="s">
        <v>82</v>
      </c>
      <c r="AV147" s="13" t="s">
        <v>168</v>
      </c>
      <c r="AW147" s="13" t="s">
        <v>37</v>
      </c>
      <c r="AX147" s="13" t="s">
        <v>24</v>
      </c>
      <c r="AY147" s="256" t="s">
        <v>161</v>
      </c>
    </row>
    <row r="148" spans="2:65" s="1" customFormat="1" ht="22.5" customHeight="1">
      <c r="B148" s="41"/>
      <c r="C148" s="232" t="s">
        <v>256</v>
      </c>
      <c r="D148" s="232" t="s">
        <v>261</v>
      </c>
      <c r="E148" s="233" t="s">
        <v>262</v>
      </c>
      <c r="F148" s="234" t="s">
        <v>263</v>
      </c>
      <c r="G148" s="235" t="s">
        <v>264</v>
      </c>
      <c r="H148" s="236">
        <v>83.231999999999999</v>
      </c>
      <c r="I148" s="237"/>
      <c r="J148" s="238">
        <f>ROUND(I148*H148,2)</f>
        <v>0</v>
      </c>
      <c r="K148" s="234" t="s">
        <v>22</v>
      </c>
      <c r="L148" s="239"/>
      <c r="M148" s="240" t="s">
        <v>22</v>
      </c>
      <c r="N148" s="241" t="s">
        <v>44</v>
      </c>
      <c r="O148" s="42"/>
      <c r="P148" s="202">
        <f>O148*H148</f>
        <v>0</v>
      </c>
      <c r="Q148" s="202">
        <v>2.4E-2</v>
      </c>
      <c r="R148" s="202">
        <f>Q148*H148</f>
        <v>1.997568</v>
      </c>
      <c r="S148" s="202">
        <v>0</v>
      </c>
      <c r="T148" s="203">
        <f>S148*H148</f>
        <v>0</v>
      </c>
      <c r="AR148" s="24" t="s">
        <v>207</v>
      </c>
      <c r="AT148" s="24" t="s">
        <v>261</v>
      </c>
      <c r="AU148" s="24" t="s">
        <v>82</v>
      </c>
      <c r="AY148" s="24" t="s">
        <v>161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24" t="s">
        <v>24</v>
      </c>
      <c r="BK148" s="204">
        <f>ROUND(I148*H148,2)</f>
        <v>0</v>
      </c>
      <c r="BL148" s="24" t="s">
        <v>168</v>
      </c>
      <c r="BM148" s="24" t="s">
        <v>1455</v>
      </c>
    </row>
    <row r="149" spans="2:65" s="12" customFormat="1">
      <c r="B149" s="217"/>
      <c r="C149" s="218"/>
      <c r="D149" s="219" t="s">
        <v>170</v>
      </c>
      <c r="E149" s="218"/>
      <c r="F149" s="221" t="s">
        <v>1456</v>
      </c>
      <c r="G149" s="218"/>
      <c r="H149" s="222">
        <v>83.231999999999999</v>
      </c>
      <c r="I149" s="223"/>
      <c r="J149" s="218"/>
      <c r="K149" s="218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170</v>
      </c>
      <c r="AU149" s="228" t="s">
        <v>82</v>
      </c>
      <c r="AV149" s="12" t="s">
        <v>82</v>
      </c>
      <c r="AW149" s="12" t="s">
        <v>6</v>
      </c>
      <c r="AX149" s="12" t="s">
        <v>24</v>
      </c>
      <c r="AY149" s="228" t="s">
        <v>161</v>
      </c>
    </row>
    <row r="150" spans="2:65" s="1" customFormat="1" ht="22.5" customHeight="1">
      <c r="B150" s="41"/>
      <c r="C150" s="193" t="s">
        <v>260</v>
      </c>
      <c r="D150" s="193" t="s">
        <v>163</v>
      </c>
      <c r="E150" s="194" t="s">
        <v>1457</v>
      </c>
      <c r="F150" s="195" t="s">
        <v>1458</v>
      </c>
      <c r="G150" s="196" t="s">
        <v>264</v>
      </c>
      <c r="H150" s="197">
        <v>4</v>
      </c>
      <c r="I150" s="198"/>
      <c r="J150" s="199">
        <f>ROUND(I150*H150,2)</f>
        <v>0</v>
      </c>
      <c r="K150" s="195" t="s">
        <v>167</v>
      </c>
      <c r="L150" s="61"/>
      <c r="M150" s="200" t="s">
        <v>22</v>
      </c>
      <c r="N150" s="201" t="s">
        <v>44</v>
      </c>
      <c r="O150" s="42"/>
      <c r="P150" s="202">
        <f>O150*H150</f>
        <v>0</v>
      </c>
      <c r="Q150" s="202">
        <v>1.1199999999999999E-3</v>
      </c>
      <c r="R150" s="202">
        <f>Q150*H150</f>
        <v>4.4799999999999996E-3</v>
      </c>
      <c r="S150" s="202">
        <v>0</v>
      </c>
      <c r="T150" s="203">
        <f>S150*H150</f>
        <v>0</v>
      </c>
      <c r="AR150" s="24" t="s">
        <v>168</v>
      </c>
      <c r="AT150" s="24" t="s">
        <v>163</v>
      </c>
      <c r="AU150" s="24" t="s">
        <v>82</v>
      </c>
      <c r="AY150" s="24" t="s">
        <v>161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24" t="s">
        <v>24</v>
      </c>
      <c r="BK150" s="204">
        <f>ROUND(I150*H150,2)</f>
        <v>0</v>
      </c>
      <c r="BL150" s="24" t="s">
        <v>168</v>
      </c>
      <c r="BM150" s="24" t="s">
        <v>1459</v>
      </c>
    </row>
    <row r="151" spans="2:65" s="1" customFormat="1" ht="22.5" customHeight="1">
      <c r="B151" s="41"/>
      <c r="C151" s="232" t="s">
        <v>269</v>
      </c>
      <c r="D151" s="232" t="s">
        <v>261</v>
      </c>
      <c r="E151" s="233" t="s">
        <v>1460</v>
      </c>
      <c r="F151" s="234" t="s">
        <v>1461</v>
      </c>
      <c r="G151" s="235" t="s">
        <v>264</v>
      </c>
      <c r="H151" s="236">
        <v>4</v>
      </c>
      <c r="I151" s="237"/>
      <c r="J151" s="238">
        <f>ROUND(I151*H151,2)</f>
        <v>0</v>
      </c>
      <c r="K151" s="234" t="s">
        <v>22</v>
      </c>
      <c r="L151" s="239"/>
      <c r="M151" s="240" t="s">
        <v>22</v>
      </c>
      <c r="N151" s="241" t="s">
        <v>44</v>
      </c>
      <c r="O151" s="42"/>
      <c r="P151" s="202">
        <f>O151*H151</f>
        <v>0</v>
      </c>
      <c r="Q151" s="202">
        <v>0.01</v>
      </c>
      <c r="R151" s="202">
        <f>Q151*H151</f>
        <v>0.04</v>
      </c>
      <c r="S151" s="202">
        <v>0</v>
      </c>
      <c r="T151" s="203">
        <f>S151*H151</f>
        <v>0</v>
      </c>
      <c r="AR151" s="24" t="s">
        <v>207</v>
      </c>
      <c r="AT151" s="24" t="s">
        <v>261</v>
      </c>
      <c r="AU151" s="24" t="s">
        <v>82</v>
      </c>
      <c r="AY151" s="24" t="s">
        <v>161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24" t="s">
        <v>24</v>
      </c>
      <c r="BK151" s="204">
        <f>ROUND(I151*H151,2)</f>
        <v>0</v>
      </c>
      <c r="BL151" s="24" t="s">
        <v>168</v>
      </c>
      <c r="BM151" s="24" t="s">
        <v>1462</v>
      </c>
    </row>
    <row r="152" spans="2:65" s="1" customFormat="1" ht="22.5" customHeight="1">
      <c r="B152" s="41"/>
      <c r="C152" s="193" t="s">
        <v>273</v>
      </c>
      <c r="D152" s="193" t="s">
        <v>163</v>
      </c>
      <c r="E152" s="194" t="s">
        <v>1463</v>
      </c>
      <c r="F152" s="195" t="s">
        <v>1464</v>
      </c>
      <c r="G152" s="196" t="s">
        <v>264</v>
      </c>
      <c r="H152" s="197">
        <v>8</v>
      </c>
      <c r="I152" s="198"/>
      <c r="J152" s="199">
        <f>ROUND(I152*H152,2)</f>
        <v>0</v>
      </c>
      <c r="K152" s="195" t="s">
        <v>167</v>
      </c>
      <c r="L152" s="61"/>
      <c r="M152" s="200" t="s">
        <v>22</v>
      </c>
      <c r="N152" s="201" t="s">
        <v>44</v>
      </c>
      <c r="O152" s="42"/>
      <c r="P152" s="202">
        <f>O152*H152</f>
        <v>0</v>
      </c>
      <c r="Q152" s="202">
        <v>1.16E-3</v>
      </c>
      <c r="R152" s="202">
        <f>Q152*H152</f>
        <v>9.2800000000000001E-3</v>
      </c>
      <c r="S152" s="202">
        <v>0</v>
      </c>
      <c r="T152" s="203">
        <f>S152*H152</f>
        <v>0</v>
      </c>
      <c r="AR152" s="24" t="s">
        <v>168</v>
      </c>
      <c r="AT152" s="24" t="s">
        <v>163</v>
      </c>
      <c r="AU152" s="24" t="s">
        <v>82</v>
      </c>
      <c r="AY152" s="24" t="s">
        <v>161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24" t="s">
        <v>24</v>
      </c>
      <c r="BK152" s="204">
        <f>ROUND(I152*H152,2)</f>
        <v>0</v>
      </c>
      <c r="BL152" s="24" t="s">
        <v>168</v>
      </c>
      <c r="BM152" s="24" t="s">
        <v>1465</v>
      </c>
    </row>
    <row r="153" spans="2:65" s="1" customFormat="1" ht="22.5" customHeight="1">
      <c r="B153" s="41"/>
      <c r="C153" s="232" t="s">
        <v>9</v>
      </c>
      <c r="D153" s="232" t="s">
        <v>261</v>
      </c>
      <c r="E153" s="233" t="s">
        <v>1466</v>
      </c>
      <c r="F153" s="234" t="s">
        <v>1467</v>
      </c>
      <c r="G153" s="235" t="s">
        <v>264</v>
      </c>
      <c r="H153" s="236">
        <v>8</v>
      </c>
      <c r="I153" s="237"/>
      <c r="J153" s="238">
        <f>ROUND(I153*H153,2)</f>
        <v>0</v>
      </c>
      <c r="K153" s="234" t="s">
        <v>22</v>
      </c>
      <c r="L153" s="239"/>
      <c r="M153" s="240" t="s">
        <v>22</v>
      </c>
      <c r="N153" s="241" t="s">
        <v>44</v>
      </c>
      <c r="O153" s="42"/>
      <c r="P153" s="202">
        <f>O153*H153</f>
        <v>0</v>
      </c>
      <c r="Q153" s="202">
        <v>7.0000000000000007E-2</v>
      </c>
      <c r="R153" s="202">
        <f>Q153*H153</f>
        <v>0.56000000000000005</v>
      </c>
      <c r="S153" s="202">
        <v>0</v>
      </c>
      <c r="T153" s="203">
        <f>S153*H153</f>
        <v>0</v>
      </c>
      <c r="AR153" s="24" t="s">
        <v>207</v>
      </c>
      <c r="AT153" s="24" t="s">
        <v>261</v>
      </c>
      <c r="AU153" s="24" t="s">
        <v>82</v>
      </c>
      <c r="AY153" s="24" t="s">
        <v>161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24" t="s">
        <v>24</v>
      </c>
      <c r="BK153" s="204">
        <f>ROUND(I153*H153,2)</f>
        <v>0</v>
      </c>
      <c r="BL153" s="24" t="s">
        <v>168</v>
      </c>
      <c r="BM153" s="24" t="s">
        <v>1468</v>
      </c>
    </row>
    <row r="154" spans="2:65" s="1" customFormat="1" ht="31.5" customHeight="1">
      <c r="B154" s="41"/>
      <c r="C154" s="193" t="s">
        <v>283</v>
      </c>
      <c r="D154" s="193" t="s">
        <v>163</v>
      </c>
      <c r="E154" s="194" t="s">
        <v>1469</v>
      </c>
      <c r="F154" s="195" t="s">
        <v>1470</v>
      </c>
      <c r="G154" s="196" t="s">
        <v>264</v>
      </c>
      <c r="H154" s="197">
        <v>32</v>
      </c>
      <c r="I154" s="198"/>
      <c r="J154" s="199">
        <f>ROUND(I154*H154,2)</f>
        <v>0</v>
      </c>
      <c r="K154" s="195" t="s">
        <v>188</v>
      </c>
      <c r="L154" s="61"/>
      <c r="M154" s="200" t="s">
        <v>22</v>
      </c>
      <c r="N154" s="201" t="s">
        <v>44</v>
      </c>
      <c r="O154" s="42"/>
      <c r="P154" s="202">
        <f>O154*H154</f>
        <v>0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AR154" s="24" t="s">
        <v>168</v>
      </c>
      <c r="AT154" s="24" t="s">
        <v>163</v>
      </c>
      <c r="AU154" s="24" t="s">
        <v>82</v>
      </c>
      <c r="AY154" s="24" t="s">
        <v>161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24" t="s">
        <v>24</v>
      </c>
      <c r="BK154" s="204">
        <f>ROUND(I154*H154,2)</f>
        <v>0</v>
      </c>
      <c r="BL154" s="24" t="s">
        <v>168</v>
      </c>
      <c r="BM154" s="24" t="s">
        <v>1471</v>
      </c>
    </row>
    <row r="155" spans="2:65" s="11" customFormat="1">
      <c r="B155" s="205"/>
      <c r="C155" s="206"/>
      <c r="D155" s="207" t="s">
        <v>170</v>
      </c>
      <c r="E155" s="208" t="s">
        <v>22</v>
      </c>
      <c r="F155" s="209" t="s">
        <v>1472</v>
      </c>
      <c r="G155" s="206"/>
      <c r="H155" s="210" t="s">
        <v>22</v>
      </c>
      <c r="I155" s="211"/>
      <c r="J155" s="206"/>
      <c r="K155" s="206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170</v>
      </c>
      <c r="AU155" s="216" t="s">
        <v>82</v>
      </c>
      <c r="AV155" s="11" t="s">
        <v>24</v>
      </c>
      <c r="AW155" s="11" t="s">
        <v>37</v>
      </c>
      <c r="AX155" s="11" t="s">
        <v>73</v>
      </c>
      <c r="AY155" s="216" t="s">
        <v>161</v>
      </c>
    </row>
    <row r="156" spans="2:65" s="12" customFormat="1">
      <c r="B156" s="217"/>
      <c r="C156" s="218"/>
      <c r="D156" s="219" t="s">
        <v>170</v>
      </c>
      <c r="E156" s="220" t="s">
        <v>22</v>
      </c>
      <c r="F156" s="221" t="s">
        <v>1473</v>
      </c>
      <c r="G156" s="218"/>
      <c r="H156" s="222">
        <v>32</v>
      </c>
      <c r="I156" s="223"/>
      <c r="J156" s="218"/>
      <c r="K156" s="218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170</v>
      </c>
      <c r="AU156" s="228" t="s">
        <v>82</v>
      </c>
      <c r="AV156" s="12" t="s">
        <v>82</v>
      </c>
      <c r="AW156" s="12" t="s">
        <v>37</v>
      </c>
      <c r="AX156" s="12" t="s">
        <v>24</v>
      </c>
      <c r="AY156" s="228" t="s">
        <v>161</v>
      </c>
    </row>
    <row r="157" spans="2:65" s="1" customFormat="1" ht="31.5" customHeight="1">
      <c r="B157" s="41"/>
      <c r="C157" s="193" t="s">
        <v>360</v>
      </c>
      <c r="D157" s="193" t="s">
        <v>163</v>
      </c>
      <c r="E157" s="194" t="s">
        <v>1474</v>
      </c>
      <c r="F157" s="195" t="s">
        <v>1475</v>
      </c>
      <c r="G157" s="196" t="s">
        <v>264</v>
      </c>
      <c r="H157" s="197">
        <v>16</v>
      </c>
      <c r="I157" s="198"/>
      <c r="J157" s="199">
        <f>ROUND(I157*H157,2)</f>
        <v>0</v>
      </c>
      <c r="K157" s="195" t="s">
        <v>188</v>
      </c>
      <c r="L157" s="61"/>
      <c r="M157" s="200" t="s">
        <v>22</v>
      </c>
      <c r="N157" s="201" t="s">
        <v>44</v>
      </c>
      <c r="O157" s="42"/>
      <c r="P157" s="202">
        <f>O157*H157</f>
        <v>0</v>
      </c>
      <c r="Q157" s="202">
        <v>1.0000000000000001E-5</v>
      </c>
      <c r="R157" s="202">
        <f>Q157*H157</f>
        <v>1.6000000000000001E-4</v>
      </c>
      <c r="S157" s="202">
        <v>0</v>
      </c>
      <c r="T157" s="203">
        <f>S157*H157</f>
        <v>0</v>
      </c>
      <c r="AR157" s="24" t="s">
        <v>168</v>
      </c>
      <c r="AT157" s="24" t="s">
        <v>163</v>
      </c>
      <c r="AU157" s="24" t="s">
        <v>82</v>
      </c>
      <c r="AY157" s="24" t="s">
        <v>161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24" t="s">
        <v>24</v>
      </c>
      <c r="BK157" s="204">
        <f>ROUND(I157*H157,2)</f>
        <v>0</v>
      </c>
      <c r="BL157" s="24" t="s">
        <v>168</v>
      </c>
      <c r="BM157" s="24" t="s">
        <v>1476</v>
      </c>
    </row>
    <row r="158" spans="2:65" s="11" customFormat="1">
      <c r="B158" s="205"/>
      <c r="C158" s="206"/>
      <c r="D158" s="207" t="s">
        <v>170</v>
      </c>
      <c r="E158" s="208" t="s">
        <v>22</v>
      </c>
      <c r="F158" s="209" t="s">
        <v>1477</v>
      </c>
      <c r="G158" s="206"/>
      <c r="H158" s="210" t="s">
        <v>22</v>
      </c>
      <c r="I158" s="211"/>
      <c r="J158" s="206"/>
      <c r="K158" s="206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170</v>
      </c>
      <c r="AU158" s="216" t="s">
        <v>82</v>
      </c>
      <c r="AV158" s="11" t="s">
        <v>24</v>
      </c>
      <c r="AW158" s="11" t="s">
        <v>37</v>
      </c>
      <c r="AX158" s="11" t="s">
        <v>73</v>
      </c>
      <c r="AY158" s="216" t="s">
        <v>161</v>
      </c>
    </row>
    <row r="159" spans="2:65" s="12" customFormat="1">
      <c r="B159" s="217"/>
      <c r="C159" s="218"/>
      <c r="D159" s="219" t="s">
        <v>170</v>
      </c>
      <c r="E159" s="220" t="s">
        <v>22</v>
      </c>
      <c r="F159" s="221" t="s">
        <v>1478</v>
      </c>
      <c r="G159" s="218"/>
      <c r="H159" s="222">
        <v>16</v>
      </c>
      <c r="I159" s="223"/>
      <c r="J159" s="218"/>
      <c r="K159" s="218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170</v>
      </c>
      <c r="AU159" s="228" t="s">
        <v>82</v>
      </c>
      <c r="AV159" s="12" t="s">
        <v>82</v>
      </c>
      <c r="AW159" s="12" t="s">
        <v>37</v>
      </c>
      <c r="AX159" s="12" t="s">
        <v>24</v>
      </c>
      <c r="AY159" s="228" t="s">
        <v>161</v>
      </c>
    </row>
    <row r="160" spans="2:65" s="1" customFormat="1" ht="31.5" customHeight="1">
      <c r="B160" s="41"/>
      <c r="C160" s="193" t="s">
        <v>365</v>
      </c>
      <c r="D160" s="193" t="s">
        <v>163</v>
      </c>
      <c r="E160" s="194" t="s">
        <v>1479</v>
      </c>
      <c r="F160" s="195" t="s">
        <v>1480</v>
      </c>
      <c r="G160" s="196" t="s">
        <v>264</v>
      </c>
      <c r="H160" s="197">
        <v>32</v>
      </c>
      <c r="I160" s="198"/>
      <c r="J160" s="199">
        <f>ROUND(I160*H160,2)</f>
        <v>0</v>
      </c>
      <c r="K160" s="195" t="s">
        <v>188</v>
      </c>
      <c r="L160" s="61"/>
      <c r="M160" s="200" t="s">
        <v>22</v>
      </c>
      <c r="N160" s="201" t="s">
        <v>44</v>
      </c>
      <c r="O160" s="42"/>
      <c r="P160" s="202">
        <f>O160*H160</f>
        <v>0</v>
      </c>
      <c r="Q160" s="202">
        <v>1E-4</v>
      </c>
      <c r="R160" s="202">
        <f>Q160*H160</f>
        <v>3.2000000000000002E-3</v>
      </c>
      <c r="S160" s="202">
        <v>0</v>
      </c>
      <c r="T160" s="203">
        <f>S160*H160</f>
        <v>0</v>
      </c>
      <c r="AR160" s="24" t="s">
        <v>168</v>
      </c>
      <c r="AT160" s="24" t="s">
        <v>163</v>
      </c>
      <c r="AU160" s="24" t="s">
        <v>82</v>
      </c>
      <c r="AY160" s="24" t="s">
        <v>161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24" t="s">
        <v>24</v>
      </c>
      <c r="BK160" s="204">
        <f>ROUND(I160*H160,2)</f>
        <v>0</v>
      </c>
      <c r="BL160" s="24" t="s">
        <v>168</v>
      </c>
      <c r="BM160" s="24" t="s">
        <v>1481</v>
      </c>
    </row>
    <row r="161" spans="2:65" s="1" customFormat="1" ht="31.5" customHeight="1">
      <c r="B161" s="41"/>
      <c r="C161" s="193" t="s">
        <v>493</v>
      </c>
      <c r="D161" s="193" t="s">
        <v>163</v>
      </c>
      <c r="E161" s="194" t="s">
        <v>1482</v>
      </c>
      <c r="F161" s="195" t="s">
        <v>1483</v>
      </c>
      <c r="G161" s="196" t="s">
        <v>264</v>
      </c>
      <c r="H161" s="197">
        <v>16</v>
      </c>
      <c r="I161" s="198"/>
      <c r="J161" s="199">
        <f>ROUND(I161*H161,2)</f>
        <v>0</v>
      </c>
      <c r="K161" s="195" t="s">
        <v>188</v>
      </c>
      <c r="L161" s="61"/>
      <c r="M161" s="200" t="s">
        <v>22</v>
      </c>
      <c r="N161" s="201" t="s">
        <v>44</v>
      </c>
      <c r="O161" s="42"/>
      <c r="P161" s="202">
        <f>O161*H161</f>
        <v>0</v>
      </c>
      <c r="Q161" s="202">
        <v>2.2000000000000001E-4</v>
      </c>
      <c r="R161" s="202">
        <f>Q161*H161</f>
        <v>3.5200000000000001E-3</v>
      </c>
      <c r="S161" s="202">
        <v>0</v>
      </c>
      <c r="T161" s="203">
        <f>S161*H161</f>
        <v>0</v>
      </c>
      <c r="AR161" s="24" t="s">
        <v>168</v>
      </c>
      <c r="AT161" s="24" t="s">
        <v>163</v>
      </c>
      <c r="AU161" s="24" t="s">
        <v>82</v>
      </c>
      <c r="AY161" s="24" t="s">
        <v>161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24" t="s">
        <v>24</v>
      </c>
      <c r="BK161" s="204">
        <f>ROUND(I161*H161,2)</f>
        <v>0</v>
      </c>
      <c r="BL161" s="24" t="s">
        <v>168</v>
      </c>
      <c r="BM161" s="24" t="s">
        <v>1484</v>
      </c>
    </row>
    <row r="162" spans="2:65" s="1" customFormat="1" ht="22.5" customHeight="1">
      <c r="B162" s="41"/>
      <c r="C162" s="193" t="s">
        <v>496</v>
      </c>
      <c r="D162" s="193" t="s">
        <v>163</v>
      </c>
      <c r="E162" s="194" t="s">
        <v>1485</v>
      </c>
      <c r="F162" s="195" t="s">
        <v>1486</v>
      </c>
      <c r="G162" s="196" t="s">
        <v>264</v>
      </c>
      <c r="H162" s="197">
        <v>2</v>
      </c>
      <c r="I162" s="198"/>
      <c r="J162" s="199">
        <f>ROUND(I162*H162,2)</f>
        <v>0</v>
      </c>
      <c r="K162" s="195" t="s">
        <v>188</v>
      </c>
      <c r="L162" s="61"/>
      <c r="M162" s="200" t="s">
        <v>22</v>
      </c>
      <c r="N162" s="201" t="s">
        <v>44</v>
      </c>
      <c r="O162" s="42"/>
      <c r="P162" s="202">
        <f>O162*H162</f>
        <v>0</v>
      </c>
      <c r="Q162" s="202">
        <v>0</v>
      </c>
      <c r="R162" s="202">
        <f>Q162*H162</f>
        <v>0</v>
      </c>
      <c r="S162" s="202">
        <v>0.48199999999999998</v>
      </c>
      <c r="T162" s="203">
        <f>S162*H162</f>
        <v>0.96399999999999997</v>
      </c>
      <c r="AR162" s="24" t="s">
        <v>168</v>
      </c>
      <c r="AT162" s="24" t="s">
        <v>163</v>
      </c>
      <c r="AU162" s="24" t="s">
        <v>82</v>
      </c>
      <c r="AY162" s="24" t="s">
        <v>161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24" t="s">
        <v>24</v>
      </c>
      <c r="BK162" s="204">
        <f>ROUND(I162*H162,2)</f>
        <v>0</v>
      </c>
      <c r="BL162" s="24" t="s">
        <v>168</v>
      </c>
      <c r="BM162" s="24" t="s">
        <v>1487</v>
      </c>
    </row>
    <row r="163" spans="2:65" s="12" customFormat="1">
      <c r="B163" s="217"/>
      <c r="C163" s="218"/>
      <c r="D163" s="207" t="s">
        <v>170</v>
      </c>
      <c r="E163" s="229" t="s">
        <v>22</v>
      </c>
      <c r="F163" s="230" t="s">
        <v>1488</v>
      </c>
      <c r="G163" s="218"/>
      <c r="H163" s="231">
        <v>2</v>
      </c>
      <c r="I163" s="223"/>
      <c r="J163" s="218"/>
      <c r="K163" s="218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170</v>
      </c>
      <c r="AU163" s="228" t="s">
        <v>82</v>
      </c>
      <c r="AV163" s="12" t="s">
        <v>82</v>
      </c>
      <c r="AW163" s="12" t="s">
        <v>37</v>
      </c>
      <c r="AX163" s="12" t="s">
        <v>24</v>
      </c>
      <c r="AY163" s="228" t="s">
        <v>161</v>
      </c>
    </row>
    <row r="164" spans="2:65" s="10" customFormat="1" ht="29.85" customHeight="1">
      <c r="B164" s="176"/>
      <c r="C164" s="177"/>
      <c r="D164" s="190" t="s">
        <v>72</v>
      </c>
      <c r="E164" s="191" t="s">
        <v>267</v>
      </c>
      <c r="F164" s="191" t="s">
        <v>268</v>
      </c>
      <c r="G164" s="177"/>
      <c r="H164" s="177"/>
      <c r="I164" s="180"/>
      <c r="J164" s="192">
        <f>BK164</f>
        <v>0</v>
      </c>
      <c r="K164" s="177"/>
      <c r="L164" s="182"/>
      <c r="M164" s="183"/>
      <c r="N164" s="184"/>
      <c r="O164" s="184"/>
      <c r="P164" s="185">
        <f>SUM(P165:P168)</f>
        <v>0</v>
      </c>
      <c r="Q164" s="184"/>
      <c r="R164" s="185">
        <f>SUM(R165:R168)</f>
        <v>0</v>
      </c>
      <c r="S164" s="184"/>
      <c r="T164" s="186">
        <f>SUM(T165:T168)</f>
        <v>0</v>
      </c>
      <c r="AR164" s="187" t="s">
        <v>24</v>
      </c>
      <c r="AT164" s="188" t="s">
        <v>72</v>
      </c>
      <c r="AU164" s="188" t="s">
        <v>24</v>
      </c>
      <c r="AY164" s="187" t="s">
        <v>161</v>
      </c>
      <c r="BK164" s="189">
        <f>SUM(BK165:BK168)</f>
        <v>0</v>
      </c>
    </row>
    <row r="165" spans="2:65" s="1" customFormat="1" ht="31.5" customHeight="1">
      <c r="B165" s="41"/>
      <c r="C165" s="193" t="s">
        <v>500</v>
      </c>
      <c r="D165" s="193" t="s">
        <v>163</v>
      </c>
      <c r="E165" s="194" t="s">
        <v>1489</v>
      </c>
      <c r="F165" s="195" t="s">
        <v>1490</v>
      </c>
      <c r="G165" s="196" t="s">
        <v>214</v>
      </c>
      <c r="H165" s="197">
        <v>0.96399999999999997</v>
      </c>
      <c r="I165" s="198"/>
      <c r="J165" s="199">
        <f>ROUND(I165*H165,2)</f>
        <v>0</v>
      </c>
      <c r="K165" s="195" t="s">
        <v>188</v>
      </c>
      <c r="L165" s="61"/>
      <c r="M165" s="200" t="s">
        <v>22</v>
      </c>
      <c r="N165" s="201" t="s">
        <v>44</v>
      </c>
      <c r="O165" s="42"/>
      <c r="P165" s="202">
        <f>O165*H165</f>
        <v>0</v>
      </c>
      <c r="Q165" s="202">
        <v>0</v>
      </c>
      <c r="R165" s="202">
        <f>Q165*H165</f>
        <v>0</v>
      </c>
      <c r="S165" s="202">
        <v>0</v>
      </c>
      <c r="T165" s="203">
        <f>S165*H165</f>
        <v>0</v>
      </c>
      <c r="AR165" s="24" t="s">
        <v>168</v>
      </c>
      <c r="AT165" s="24" t="s">
        <v>163</v>
      </c>
      <c r="AU165" s="24" t="s">
        <v>82</v>
      </c>
      <c r="AY165" s="24" t="s">
        <v>161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24" t="s">
        <v>24</v>
      </c>
      <c r="BK165" s="204">
        <f>ROUND(I165*H165,2)</f>
        <v>0</v>
      </c>
      <c r="BL165" s="24" t="s">
        <v>168</v>
      </c>
      <c r="BM165" s="24" t="s">
        <v>1491</v>
      </c>
    </row>
    <row r="166" spans="2:65" s="1" customFormat="1" ht="31.5" customHeight="1">
      <c r="B166" s="41"/>
      <c r="C166" s="193" t="s">
        <v>505</v>
      </c>
      <c r="D166" s="193" t="s">
        <v>163</v>
      </c>
      <c r="E166" s="194" t="s">
        <v>1492</v>
      </c>
      <c r="F166" s="195" t="s">
        <v>1493</v>
      </c>
      <c r="G166" s="196" t="s">
        <v>214</v>
      </c>
      <c r="H166" s="197">
        <v>18.315999999999999</v>
      </c>
      <c r="I166" s="198"/>
      <c r="J166" s="199">
        <f>ROUND(I166*H166,2)</f>
        <v>0</v>
      </c>
      <c r="K166" s="195" t="s">
        <v>188</v>
      </c>
      <c r="L166" s="61"/>
      <c r="M166" s="200" t="s">
        <v>22</v>
      </c>
      <c r="N166" s="201" t="s">
        <v>44</v>
      </c>
      <c r="O166" s="42"/>
      <c r="P166" s="202">
        <f>O166*H166</f>
        <v>0</v>
      </c>
      <c r="Q166" s="202">
        <v>0</v>
      </c>
      <c r="R166" s="202">
        <f>Q166*H166</f>
        <v>0</v>
      </c>
      <c r="S166" s="202">
        <v>0</v>
      </c>
      <c r="T166" s="203">
        <f>S166*H166</f>
        <v>0</v>
      </c>
      <c r="AR166" s="24" t="s">
        <v>168</v>
      </c>
      <c r="AT166" s="24" t="s">
        <v>163</v>
      </c>
      <c r="AU166" s="24" t="s">
        <v>82</v>
      </c>
      <c r="AY166" s="24" t="s">
        <v>161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24" t="s">
        <v>24</v>
      </c>
      <c r="BK166" s="204">
        <f>ROUND(I166*H166,2)</f>
        <v>0</v>
      </c>
      <c r="BL166" s="24" t="s">
        <v>168</v>
      </c>
      <c r="BM166" s="24" t="s">
        <v>1494</v>
      </c>
    </row>
    <row r="167" spans="2:65" s="12" customFormat="1">
      <c r="B167" s="217"/>
      <c r="C167" s="218"/>
      <c r="D167" s="219" t="s">
        <v>170</v>
      </c>
      <c r="E167" s="218"/>
      <c r="F167" s="221" t="s">
        <v>1495</v>
      </c>
      <c r="G167" s="218"/>
      <c r="H167" s="222">
        <v>18.315999999999999</v>
      </c>
      <c r="I167" s="223"/>
      <c r="J167" s="218"/>
      <c r="K167" s="218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170</v>
      </c>
      <c r="AU167" s="228" t="s">
        <v>82</v>
      </c>
      <c r="AV167" s="12" t="s">
        <v>82</v>
      </c>
      <c r="AW167" s="12" t="s">
        <v>6</v>
      </c>
      <c r="AX167" s="12" t="s">
        <v>24</v>
      </c>
      <c r="AY167" s="228" t="s">
        <v>161</v>
      </c>
    </row>
    <row r="168" spans="2:65" s="1" customFormat="1" ht="22.5" customHeight="1">
      <c r="B168" s="41"/>
      <c r="C168" s="193" t="s">
        <v>510</v>
      </c>
      <c r="D168" s="193" t="s">
        <v>163</v>
      </c>
      <c r="E168" s="194" t="s">
        <v>278</v>
      </c>
      <c r="F168" s="195" t="s">
        <v>279</v>
      </c>
      <c r="G168" s="196" t="s">
        <v>214</v>
      </c>
      <c r="H168" s="197">
        <v>0.96399999999999997</v>
      </c>
      <c r="I168" s="198"/>
      <c r="J168" s="199">
        <f>ROUND(I168*H168,2)</f>
        <v>0</v>
      </c>
      <c r="K168" s="195" t="s">
        <v>188</v>
      </c>
      <c r="L168" s="61"/>
      <c r="M168" s="200" t="s">
        <v>22</v>
      </c>
      <c r="N168" s="201" t="s">
        <v>44</v>
      </c>
      <c r="O168" s="42"/>
      <c r="P168" s="202">
        <f>O168*H168</f>
        <v>0</v>
      </c>
      <c r="Q168" s="202">
        <v>0</v>
      </c>
      <c r="R168" s="202">
        <f>Q168*H168</f>
        <v>0</v>
      </c>
      <c r="S168" s="202">
        <v>0</v>
      </c>
      <c r="T168" s="203">
        <f>S168*H168</f>
        <v>0</v>
      </c>
      <c r="AR168" s="24" t="s">
        <v>168</v>
      </c>
      <c r="AT168" s="24" t="s">
        <v>163</v>
      </c>
      <c r="AU168" s="24" t="s">
        <v>82</v>
      </c>
      <c r="AY168" s="24" t="s">
        <v>161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24" t="s">
        <v>24</v>
      </c>
      <c r="BK168" s="204">
        <f>ROUND(I168*H168,2)</f>
        <v>0</v>
      </c>
      <c r="BL168" s="24" t="s">
        <v>168</v>
      </c>
      <c r="BM168" s="24" t="s">
        <v>1496</v>
      </c>
    </row>
    <row r="169" spans="2:65" s="10" customFormat="1" ht="29.85" customHeight="1">
      <c r="B169" s="176"/>
      <c r="C169" s="177"/>
      <c r="D169" s="190" t="s">
        <v>72</v>
      </c>
      <c r="E169" s="191" t="s">
        <v>281</v>
      </c>
      <c r="F169" s="191" t="s">
        <v>282</v>
      </c>
      <c r="G169" s="177"/>
      <c r="H169" s="177"/>
      <c r="I169" s="180"/>
      <c r="J169" s="192">
        <f>BK169</f>
        <v>0</v>
      </c>
      <c r="K169" s="177"/>
      <c r="L169" s="182"/>
      <c r="M169" s="183"/>
      <c r="N169" s="184"/>
      <c r="O169" s="184"/>
      <c r="P169" s="185">
        <f>P170</f>
        <v>0</v>
      </c>
      <c r="Q169" s="184"/>
      <c r="R169" s="185">
        <f>R170</f>
        <v>0</v>
      </c>
      <c r="S169" s="184"/>
      <c r="T169" s="186">
        <f>T170</f>
        <v>0</v>
      </c>
      <c r="AR169" s="187" t="s">
        <v>24</v>
      </c>
      <c r="AT169" s="188" t="s">
        <v>72</v>
      </c>
      <c r="AU169" s="188" t="s">
        <v>24</v>
      </c>
      <c r="AY169" s="187" t="s">
        <v>161</v>
      </c>
      <c r="BK169" s="189">
        <f>BK170</f>
        <v>0</v>
      </c>
    </row>
    <row r="170" spans="2:65" s="1" customFormat="1" ht="31.5" customHeight="1">
      <c r="B170" s="41"/>
      <c r="C170" s="193" t="s">
        <v>514</v>
      </c>
      <c r="D170" s="193" t="s">
        <v>163</v>
      </c>
      <c r="E170" s="194" t="s">
        <v>1497</v>
      </c>
      <c r="F170" s="195" t="s">
        <v>1498</v>
      </c>
      <c r="G170" s="196" t="s">
        <v>214</v>
      </c>
      <c r="H170" s="197">
        <v>28.239000000000001</v>
      </c>
      <c r="I170" s="198"/>
      <c r="J170" s="199">
        <f>ROUND(I170*H170,2)</f>
        <v>0</v>
      </c>
      <c r="K170" s="195" t="s">
        <v>188</v>
      </c>
      <c r="L170" s="61"/>
      <c r="M170" s="200" t="s">
        <v>22</v>
      </c>
      <c r="N170" s="242" t="s">
        <v>44</v>
      </c>
      <c r="O170" s="243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AR170" s="24" t="s">
        <v>168</v>
      </c>
      <c r="AT170" s="24" t="s">
        <v>163</v>
      </c>
      <c r="AU170" s="24" t="s">
        <v>82</v>
      </c>
      <c r="AY170" s="24" t="s">
        <v>161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24" t="s">
        <v>24</v>
      </c>
      <c r="BK170" s="204">
        <f>ROUND(I170*H170,2)</f>
        <v>0</v>
      </c>
      <c r="BL170" s="24" t="s">
        <v>168</v>
      </c>
      <c r="BM170" s="24" t="s">
        <v>1499</v>
      </c>
    </row>
    <row r="171" spans="2:65" s="1" customFormat="1" ht="6.95" customHeight="1">
      <c r="B171" s="56"/>
      <c r="C171" s="57"/>
      <c r="D171" s="57"/>
      <c r="E171" s="57"/>
      <c r="F171" s="57"/>
      <c r="G171" s="57"/>
      <c r="H171" s="57"/>
      <c r="I171" s="139"/>
      <c r="J171" s="57"/>
      <c r="K171" s="57"/>
      <c r="L171" s="61"/>
    </row>
  </sheetData>
  <sheetProtection password="CC35" sheet="1" objects="1" scenarios="1" formatCells="0" formatColumns="0" formatRows="0" sort="0" autoFilter="0"/>
  <autoFilter ref="C82:K170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125</v>
      </c>
      <c r="G1" s="593" t="s">
        <v>126</v>
      </c>
      <c r="H1" s="593"/>
      <c r="I1" s="115"/>
      <c r="J1" s="114" t="s">
        <v>127</v>
      </c>
      <c r="K1" s="113" t="s">
        <v>128</v>
      </c>
      <c r="L1" s="114" t="s">
        <v>129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552"/>
      <c r="M2" s="552"/>
      <c r="N2" s="552"/>
      <c r="O2" s="552"/>
      <c r="P2" s="552"/>
      <c r="Q2" s="552"/>
      <c r="R2" s="552"/>
      <c r="S2" s="552"/>
      <c r="T2" s="552"/>
      <c r="U2" s="552"/>
      <c r="V2" s="552"/>
      <c r="AT2" s="24" t="s">
        <v>124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5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594" t="str">
        <f>'Rekapitulace stavby'!K6</f>
        <v>Modernizace sportoviště nad parkem</v>
      </c>
      <c r="F7" s="595"/>
      <c r="G7" s="595"/>
      <c r="H7" s="595"/>
      <c r="I7" s="117"/>
      <c r="J7" s="29"/>
      <c r="K7" s="31"/>
    </row>
    <row r="8" spans="1:70" s="1" customFormat="1" ht="15">
      <c r="B8" s="41"/>
      <c r="C8" s="42"/>
      <c r="D8" s="37" t="s">
        <v>131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596" t="s">
        <v>1500</v>
      </c>
      <c r="F9" s="597"/>
      <c r="G9" s="597"/>
      <c r="H9" s="597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22</v>
      </c>
      <c r="G11" s="42"/>
      <c r="H11" s="42"/>
      <c r="I11" s="119" t="s">
        <v>23</v>
      </c>
      <c r="J11" s="35" t="s">
        <v>22</v>
      </c>
      <c r="K11" s="45"/>
    </row>
    <row r="12" spans="1:70" s="1" customFormat="1" ht="14.45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19" t="s">
        <v>27</v>
      </c>
      <c r="J12" s="120" t="str">
        <f>'Rekapitulace stavby'!AN8</f>
        <v>15. 1. 2016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29</v>
      </c>
      <c r="E14" s="42"/>
      <c r="F14" s="42"/>
      <c r="G14" s="42"/>
      <c r="H14" s="42"/>
      <c r="I14" s="119" t="s">
        <v>30</v>
      </c>
      <c r="J14" s="35" t="s">
        <v>22</v>
      </c>
      <c r="K14" s="45"/>
    </row>
    <row r="15" spans="1:70" s="1" customFormat="1" ht="18" customHeight="1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22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33</v>
      </c>
      <c r="E17" s="42"/>
      <c r="F17" s="42"/>
      <c r="G17" s="42"/>
      <c r="H17" s="42"/>
      <c r="I17" s="119" t="s">
        <v>30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35</v>
      </c>
      <c r="E20" s="42"/>
      <c r="F20" s="42"/>
      <c r="G20" s="42"/>
      <c r="H20" s="42"/>
      <c r="I20" s="119" t="s">
        <v>30</v>
      </c>
      <c r="J20" s="35" t="s">
        <v>22</v>
      </c>
      <c r="K20" s="45"/>
    </row>
    <row r="21" spans="2:11" s="1" customFormat="1" ht="18" customHeight="1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22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586" t="s">
        <v>22</v>
      </c>
      <c r="F24" s="586"/>
      <c r="G24" s="586"/>
      <c r="H24" s="586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39</v>
      </c>
      <c r="E27" s="42"/>
      <c r="F27" s="42"/>
      <c r="G27" s="42"/>
      <c r="H27" s="42"/>
      <c r="I27" s="118"/>
      <c r="J27" s="128">
        <f>ROUND(J83,2)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41</v>
      </c>
      <c r="G29" s="42"/>
      <c r="H29" s="42"/>
      <c r="I29" s="129" t="s">
        <v>40</v>
      </c>
      <c r="J29" s="46" t="s">
        <v>42</v>
      </c>
      <c r="K29" s="45"/>
    </row>
    <row r="30" spans="2:11" s="1" customFormat="1" ht="14.45" customHeight="1">
      <c r="B30" s="41"/>
      <c r="C30" s="42"/>
      <c r="D30" s="49" t="s">
        <v>43</v>
      </c>
      <c r="E30" s="49" t="s">
        <v>44</v>
      </c>
      <c r="F30" s="130">
        <f>ROUND(SUM(BE83:BE98), 2)</f>
        <v>0</v>
      </c>
      <c r="G30" s="42"/>
      <c r="H30" s="42"/>
      <c r="I30" s="131">
        <v>0.21</v>
      </c>
      <c r="J30" s="130">
        <f>ROUND(ROUND((SUM(BE83:BE98)),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45</v>
      </c>
      <c r="F31" s="130">
        <f>ROUND(SUM(BF83:BF98), 2)</f>
        <v>0</v>
      </c>
      <c r="G31" s="42"/>
      <c r="H31" s="42"/>
      <c r="I31" s="131">
        <v>0.15</v>
      </c>
      <c r="J31" s="130">
        <f>ROUND(ROUND((SUM(BF83:BF98)),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46</v>
      </c>
      <c r="F32" s="130">
        <f>ROUND(SUM(BG83:BG98),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47</v>
      </c>
      <c r="F33" s="130">
        <f>ROUND(SUM(BH83:BH98),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48</v>
      </c>
      <c r="F34" s="130">
        <f>ROUND(SUM(BI83:BI98),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49</v>
      </c>
      <c r="E36" s="79"/>
      <c r="F36" s="79"/>
      <c r="G36" s="134" t="s">
        <v>50</v>
      </c>
      <c r="H36" s="135" t="s">
        <v>51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133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594" t="str">
        <f>E7</f>
        <v>Modernizace sportoviště nad parkem</v>
      </c>
      <c r="F45" s="595"/>
      <c r="G45" s="595"/>
      <c r="H45" s="595"/>
      <c r="I45" s="118"/>
      <c r="J45" s="42"/>
      <c r="K45" s="45"/>
    </row>
    <row r="46" spans="2:11" s="1" customFormat="1" ht="14.45" customHeight="1">
      <c r="B46" s="41"/>
      <c r="C46" s="37" t="s">
        <v>131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596" t="str">
        <f>E9</f>
        <v>015 - SO 15 - Vedlejší rozpočtové náklady</v>
      </c>
      <c r="F47" s="597"/>
      <c r="G47" s="597"/>
      <c r="H47" s="597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>p.č. 198/1, k.ú. Mnichovo Hradiště</v>
      </c>
      <c r="G49" s="42"/>
      <c r="H49" s="42"/>
      <c r="I49" s="119" t="s">
        <v>27</v>
      </c>
      <c r="J49" s="120" t="str">
        <f>IF(J12="","",J12)</f>
        <v>15. 1. 2016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5">
      <c r="B51" s="41"/>
      <c r="C51" s="37" t="s">
        <v>29</v>
      </c>
      <c r="D51" s="42"/>
      <c r="E51" s="42"/>
      <c r="F51" s="35" t="str">
        <f>E15</f>
        <v>Město Mnichovo Hradiště</v>
      </c>
      <c r="G51" s="42"/>
      <c r="H51" s="42"/>
      <c r="I51" s="119" t="s">
        <v>35</v>
      </c>
      <c r="J51" s="35" t="str">
        <f>E21</f>
        <v>ANITAS s.r.o.</v>
      </c>
      <c r="K51" s="45"/>
    </row>
    <row r="52" spans="2:47" s="1" customFormat="1" ht="14.45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134</v>
      </c>
      <c r="D54" s="132"/>
      <c r="E54" s="132"/>
      <c r="F54" s="132"/>
      <c r="G54" s="132"/>
      <c r="H54" s="132"/>
      <c r="I54" s="145"/>
      <c r="J54" s="146" t="s">
        <v>135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136</v>
      </c>
      <c r="D56" s="42"/>
      <c r="E56" s="42"/>
      <c r="F56" s="42"/>
      <c r="G56" s="42"/>
      <c r="H56" s="42"/>
      <c r="I56" s="118"/>
      <c r="J56" s="128">
        <f>J83</f>
        <v>0</v>
      </c>
      <c r="K56" s="45"/>
      <c r="AU56" s="24" t="s">
        <v>137</v>
      </c>
    </row>
    <row r="57" spans="2:47" s="7" customFormat="1" ht="24.95" customHeight="1">
      <c r="B57" s="149"/>
      <c r="C57" s="150"/>
      <c r="D57" s="151" t="s">
        <v>1501</v>
      </c>
      <c r="E57" s="152"/>
      <c r="F57" s="152"/>
      <c r="G57" s="152"/>
      <c r="H57" s="152"/>
      <c r="I57" s="153"/>
      <c r="J57" s="154">
        <f>J84</f>
        <v>0</v>
      </c>
      <c r="K57" s="155"/>
    </row>
    <row r="58" spans="2:47" s="8" customFormat="1" ht="19.899999999999999" customHeight="1">
      <c r="B58" s="156"/>
      <c r="C58" s="157"/>
      <c r="D58" s="158" t="s">
        <v>1502</v>
      </c>
      <c r="E58" s="159"/>
      <c r="F58" s="159"/>
      <c r="G58" s="159"/>
      <c r="H58" s="159"/>
      <c r="I58" s="160"/>
      <c r="J58" s="161">
        <f>J85</f>
        <v>0</v>
      </c>
      <c r="K58" s="162"/>
    </row>
    <row r="59" spans="2:47" s="8" customFormat="1" ht="19.899999999999999" customHeight="1">
      <c r="B59" s="156"/>
      <c r="C59" s="157"/>
      <c r="D59" s="158" t="s">
        <v>1503</v>
      </c>
      <c r="E59" s="159"/>
      <c r="F59" s="159"/>
      <c r="G59" s="159"/>
      <c r="H59" s="159"/>
      <c r="I59" s="160"/>
      <c r="J59" s="161">
        <f>J88</f>
        <v>0</v>
      </c>
      <c r="K59" s="162"/>
    </row>
    <row r="60" spans="2:47" s="8" customFormat="1" ht="19.899999999999999" customHeight="1">
      <c r="B60" s="156"/>
      <c r="C60" s="157"/>
      <c r="D60" s="158" t="s">
        <v>1504</v>
      </c>
      <c r="E60" s="159"/>
      <c r="F60" s="159"/>
      <c r="G60" s="159"/>
      <c r="H60" s="159"/>
      <c r="I60" s="160"/>
      <c r="J60" s="161">
        <f>J91</f>
        <v>0</v>
      </c>
      <c r="K60" s="162"/>
    </row>
    <row r="61" spans="2:47" s="8" customFormat="1" ht="19.899999999999999" customHeight="1">
      <c r="B61" s="156"/>
      <c r="C61" s="157"/>
      <c r="D61" s="158" t="s">
        <v>1505</v>
      </c>
      <c r="E61" s="159"/>
      <c r="F61" s="159"/>
      <c r="G61" s="159"/>
      <c r="H61" s="159"/>
      <c r="I61" s="160"/>
      <c r="J61" s="161">
        <f>J93</f>
        <v>0</v>
      </c>
      <c r="K61" s="162"/>
    </row>
    <row r="62" spans="2:47" s="8" customFormat="1" ht="19.899999999999999" customHeight="1">
      <c r="B62" s="156"/>
      <c r="C62" s="157"/>
      <c r="D62" s="158" t="s">
        <v>1506</v>
      </c>
      <c r="E62" s="159"/>
      <c r="F62" s="159"/>
      <c r="G62" s="159"/>
      <c r="H62" s="159"/>
      <c r="I62" s="160"/>
      <c r="J62" s="161">
        <f>J95</f>
        <v>0</v>
      </c>
      <c r="K62" s="162"/>
    </row>
    <row r="63" spans="2:47" s="8" customFormat="1" ht="19.899999999999999" customHeight="1">
      <c r="B63" s="156"/>
      <c r="C63" s="157"/>
      <c r="D63" s="158" t="s">
        <v>1507</v>
      </c>
      <c r="E63" s="159"/>
      <c r="F63" s="159"/>
      <c r="G63" s="159"/>
      <c r="H63" s="159"/>
      <c r="I63" s="160"/>
      <c r="J63" s="161">
        <f>J97</f>
        <v>0</v>
      </c>
      <c r="K63" s="162"/>
    </row>
    <row r="64" spans="2:47" s="1" customFormat="1" ht="21.75" customHeight="1">
      <c r="B64" s="41"/>
      <c r="C64" s="42"/>
      <c r="D64" s="42"/>
      <c r="E64" s="42"/>
      <c r="F64" s="42"/>
      <c r="G64" s="42"/>
      <c r="H64" s="42"/>
      <c r="I64" s="118"/>
      <c r="J64" s="42"/>
      <c r="K64" s="45"/>
    </row>
    <row r="65" spans="2:12" s="1" customFormat="1" ht="6.95" customHeight="1">
      <c r="B65" s="56"/>
      <c r="C65" s="57"/>
      <c r="D65" s="57"/>
      <c r="E65" s="57"/>
      <c r="F65" s="57"/>
      <c r="G65" s="57"/>
      <c r="H65" s="57"/>
      <c r="I65" s="139"/>
      <c r="J65" s="57"/>
      <c r="K65" s="58"/>
    </row>
    <row r="69" spans="2:12" s="1" customFormat="1" ht="6.95" customHeight="1">
      <c r="B69" s="59"/>
      <c r="C69" s="60"/>
      <c r="D69" s="60"/>
      <c r="E69" s="60"/>
      <c r="F69" s="60"/>
      <c r="G69" s="60"/>
      <c r="H69" s="60"/>
      <c r="I69" s="142"/>
      <c r="J69" s="60"/>
      <c r="K69" s="60"/>
      <c r="L69" s="61"/>
    </row>
    <row r="70" spans="2:12" s="1" customFormat="1" ht="36.950000000000003" customHeight="1">
      <c r="B70" s="41"/>
      <c r="C70" s="62" t="s">
        <v>145</v>
      </c>
      <c r="D70" s="63"/>
      <c r="E70" s="63"/>
      <c r="F70" s="63"/>
      <c r="G70" s="63"/>
      <c r="H70" s="63"/>
      <c r="I70" s="163"/>
      <c r="J70" s="63"/>
      <c r="K70" s="63"/>
      <c r="L70" s="61"/>
    </row>
    <row r="71" spans="2:12" s="1" customFormat="1" ht="6.95" customHeight="1">
      <c r="B71" s="41"/>
      <c r="C71" s="63"/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14.45" customHeight="1">
      <c r="B72" s="41"/>
      <c r="C72" s="65" t="s">
        <v>18</v>
      </c>
      <c r="D72" s="63"/>
      <c r="E72" s="63"/>
      <c r="F72" s="63"/>
      <c r="G72" s="63"/>
      <c r="H72" s="63"/>
      <c r="I72" s="163"/>
      <c r="J72" s="63"/>
      <c r="K72" s="63"/>
      <c r="L72" s="61"/>
    </row>
    <row r="73" spans="2:12" s="1" customFormat="1" ht="22.5" customHeight="1">
      <c r="B73" s="41"/>
      <c r="C73" s="63"/>
      <c r="D73" s="63"/>
      <c r="E73" s="590" t="str">
        <f>E7</f>
        <v>Modernizace sportoviště nad parkem</v>
      </c>
      <c r="F73" s="591"/>
      <c r="G73" s="591"/>
      <c r="H73" s="591"/>
      <c r="I73" s="163"/>
      <c r="J73" s="63"/>
      <c r="K73" s="63"/>
      <c r="L73" s="61"/>
    </row>
    <row r="74" spans="2:12" s="1" customFormat="1" ht="14.45" customHeight="1">
      <c r="B74" s="41"/>
      <c r="C74" s="65" t="s">
        <v>131</v>
      </c>
      <c r="D74" s="63"/>
      <c r="E74" s="63"/>
      <c r="F74" s="63"/>
      <c r="G74" s="63"/>
      <c r="H74" s="63"/>
      <c r="I74" s="163"/>
      <c r="J74" s="63"/>
      <c r="K74" s="63"/>
      <c r="L74" s="61"/>
    </row>
    <row r="75" spans="2:12" s="1" customFormat="1" ht="23.25" customHeight="1">
      <c r="B75" s="41"/>
      <c r="C75" s="63"/>
      <c r="D75" s="63"/>
      <c r="E75" s="558" t="str">
        <f>E9</f>
        <v>015 - SO 15 - Vedlejší rozpočtové náklady</v>
      </c>
      <c r="F75" s="592"/>
      <c r="G75" s="592"/>
      <c r="H75" s="592"/>
      <c r="I75" s="163"/>
      <c r="J75" s="63"/>
      <c r="K75" s="63"/>
      <c r="L75" s="61"/>
    </row>
    <row r="76" spans="2:12" s="1" customFormat="1" ht="6.9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12" s="1" customFormat="1" ht="18" customHeight="1">
      <c r="B77" s="41"/>
      <c r="C77" s="65" t="s">
        <v>25</v>
      </c>
      <c r="D77" s="63"/>
      <c r="E77" s="63"/>
      <c r="F77" s="164" t="str">
        <f>F12</f>
        <v>p.č. 198/1, k.ú. Mnichovo Hradiště</v>
      </c>
      <c r="G77" s="63"/>
      <c r="H77" s="63"/>
      <c r="I77" s="165" t="s">
        <v>27</v>
      </c>
      <c r="J77" s="73" t="str">
        <f>IF(J12="","",J12)</f>
        <v>15. 1. 2016</v>
      </c>
      <c r="K77" s="63"/>
      <c r="L77" s="61"/>
    </row>
    <row r="78" spans="2:12" s="1" customFormat="1" ht="6.95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 ht="15">
      <c r="B79" s="41"/>
      <c r="C79" s="65" t="s">
        <v>29</v>
      </c>
      <c r="D79" s="63"/>
      <c r="E79" s="63"/>
      <c r="F79" s="164" t="str">
        <f>E15</f>
        <v>Město Mnichovo Hradiště</v>
      </c>
      <c r="G79" s="63"/>
      <c r="H79" s="63"/>
      <c r="I79" s="165" t="s">
        <v>35</v>
      </c>
      <c r="J79" s="164" t="str">
        <f>E21</f>
        <v>ANITAS s.r.o.</v>
      </c>
      <c r="K79" s="63"/>
      <c r="L79" s="61"/>
    </row>
    <row r="80" spans="2:12" s="1" customFormat="1" ht="14.45" customHeight="1">
      <c r="B80" s="41"/>
      <c r="C80" s="65" t="s">
        <v>33</v>
      </c>
      <c r="D80" s="63"/>
      <c r="E80" s="63"/>
      <c r="F80" s="164" t="str">
        <f>IF(E18="","",E18)</f>
        <v/>
      </c>
      <c r="G80" s="63"/>
      <c r="H80" s="63"/>
      <c r="I80" s="163"/>
      <c r="J80" s="63"/>
      <c r="K80" s="63"/>
      <c r="L80" s="61"/>
    </row>
    <row r="81" spans="2:65" s="1" customFormat="1" ht="10.35" customHeight="1">
      <c r="B81" s="41"/>
      <c r="C81" s="63"/>
      <c r="D81" s="63"/>
      <c r="E81" s="63"/>
      <c r="F81" s="63"/>
      <c r="G81" s="63"/>
      <c r="H81" s="63"/>
      <c r="I81" s="163"/>
      <c r="J81" s="63"/>
      <c r="K81" s="63"/>
      <c r="L81" s="61"/>
    </row>
    <row r="82" spans="2:65" s="9" customFormat="1" ht="29.25" customHeight="1">
      <c r="B82" s="166"/>
      <c r="C82" s="167" t="s">
        <v>146</v>
      </c>
      <c r="D82" s="168" t="s">
        <v>58</v>
      </c>
      <c r="E82" s="168" t="s">
        <v>54</v>
      </c>
      <c r="F82" s="168" t="s">
        <v>147</v>
      </c>
      <c r="G82" s="168" t="s">
        <v>148</v>
      </c>
      <c r="H82" s="168" t="s">
        <v>149</v>
      </c>
      <c r="I82" s="169" t="s">
        <v>150</v>
      </c>
      <c r="J82" s="168" t="s">
        <v>135</v>
      </c>
      <c r="K82" s="170" t="s">
        <v>151</v>
      </c>
      <c r="L82" s="171"/>
      <c r="M82" s="81" t="s">
        <v>152</v>
      </c>
      <c r="N82" s="82" t="s">
        <v>43</v>
      </c>
      <c r="O82" s="82" t="s">
        <v>153</v>
      </c>
      <c r="P82" s="82" t="s">
        <v>154</v>
      </c>
      <c r="Q82" s="82" t="s">
        <v>155</v>
      </c>
      <c r="R82" s="82" t="s">
        <v>156</v>
      </c>
      <c r="S82" s="82" t="s">
        <v>157</v>
      </c>
      <c r="T82" s="83" t="s">
        <v>158</v>
      </c>
    </row>
    <row r="83" spans="2:65" s="1" customFormat="1" ht="29.25" customHeight="1">
      <c r="B83" s="41"/>
      <c r="C83" s="87" t="s">
        <v>136</v>
      </c>
      <c r="D83" s="63"/>
      <c r="E83" s="63"/>
      <c r="F83" s="63"/>
      <c r="G83" s="63"/>
      <c r="H83" s="63"/>
      <c r="I83" s="163"/>
      <c r="J83" s="172">
        <f>BK83</f>
        <v>0</v>
      </c>
      <c r="K83" s="63"/>
      <c r="L83" s="61"/>
      <c r="M83" s="84"/>
      <c r="N83" s="85"/>
      <c r="O83" s="85"/>
      <c r="P83" s="173">
        <f>P84</f>
        <v>0</v>
      </c>
      <c r="Q83" s="85"/>
      <c r="R83" s="173">
        <f>R84</f>
        <v>0</v>
      </c>
      <c r="S83" s="85"/>
      <c r="T83" s="174">
        <f>T84</f>
        <v>0</v>
      </c>
      <c r="AT83" s="24" t="s">
        <v>72</v>
      </c>
      <c r="AU83" s="24" t="s">
        <v>137</v>
      </c>
      <c r="BK83" s="175">
        <f>BK84</f>
        <v>0</v>
      </c>
    </row>
    <row r="84" spans="2:65" s="10" customFormat="1" ht="37.35" customHeight="1">
      <c r="B84" s="176"/>
      <c r="C84" s="177"/>
      <c r="D84" s="178" t="s">
        <v>72</v>
      </c>
      <c r="E84" s="179" t="s">
        <v>1508</v>
      </c>
      <c r="F84" s="179" t="s">
        <v>1509</v>
      </c>
      <c r="G84" s="177"/>
      <c r="H84" s="177"/>
      <c r="I84" s="180"/>
      <c r="J84" s="181">
        <f>BK84</f>
        <v>0</v>
      </c>
      <c r="K84" s="177"/>
      <c r="L84" s="182"/>
      <c r="M84" s="183"/>
      <c r="N84" s="184"/>
      <c r="O84" s="184"/>
      <c r="P84" s="185">
        <f>P85+P88+P91+P93+P95+P97</f>
        <v>0</v>
      </c>
      <c r="Q84" s="184"/>
      <c r="R84" s="185">
        <f>R85+R88+R91+R93+R95+R97</f>
        <v>0</v>
      </c>
      <c r="S84" s="184"/>
      <c r="T84" s="186">
        <f>T85+T88+T91+T93+T95+T97</f>
        <v>0</v>
      </c>
      <c r="AR84" s="187" t="s">
        <v>192</v>
      </c>
      <c r="AT84" s="188" t="s">
        <v>72</v>
      </c>
      <c r="AU84" s="188" t="s">
        <v>73</v>
      </c>
      <c r="AY84" s="187" t="s">
        <v>161</v>
      </c>
      <c r="BK84" s="189">
        <f>BK85+BK88+BK91+BK93+BK95+BK97</f>
        <v>0</v>
      </c>
    </row>
    <row r="85" spans="2:65" s="10" customFormat="1" ht="19.899999999999999" customHeight="1">
      <c r="B85" s="176"/>
      <c r="C85" s="177"/>
      <c r="D85" s="190" t="s">
        <v>72</v>
      </c>
      <c r="E85" s="191" t="s">
        <v>1510</v>
      </c>
      <c r="F85" s="191" t="s">
        <v>1511</v>
      </c>
      <c r="G85" s="177"/>
      <c r="H85" s="177"/>
      <c r="I85" s="180"/>
      <c r="J85" s="192">
        <f>BK85</f>
        <v>0</v>
      </c>
      <c r="K85" s="177"/>
      <c r="L85" s="182"/>
      <c r="M85" s="183"/>
      <c r="N85" s="184"/>
      <c r="O85" s="184"/>
      <c r="P85" s="185">
        <f>SUM(P86:P87)</f>
        <v>0</v>
      </c>
      <c r="Q85" s="184"/>
      <c r="R85" s="185">
        <f>SUM(R86:R87)</f>
        <v>0</v>
      </c>
      <c r="S85" s="184"/>
      <c r="T85" s="186">
        <f>SUM(T86:T87)</f>
        <v>0</v>
      </c>
      <c r="AR85" s="187" t="s">
        <v>192</v>
      </c>
      <c r="AT85" s="188" t="s">
        <v>72</v>
      </c>
      <c r="AU85" s="188" t="s">
        <v>24</v>
      </c>
      <c r="AY85" s="187" t="s">
        <v>161</v>
      </c>
      <c r="BK85" s="189">
        <f>SUM(BK86:BK87)</f>
        <v>0</v>
      </c>
    </row>
    <row r="86" spans="2:65" s="1" customFormat="1" ht="31.5" customHeight="1">
      <c r="B86" s="41"/>
      <c r="C86" s="193" t="s">
        <v>24</v>
      </c>
      <c r="D86" s="193" t="s">
        <v>163</v>
      </c>
      <c r="E86" s="194" t="s">
        <v>1512</v>
      </c>
      <c r="F86" s="195" t="s">
        <v>1513</v>
      </c>
      <c r="G86" s="196" t="s">
        <v>1514</v>
      </c>
      <c r="H86" s="197">
        <v>1</v>
      </c>
      <c r="I86" s="198"/>
      <c r="J86" s="199">
        <f>ROUND(I86*H86,2)</f>
        <v>0</v>
      </c>
      <c r="K86" s="195" t="s">
        <v>167</v>
      </c>
      <c r="L86" s="61"/>
      <c r="M86" s="200" t="s">
        <v>22</v>
      </c>
      <c r="N86" s="201" t="s">
        <v>44</v>
      </c>
      <c r="O86" s="42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AR86" s="24" t="s">
        <v>1515</v>
      </c>
      <c r="AT86" s="24" t="s">
        <v>163</v>
      </c>
      <c r="AU86" s="24" t="s">
        <v>82</v>
      </c>
      <c r="AY86" s="24" t="s">
        <v>161</v>
      </c>
      <c r="BE86" s="204">
        <f>IF(N86="základní",J86,0)</f>
        <v>0</v>
      </c>
      <c r="BF86" s="204">
        <f>IF(N86="snížená",J86,0)</f>
        <v>0</v>
      </c>
      <c r="BG86" s="204">
        <f>IF(N86="zákl. přenesená",J86,0)</f>
        <v>0</v>
      </c>
      <c r="BH86" s="204">
        <f>IF(N86="sníž. přenesená",J86,0)</f>
        <v>0</v>
      </c>
      <c r="BI86" s="204">
        <f>IF(N86="nulová",J86,0)</f>
        <v>0</v>
      </c>
      <c r="BJ86" s="24" t="s">
        <v>24</v>
      </c>
      <c r="BK86" s="204">
        <f>ROUND(I86*H86,2)</f>
        <v>0</v>
      </c>
      <c r="BL86" s="24" t="s">
        <v>1515</v>
      </c>
      <c r="BM86" s="24" t="s">
        <v>1516</v>
      </c>
    </row>
    <row r="87" spans="2:65" s="1" customFormat="1" ht="31.5" customHeight="1">
      <c r="B87" s="41"/>
      <c r="C87" s="193" t="s">
        <v>82</v>
      </c>
      <c r="D87" s="193" t="s">
        <v>163</v>
      </c>
      <c r="E87" s="194" t="s">
        <v>1517</v>
      </c>
      <c r="F87" s="195" t="s">
        <v>1518</v>
      </c>
      <c r="G87" s="196" t="s">
        <v>1514</v>
      </c>
      <c r="H87" s="197">
        <v>1</v>
      </c>
      <c r="I87" s="198"/>
      <c r="J87" s="199">
        <f>ROUND(I87*H87,2)</f>
        <v>0</v>
      </c>
      <c r="K87" s="195" t="s">
        <v>22</v>
      </c>
      <c r="L87" s="61"/>
      <c r="M87" s="200" t="s">
        <v>22</v>
      </c>
      <c r="N87" s="201" t="s">
        <v>44</v>
      </c>
      <c r="O87" s="42"/>
      <c r="P87" s="202">
        <f>O87*H87</f>
        <v>0</v>
      </c>
      <c r="Q87" s="202">
        <v>0</v>
      </c>
      <c r="R87" s="202">
        <f>Q87*H87</f>
        <v>0</v>
      </c>
      <c r="S87" s="202">
        <v>0</v>
      </c>
      <c r="T87" s="203">
        <f>S87*H87</f>
        <v>0</v>
      </c>
      <c r="AR87" s="24" t="s">
        <v>1515</v>
      </c>
      <c r="AT87" s="24" t="s">
        <v>163</v>
      </c>
      <c r="AU87" s="24" t="s">
        <v>82</v>
      </c>
      <c r="AY87" s="24" t="s">
        <v>161</v>
      </c>
      <c r="BE87" s="204">
        <f>IF(N87="základní",J87,0)</f>
        <v>0</v>
      </c>
      <c r="BF87" s="204">
        <f>IF(N87="snížená",J87,0)</f>
        <v>0</v>
      </c>
      <c r="BG87" s="204">
        <f>IF(N87="zákl. přenesená",J87,0)</f>
        <v>0</v>
      </c>
      <c r="BH87" s="204">
        <f>IF(N87="sníž. přenesená",J87,0)</f>
        <v>0</v>
      </c>
      <c r="BI87" s="204">
        <f>IF(N87="nulová",J87,0)</f>
        <v>0</v>
      </c>
      <c r="BJ87" s="24" t="s">
        <v>24</v>
      </c>
      <c r="BK87" s="204">
        <f>ROUND(I87*H87,2)</f>
        <v>0</v>
      </c>
      <c r="BL87" s="24" t="s">
        <v>1515</v>
      </c>
      <c r="BM87" s="24" t="s">
        <v>1519</v>
      </c>
    </row>
    <row r="88" spans="2:65" s="10" customFormat="1" ht="29.85" customHeight="1">
      <c r="B88" s="176"/>
      <c r="C88" s="177"/>
      <c r="D88" s="190" t="s">
        <v>72</v>
      </c>
      <c r="E88" s="191" t="s">
        <v>1520</v>
      </c>
      <c r="F88" s="191" t="s">
        <v>1521</v>
      </c>
      <c r="G88" s="177"/>
      <c r="H88" s="177"/>
      <c r="I88" s="180"/>
      <c r="J88" s="192">
        <f>BK88</f>
        <v>0</v>
      </c>
      <c r="K88" s="177"/>
      <c r="L88" s="182"/>
      <c r="M88" s="183"/>
      <c r="N88" s="184"/>
      <c r="O88" s="184"/>
      <c r="P88" s="185">
        <f>SUM(P89:P90)</f>
        <v>0</v>
      </c>
      <c r="Q88" s="184"/>
      <c r="R88" s="185">
        <f>SUM(R89:R90)</f>
        <v>0</v>
      </c>
      <c r="S88" s="184"/>
      <c r="T88" s="186">
        <f>SUM(T89:T90)</f>
        <v>0</v>
      </c>
      <c r="AR88" s="187" t="s">
        <v>192</v>
      </c>
      <c r="AT88" s="188" t="s">
        <v>72</v>
      </c>
      <c r="AU88" s="188" t="s">
        <v>24</v>
      </c>
      <c r="AY88" s="187" t="s">
        <v>161</v>
      </c>
      <c r="BK88" s="189">
        <f>SUM(BK89:BK90)</f>
        <v>0</v>
      </c>
    </row>
    <row r="89" spans="2:65" s="1" customFormat="1" ht="31.5" customHeight="1">
      <c r="B89" s="41"/>
      <c r="C89" s="193" t="s">
        <v>180</v>
      </c>
      <c r="D89" s="193" t="s">
        <v>163</v>
      </c>
      <c r="E89" s="194" t="s">
        <v>1522</v>
      </c>
      <c r="F89" s="195" t="s">
        <v>1523</v>
      </c>
      <c r="G89" s="196" t="s">
        <v>1514</v>
      </c>
      <c r="H89" s="197">
        <v>1</v>
      </c>
      <c r="I89" s="198"/>
      <c r="J89" s="199">
        <f>ROUND(I89*H89,2)</f>
        <v>0</v>
      </c>
      <c r="K89" s="195" t="s">
        <v>188</v>
      </c>
      <c r="L89" s="61"/>
      <c r="M89" s="200" t="s">
        <v>22</v>
      </c>
      <c r="N89" s="201" t="s">
        <v>44</v>
      </c>
      <c r="O89" s="42"/>
      <c r="P89" s="202">
        <f>O89*H89</f>
        <v>0</v>
      </c>
      <c r="Q89" s="202">
        <v>0</v>
      </c>
      <c r="R89" s="202">
        <f>Q89*H89</f>
        <v>0</v>
      </c>
      <c r="S89" s="202">
        <v>0</v>
      </c>
      <c r="T89" s="203">
        <f>S89*H89</f>
        <v>0</v>
      </c>
      <c r="AR89" s="24" t="s">
        <v>1515</v>
      </c>
      <c r="AT89" s="24" t="s">
        <v>163</v>
      </c>
      <c r="AU89" s="24" t="s">
        <v>82</v>
      </c>
      <c r="AY89" s="24" t="s">
        <v>161</v>
      </c>
      <c r="BE89" s="204">
        <f>IF(N89="základní",J89,0)</f>
        <v>0</v>
      </c>
      <c r="BF89" s="204">
        <f>IF(N89="snížená",J89,0)</f>
        <v>0</v>
      </c>
      <c r="BG89" s="204">
        <f>IF(N89="zákl. přenesená",J89,0)</f>
        <v>0</v>
      </c>
      <c r="BH89" s="204">
        <f>IF(N89="sníž. přenesená",J89,0)</f>
        <v>0</v>
      </c>
      <c r="BI89" s="204">
        <f>IF(N89="nulová",J89,0)</f>
        <v>0</v>
      </c>
      <c r="BJ89" s="24" t="s">
        <v>24</v>
      </c>
      <c r="BK89" s="204">
        <f>ROUND(I89*H89,2)</f>
        <v>0</v>
      </c>
      <c r="BL89" s="24" t="s">
        <v>1515</v>
      </c>
      <c r="BM89" s="24" t="s">
        <v>1524</v>
      </c>
    </row>
    <row r="90" spans="2:65" s="12" customFormat="1" ht="27">
      <c r="B90" s="217"/>
      <c r="C90" s="218"/>
      <c r="D90" s="207" t="s">
        <v>170</v>
      </c>
      <c r="E90" s="229" t="s">
        <v>22</v>
      </c>
      <c r="F90" s="230" t="s">
        <v>1525</v>
      </c>
      <c r="G90" s="218"/>
      <c r="H90" s="231">
        <v>1</v>
      </c>
      <c r="I90" s="223"/>
      <c r="J90" s="218"/>
      <c r="K90" s="218"/>
      <c r="L90" s="224"/>
      <c r="M90" s="225"/>
      <c r="N90" s="226"/>
      <c r="O90" s="226"/>
      <c r="P90" s="226"/>
      <c r="Q90" s="226"/>
      <c r="R90" s="226"/>
      <c r="S90" s="226"/>
      <c r="T90" s="227"/>
      <c r="AT90" s="228" t="s">
        <v>170</v>
      </c>
      <c r="AU90" s="228" t="s">
        <v>82</v>
      </c>
      <c r="AV90" s="12" t="s">
        <v>82</v>
      </c>
      <c r="AW90" s="12" t="s">
        <v>37</v>
      </c>
      <c r="AX90" s="12" t="s">
        <v>24</v>
      </c>
      <c r="AY90" s="228" t="s">
        <v>161</v>
      </c>
    </row>
    <row r="91" spans="2:65" s="10" customFormat="1" ht="29.85" customHeight="1">
      <c r="B91" s="176"/>
      <c r="C91" s="177"/>
      <c r="D91" s="190" t="s">
        <v>72</v>
      </c>
      <c r="E91" s="191" t="s">
        <v>1526</v>
      </c>
      <c r="F91" s="191" t="s">
        <v>1527</v>
      </c>
      <c r="G91" s="177"/>
      <c r="H91" s="177"/>
      <c r="I91" s="180"/>
      <c r="J91" s="192">
        <f>BK91</f>
        <v>0</v>
      </c>
      <c r="K91" s="177"/>
      <c r="L91" s="182"/>
      <c r="M91" s="183"/>
      <c r="N91" s="184"/>
      <c r="O91" s="184"/>
      <c r="P91" s="185">
        <f>P92</f>
        <v>0</v>
      </c>
      <c r="Q91" s="184"/>
      <c r="R91" s="185">
        <f>R92</f>
        <v>0</v>
      </c>
      <c r="S91" s="184"/>
      <c r="T91" s="186">
        <f>T92</f>
        <v>0</v>
      </c>
      <c r="AR91" s="187" t="s">
        <v>192</v>
      </c>
      <c r="AT91" s="188" t="s">
        <v>72</v>
      </c>
      <c r="AU91" s="188" t="s">
        <v>24</v>
      </c>
      <c r="AY91" s="187" t="s">
        <v>161</v>
      </c>
      <c r="BK91" s="189">
        <f>BK92</f>
        <v>0</v>
      </c>
    </row>
    <row r="92" spans="2:65" s="1" customFormat="1" ht="22.5" customHeight="1">
      <c r="B92" s="41"/>
      <c r="C92" s="193" t="s">
        <v>168</v>
      </c>
      <c r="D92" s="193" t="s">
        <v>163</v>
      </c>
      <c r="E92" s="194" t="s">
        <v>1528</v>
      </c>
      <c r="F92" s="195" t="s">
        <v>1529</v>
      </c>
      <c r="G92" s="196" t="s">
        <v>1514</v>
      </c>
      <c r="H92" s="197">
        <v>1</v>
      </c>
      <c r="I92" s="198"/>
      <c r="J92" s="199">
        <f>ROUND(I92*H92,2)</f>
        <v>0</v>
      </c>
      <c r="K92" s="195" t="s">
        <v>167</v>
      </c>
      <c r="L92" s="61"/>
      <c r="M92" s="200" t="s">
        <v>22</v>
      </c>
      <c r="N92" s="201" t="s">
        <v>44</v>
      </c>
      <c r="O92" s="42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AR92" s="24" t="s">
        <v>1515</v>
      </c>
      <c r="AT92" s="24" t="s">
        <v>163</v>
      </c>
      <c r="AU92" s="24" t="s">
        <v>82</v>
      </c>
      <c r="AY92" s="24" t="s">
        <v>161</v>
      </c>
      <c r="BE92" s="204">
        <f>IF(N92="základní",J92,0)</f>
        <v>0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24" t="s">
        <v>24</v>
      </c>
      <c r="BK92" s="204">
        <f>ROUND(I92*H92,2)</f>
        <v>0</v>
      </c>
      <c r="BL92" s="24" t="s">
        <v>1515</v>
      </c>
      <c r="BM92" s="24" t="s">
        <v>1530</v>
      </c>
    </row>
    <row r="93" spans="2:65" s="10" customFormat="1" ht="29.85" customHeight="1">
      <c r="B93" s="176"/>
      <c r="C93" s="177"/>
      <c r="D93" s="190" t="s">
        <v>72</v>
      </c>
      <c r="E93" s="191" t="s">
        <v>1531</v>
      </c>
      <c r="F93" s="191" t="s">
        <v>1532</v>
      </c>
      <c r="G93" s="177"/>
      <c r="H93" s="177"/>
      <c r="I93" s="180"/>
      <c r="J93" s="192">
        <f>BK93</f>
        <v>0</v>
      </c>
      <c r="K93" s="177"/>
      <c r="L93" s="182"/>
      <c r="M93" s="183"/>
      <c r="N93" s="184"/>
      <c r="O93" s="184"/>
      <c r="P93" s="185">
        <f>P94</f>
        <v>0</v>
      </c>
      <c r="Q93" s="184"/>
      <c r="R93" s="185">
        <f>R94</f>
        <v>0</v>
      </c>
      <c r="S93" s="184"/>
      <c r="T93" s="186">
        <f>T94</f>
        <v>0</v>
      </c>
      <c r="AR93" s="187" t="s">
        <v>192</v>
      </c>
      <c r="AT93" s="188" t="s">
        <v>72</v>
      </c>
      <c r="AU93" s="188" t="s">
        <v>24</v>
      </c>
      <c r="AY93" s="187" t="s">
        <v>161</v>
      </c>
      <c r="BK93" s="189">
        <f>BK94</f>
        <v>0</v>
      </c>
    </row>
    <row r="94" spans="2:65" s="1" customFormat="1" ht="22.5" customHeight="1">
      <c r="B94" s="41"/>
      <c r="C94" s="193" t="s">
        <v>192</v>
      </c>
      <c r="D94" s="193" t="s">
        <v>163</v>
      </c>
      <c r="E94" s="194" t="s">
        <v>1533</v>
      </c>
      <c r="F94" s="195" t="s">
        <v>1534</v>
      </c>
      <c r="G94" s="196" t="s">
        <v>1514</v>
      </c>
      <c r="H94" s="197">
        <v>1</v>
      </c>
      <c r="I94" s="198"/>
      <c r="J94" s="199">
        <f>ROUND(I94*H94,2)</f>
        <v>0</v>
      </c>
      <c r="K94" s="195" t="s">
        <v>167</v>
      </c>
      <c r="L94" s="61"/>
      <c r="M94" s="200" t="s">
        <v>22</v>
      </c>
      <c r="N94" s="201" t="s">
        <v>44</v>
      </c>
      <c r="O94" s="42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AR94" s="24" t="s">
        <v>1515</v>
      </c>
      <c r="AT94" s="24" t="s">
        <v>163</v>
      </c>
      <c r="AU94" s="24" t="s">
        <v>82</v>
      </c>
      <c r="AY94" s="24" t="s">
        <v>161</v>
      </c>
      <c r="BE94" s="204">
        <f>IF(N94="základní",J94,0)</f>
        <v>0</v>
      </c>
      <c r="BF94" s="204">
        <f>IF(N94="snížená",J94,0)</f>
        <v>0</v>
      </c>
      <c r="BG94" s="204">
        <f>IF(N94="zákl. přenesená",J94,0)</f>
        <v>0</v>
      </c>
      <c r="BH94" s="204">
        <f>IF(N94="sníž. přenesená",J94,0)</f>
        <v>0</v>
      </c>
      <c r="BI94" s="204">
        <f>IF(N94="nulová",J94,0)</f>
        <v>0</v>
      </c>
      <c r="BJ94" s="24" t="s">
        <v>24</v>
      </c>
      <c r="BK94" s="204">
        <f>ROUND(I94*H94,2)</f>
        <v>0</v>
      </c>
      <c r="BL94" s="24" t="s">
        <v>1515</v>
      </c>
      <c r="BM94" s="24" t="s">
        <v>1535</v>
      </c>
    </row>
    <row r="95" spans="2:65" s="10" customFormat="1" ht="29.85" customHeight="1">
      <c r="B95" s="176"/>
      <c r="C95" s="177"/>
      <c r="D95" s="190" t="s">
        <v>72</v>
      </c>
      <c r="E95" s="191" t="s">
        <v>1536</v>
      </c>
      <c r="F95" s="191" t="s">
        <v>1537</v>
      </c>
      <c r="G95" s="177"/>
      <c r="H95" s="177"/>
      <c r="I95" s="180"/>
      <c r="J95" s="192">
        <f>BK95</f>
        <v>0</v>
      </c>
      <c r="K95" s="177"/>
      <c r="L95" s="182"/>
      <c r="M95" s="183"/>
      <c r="N95" s="184"/>
      <c r="O95" s="184"/>
      <c r="P95" s="185">
        <f>P96</f>
        <v>0</v>
      </c>
      <c r="Q95" s="184"/>
      <c r="R95" s="185">
        <f>R96</f>
        <v>0</v>
      </c>
      <c r="S95" s="184"/>
      <c r="T95" s="186">
        <f>T96</f>
        <v>0</v>
      </c>
      <c r="AR95" s="187" t="s">
        <v>192</v>
      </c>
      <c r="AT95" s="188" t="s">
        <v>72</v>
      </c>
      <c r="AU95" s="188" t="s">
        <v>24</v>
      </c>
      <c r="AY95" s="187" t="s">
        <v>161</v>
      </c>
      <c r="BK95" s="189">
        <f>BK96</f>
        <v>0</v>
      </c>
    </row>
    <row r="96" spans="2:65" s="1" customFormat="1" ht="22.5" customHeight="1">
      <c r="B96" s="41"/>
      <c r="C96" s="193" t="s">
        <v>197</v>
      </c>
      <c r="D96" s="193" t="s">
        <v>163</v>
      </c>
      <c r="E96" s="194" t="s">
        <v>1538</v>
      </c>
      <c r="F96" s="195" t="s">
        <v>1539</v>
      </c>
      <c r="G96" s="196" t="s">
        <v>1514</v>
      </c>
      <c r="H96" s="197">
        <v>1</v>
      </c>
      <c r="I96" s="198"/>
      <c r="J96" s="199">
        <f>ROUND(I96*H96,2)</f>
        <v>0</v>
      </c>
      <c r="K96" s="195" t="s">
        <v>167</v>
      </c>
      <c r="L96" s="61"/>
      <c r="M96" s="200" t="s">
        <v>22</v>
      </c>
      <c r="N96" s="201" t="s">
        <v>44</v>
      </c>
      <c r="O96" s="42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AR96" s="24" t="s">
        <v>1515</v>
      </c>
      <c r="AT96" s="24" t="s">
        <v>163</v>
      </c>
      <c r="AU96" s="24" t="s">
        <v>82</v>
      </c>
      <c r="AY96" s="24" t="s">
        <v>161</v>
      </c>
      <c r="BE96" s="204">
        <f>IF(N96="základní",J96,0)</f>
        <v>0</v>
      </c>
      <c r="BF96" s="204">
        <f>IF(N96="snížená",J96,0)</f>
        <v>0</v>
      </c>
      <c r="BG96" s="204">
        <f>IF(N96="zákl. přenesená",J96,0)</f>
        <v>0</v>
      </c>
      <c r="BH96" s="204">
        <f>IF(N96="sníž. přenesená",J96,0)</f>
        <v>0</v>
      </c>
      <c r="BI96" s="204">
        <f>IF(N96="nulová",J96,0)</f>
        <v>0</v>
      </c>
      <c r="BJ96" s="24" t="s">
        <v>24</v>
      </c>
      <c r="BK96" s="204">
        <f>ROUND(I96*H96,2)</f>
        <v>0</v>
      </c>
      <c r="BL96" s="24" t="s">
        <v>1515</v>
      </c>
      <c r="BM96" s="24" t="s">
        <v>1540</v>
      </c>
    </row>
    <row r="97" spans="2:65" s="10" customFormat="1" ht="29.85" customHeight="1">
      <c r="B97" s="176"/>
      <c r="C97" s="177"/>
      <c r="D97" s="190" t="s">
        <v>72</v>
      </c>
      <c r="E97" s="191" t="s">
        <v>1541</v>
      </c>
      <c r="F97" s="191" t="s">
        <v>1542</v>
      </c>
      <c r="G97" s="177"/>
      <c r="H97" s="177"/>
      <c r="I97" s="180"/>
      <c r="J97" s="192">
        <f>BK97</f>
        <v>0</v>
      </c>
      <c r="K97" s="177"/>
      <c r="L97" s="182"/>
      <c r="M97" s="183"/>
      <c r="N97" s="184"/>
      <c r="O97" s="184"/>
      <c r="P97" s="185">
        <f>P98</f>
        <v>0</v>
      </c>
      <c r="Q97" s="184"/>
      <c r="R97" s="185">
        <f>R98</f>
        <v>0</v>
      </c>
      <c r="S97" s="184"/>
      <c r="T97" s="186">
        <f>T98</f>
        <v>0</v>
      </c>
      <c r="AR97" s="187" t="s">
        <v>192</v>
      </c>
      <c r="AT97" s="188" t="s">
        <v>72</v>
      </c>
      <c r="AU97" s="188" t="s">
        <v>24</v>
      </c>
      <c r="AY97" s="187" t="s">
        <v>161</v>
      </c>
      <c r="BK97" s="189">
        <f>BK98</f>
        <v>0</v>
      </c>
    </row>
    <row r="98" spans="2:65" s="1" customFormat="1" ht="22.5" customHeight="1">
      <c r="B98" s="41"/>
      <c r="C98" s="193" t="s">
        <v>202</v>
      </c>
      <c r="D98" s="193" t="s">
        <v>163</v>
      </c>
      <c r="E98" s="194" t="s">
        <v>1543</v>
      </c>
      <c r="F98" s="195" t="s">
        <v>1544</v>
      </c>
      <c r="G98" s="196" t="s">
        <v>1514</v>
      </c>
      <c r="H98" s="197">
        <v>1</v>
      </c>
      <c r="I98" s="198"/>
      <c r="J98" s="199">
        <f>ROUND(I98*H98,2)</f>
        <v>0</v>
      </c>
      <c r="K98" s="195" t="s">
        <v>167</v>
      </c>
      <c r="L98" s="61"/>
      <c r="M98" s="200" t="s">
        <v>22</v>
      </c>
      <c r="N98" s="242" t="s">
        <v>44</v>
      </c>
      <c r="O98" s="243"/>
      <c r="P98" s="244">
        <f>O98*H98</f>
        <v>0</v>
      </c>
      <c r="Q98" s="244">
        <v>0</v>
      </c>
      <c r="R98" s="244">
        <f>Q98*H98</f>
        <v>0</v>
      </c>
      <c r="S98" s="244">
        <v>0</v>
      </c>
      <c r="T98" s="245">
        <f>S98*H98</f>
        <v>0</v>
      </c>
      <c r="AR98" s="24" t="s">
        <v>1515</v>
      </c>
      <c r="AT98" s="24" t="s">
        <v>163</v>
      </c>
      <c r="AU98" s="24" t="s">
        <v>82</v>
      </c>
      <c r="AY98" s="24" t="s">
        <v>161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24" t="s">
        <v>24</v>
      </c>
      <c r="BK98" s="204">
        <f>ROUND(I98*H98,2)</f>
        <v>0</v>
      </c>
      <c r="BL98" s="24" t="s">
        <v>1515</v>
      </c>
      <c r="BM98" s="24" t="s">
        <v>1545</v>
      </c>
    </row>
    <row r="99" spans="2:65" s="1" customFormat="1" ht="6.95" customHeight="1">
      <c r="B99" s="56"/>
      <c r="C99" s="57"/>
      <c r="D99" s="57"/>
      <c r="E99" s="57"/>
      <c r="F99" s="57"/>
      <c r="G99" s="57"/>
      <c r="H99" s="57"/>
      <c r="I99" s="139"/>
      <c r="J99" s="57"/>
      <c r="K99" s="57"/>
      <c r="L99" s="61"/>
    </row>
  </sheetData>
  <sheetProtection password="CC35" sheet="1" objects="1" scenarios="1" formatCells="0" formatColumns="0" formatRows="0" sort="0" autoFilter="0"/>
  <autoFilter ref="C82:K98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0"/>
  <sheetViews>
    <sheetView topLeftCell="A61" workbookViewId="0">
      <selection activeCell="I33" sqref="I33"/>
    </sheetView>
  </sheetViews>
  <sheetFormatPr defaultRowHeight="12" customHeight="1"/>
  <cols>
    <col min="1" max="1" width="8" style="362" customWidth="1"/>
    <col min="2" max="2" width="11.33203125" style="384" customWidth="1"/>
    <col min="3" max="3" width="68" style="362" bestFit="1" customWidth="1"/>
    <col min="4" max="4" width="6.5" style="376" customWidth="1"/>
    <col min="5" max="5" width="14.6640625" style="377" customWidth="1"/>
    <col min="6" max="6" width="17.6640625" style="377" customWidth="1"/>
    <col min="7" max="7" width="5.83203125" style="362" customWidth="1"/>
    <col min="8" max="256" width="9.33203125" style="362"/>
    <col min="257" max="257" width="8" style="362" customWidth="1"/>
    <col min="258" max="258" width="11.33203125" style="362" customWidth="1"/>
    <col min="259" max="259" width="68" style="362" bestFit="1" customWidth="1"/>
    <col min="260" max="260" width="6.5" style="362" customWidth="1"/>
    <col min="261" max="261" width="14.6640625" style="362" customWidth="1"/>
    <col min="262" max="262" width="17.6640625" style="362" customWidth="1"/>
    <col min="263" max="263" width="5.83203125" style="362" customWidth="1"/>
    <col min="264" max="512" width="9.33203125" style="362"/>
    <col min="513" max="513" width="8" style="362" customWidth="1"/>
    <col min="514" max="514" width="11.33203125" style="362" customWidth="1"/>
    <col min="515" max="515" width="68" style="362" bestFit="1" customWidth="1"/>
    <col min="516" max="516" width="6.5" style="362" customWidth="1"/>
    <col min="517" max="517" width="14.6640625" style="362" customWidth="1"/>
    <col min="518" max="518" width="17.6640625" style="362" customWidth="1"/>
    <col min="519" max="519" width="5.83203125" style="362" customWidth="1"/>
    <col min="520" max="768" width="9.33203125" style="362"/>
    <col min="769" max="769" width="8" style="362" customWidth="1"/>
    <col min="770" max="770" width="11.33203125" style="362" customWidth="1"/>
    <col min="771" max="771" width="68" style="362" bestFit="1" customWidth="1"/>
    <col min="772" max="772" width="6.5" style="362" customWidth="1"/>
    <col min="773" max="773" width="14.6640625" style="362" customWidth="1"/>
    <col min="774" max="774" width="17.6640625" style="362" customWidth="1"/>
    <col min="775" max="775" width="5.83203125" style="362" customWidth="1"/>
    <col min="776" max="1024" width="9.33203125" style="362"/>
    <col min="1025" max="1025" width="8" style="362" customWidth="1"/>
    <col min="1026" max="1026" width="11.33203125" style="362" customWidth="1"/>
    <col min="1027" max="1027" width="68" style="362" bestFit="1" customWidth="1"/>
    <col min="1028" max="1028" width="6.5" style="362" customWidth="1"/>
    <col min="1029" max="1029" width="14.6640625" style="362" customWidth="1"/>
    <col min="1030" max="1030" width="17.6640625" style="362" customWidth="1"/>
    <col min="1031" max="1031" width="5.83203125" style="362" customWidth="1"/>
    <col min="1032" max="1280" width="9.33203125" style="362"/>
    <col min="1281" max="1281" width="8" style="362" customWidth="1"/>
    <col min="1282" max="1282" width="11.33203125" style="362" customWidth="1"/>
    <col min="1283" max="1283" width="68" style="362" bestFit="1" customWidth="1"/>
    <col min="1284" max="1284" width="6.5" style="362" customWidth="1"/>
    <col min="1285" max="1285" width="14.6640625" style="362" customWidth="1"/>
    <col min="1286" max="1286" width="17.6640625" style="362" customWidth="1"/>
    <col min="1287" max="1287" width="5.83203125" style="362" customWidth="1"/>
    <col min="1288" max="1536" width="9.33203125" style="362"/>
    <col min="1537" max="1537" width="8" style="362" customWidth="1"/>
    <col min="1538" max="1538" width="11.33203125" style="362" customWidth="1"/>
    <col min="1539" max="1539" width="68" style="362" bestFit="1" customWidth="1"/>
    <col min="1540" max="1540" width="6.5" style="362" customWidth="1"/>
    <col min="1541" max="1541" width="14.6640625" style="362" customWidth="1"/>
    <col min="1542" max="1542" width="17.6640625" style="362" customWidth="1"/>
    <col min="1543" max="1543" width="5.83203125" style="362" customWidth="1"/>
    <col min="1544" max="1792" width="9.33203125" style="362"/>
    <col min="1793" max="1793" width="8" style="362" customWidth="1"/>
    <col min="1794" max="1794" width="11.33203125" style="362" customWidth="1"/>
    <col min="1795" max="1795" width="68" style="362" bestFit="1" customWidth="1"/>
    <col min="1796" max="1796" width="6.5" style="362" customWidth="1"/>
    <col min="1797" max="1797" width="14.6640625" style="362" customWidth="1"/>
    <col min="1798" max="1798" width="17.6640625" style="362" customWidth="1"/>
    <col min="1799" max="1799" width="5.83203125" style="362" customWidth="1"/>
    <col min="1800" max="2048" width="9.33203125" style="362"/>
    <col min="2049" max="2049" width="8" style="362" customWidth="1"/>
    <col min="2050" max="2050" width="11.33203125" style="362" customWidth="1"/>
    <col min="2051" max="2051" width="68" style="362" bestFit="1" customWidth="1"/>
    <col min="2052" max="2052" width="6.5" style="362" customWidth="1"/>
    <col min="2053" max="2053" width="14.6640625" style="362" customWidth="1"/>
    <col min="2054" max="2054" width="17.6640625" style="362" customWidth="1"/>
    <col min="2055" max="2055" width="5.83203125" style="362" customWidth="1"/>
    <col min="2056" max="2304" width="9.33203125" style="362"/>
    <col min="2305" max="2305" width="8" style="362" customWidth="1"/>
    <col min="2306" max="2306" width="11.33203125" style="362" customWidth="1"/>
    <col min="2307" max="2307" width="68" style="362" bestFit="1" customWidth="1"/>
    <col min="2308" max="2308" width="6.5" style="362" customWidth="1"/>
    <col min="2309" max="2309" width="14.6640625" style="362" customWidth="1"/>
    <col min="2310" max="2310" width="17.6640625" style="362" customWidth="1"/>
    <col min="2311" max="2311" width="5.83203125" style="362" customWidth="1"/>
    <col min="2312" max="2560" width="9.33203125" style="362"/>
    <col min="2561" max="2561" width="8" style="362" customWidth="1"/>
    <col min="2562" max="2562" width="11.33203125" style="362" customWidth="1"/>
    <col min="2563" max="2563" width="68" style="362" bestFit="1" customWidth="1"/>
    <col min="2564" max="2564" width="6.5" style="362" customWidth="1"/>
    <col min="2565" max="2565" width="14.6640625" style="362" customWidth="1"/>
    <col min="2566" max="2566" width="17.6640625" style="362" customWidth="1"/>
    <col min="2567" max="2567" width="5.83203125" style="362" customWidth="1"/>
    <col min="2568" max="2816" width="9.33203125" style="362"/>
    <col min="2817" max="2817" width="8" style="362" customWidth="1"/>
    <col min="2818" max="2818" width="11.33203125" style="362" customWidth="1"/>
    <col min="2819" max="2819" width="68" style="362" bestFit="1" customWidth="1"/>
    <col min="2820" max="2820" width="6.5" style="362" customWidth="1"/>
    <col min="2821" max="2821" width="14.6640625" style="362" customWidth="1"/>
    <col min="2822" max="2822" width="17.6640625" style="362" customWidth="1"/>
    <col min="2823" max="2823" width="5.83203125" style="362" customWidth="1"/>
    <col min="2824" max="3072" width="9.33203125" style="362"/>
    <col min="3073" max="3073" width="8" style="362" customWidth="1"/>
    <col min="3074" max="3074" width="11.33203125" style="362" customWidth="1"/>
    <col min="3075" max="3075" width="68" style="362" bestFit="1" customWidth="1"/>
    <col min="3076" max="3076" width="6.5" style="362" customWidth="1"/>
    <col min="3077" max="3077" width="14.6640625" style="362" customWidth="1"/>
    <col min="3078" max="3078" width="17.6640625" style="362" customWidth="1"/>
    <col min="3079" max="3079" width="5.83203125" style="362" customWidth="1"/>
    <col min="3080" max="3328" width="9.33203125" style="362"/>
    <col min="3329" max="3329" width="8" style="362" customWidth="1"/>
    <col min="3330" max="3330" width="11.33203125" style="362" customWidth="1"/>
    <col min="3331" max="3331" width="68" style="362" bestFit="1" customWidth="1"/>
    <col min="3332" max="3332" width="6.5" style="362" customWidth="1"/>
    <col min="3333" max="3333" width="14.6640625" style="362" customWidth="1"/>
    <col min="3334" max="3334" width="17.6640625" style="362" customWidth="1"/>
    <col min="3335" max="3335" width="5.83203125" style="362" customWidth="1"/>
    <col min="3336" max="3584" width="9.33203125" style="362"/>
    <col min="3585" max="3585" width="8" style="362" customWidth="1"/>
    <col min="3586" max="3586" width="11.33203125" style="362" customWidth="1"/>
    <col min="3587" max="3587" width="68" style="362" bestFit="1" customWidth="1"/>
    <col min="3588" max="3588" width="6.5" style="362" customWidth="1"/>
    <col min="3589" max="3589" width="14.6640625" style="362" customWidth="1"/>
    <col min="3590" max="3590" width="17.6640625" style="362" customWidth="1"/>
    <col min="3591" max="3591" width="5.83203125" style="362" customWidth="1"/>
    <col min="3592" max="3840" width="9.33203125" style="362"/>
    <col min="3841" max="3841" width="8" style="362" customWidth="1"/>
    <col min="3842" max="3842" width="11.33203125" style="362" customWidth="1"/>
    <col min="3843" max="3843" width="68" style="362" bestFit="1" customWidth="1"/>
    <col min="3844" max="3844" width="6.5" style="362" customWidth="1"/>
    <col min="3845" max="3845" width="14.6640625" style="362" customWidth="1"/>
    <col min="3846" max="3846" width="17.6640625" style="362" customWidth="1"/>
    <col min="3847" max="3847" width="5.83203125" style="362" customWidth="1"/>
    <col min="3848" max="4096" width="9.33203125" style="362"/>
    <col min="4097" max="4097" width="8" style="362" customWidth="1"/>
    <col min="4098" max="4098" width="11.33203125" style="362" customWidth="1"/>
    <col min="4099" max="4099" width="68" style="362" bestFit="1" customWidth="1"/>
    <col min="4100" max="4100" width="6.5" style="362" customWidth="1"/>
    <col min="4101" max="4101" width="14.6640625" style="362" customWidth="1"/>
    <col min="4102" max="4102" width="17.6640625" style="362" customWidth="1"/>
    <col min="4103" max="4103" width="5.83203125" style="362" customWidth="1"/>
    <col min="4104" max="4352" width="9.33203125" style="362"/>
    <col min="4353" max="4353" width="8" style="362" customWidth="1"/>
    <col min="4354" max="4354" width="11.33203125" style="362" customWidth="1"/>
    <col min="4355" max="4355" width="68" style="362" bestFit="1" customWidth="1"/>
    <col min="4356" max="4356" width="6.5" style="362" customWidth="1"/>
    <col min="4357" max="4357" width="14.6640625" style="362" customWidth="1"/>
    <col min="4358" max="4358" width="17.6640625" style="362" customWidth="1"/>
    <col min="4359" max="4359" width="5.83203125" style="362" customWidth="1"/>
    <col min="4360" max="4608" width="9.33203125" style="362"/>
    <col min="4609" max="4609" width="8" style="362" customWidth="1"/>
    <col min="4610" max="4610" width="11.33203125" style="362" customWidth="1"/>
    <col min="4611" max="4611" width="68" style="362" bestFit="1" customWidth="1"/>
    <col min="4612" max="4612" width="6.5" style="362" customWidth="1"/>
    <col min="4613" max="4613" width="14.6640625" style="362" customWidth="1"/>
    <col min="4614" max="4614" width="17.6640625" style="362" customWidth="1"/>
    <col min="4615" max="4615" width="5.83203125" style="362" customWidth="1"/>
    <col min="4616" max="4864" width="9.33203125" style="362"/>
    <col min="4865" max="4865" width="8" style="362" customWidth="1"/>
    <col min="4866" max="4866" width="11.33203125" style="362" customWidth="1"/>
    <col min="4867" max="4867" width="68" style="362" bestFit="1" customWidth="1"/>
    <col min="4868" max="4868" width="6.5" style="362" customWidth="1"/>
    <col min="4869" max="4869" width="14.6640625" style="362" customWidth="1"/>
    <col min="4870" max="4870" width="17.6640625" style="362" customWidth="1"/>
    <col min="4871" max="4871" width="5.83203125" style="362" customWidth="1"/>
    <col min="4872" max="5120" width="9.33203125" style="362"/>
    <col min="5121" max="5121" width="8" style="362" customWidth="1"/>
    <col min="5122" max="5122" width="11.33203125" style="362" customWidth="1"/>
    <col min="5123" max="5123" width="68" style="362" bestFit="1" customWidth="1"/>
    <col min="5124" max="5124" width="6.5" style="362" customWidth="1"/>
    <col min="5125" max="5125" width="14.6640625" style="362" customWidth="1"/>
    <col min="5126" max="5126" width="17.6640625" style="362" customWidth="1"/>
    <col min="5127" max="5127" width="5.83203125" style="362" customWidth="1"/>
    <col min="5128" max="5376" width="9.33203125" style="362"/>
    <col min="5377" max="5377" width="8" style="362" customWidth="1"/>
    <col min="5378" max="5378" width="11.33203125" style="362" customWidth="1"/>
    <col min="5379" max="5379" width="68" style="362" bestFit="1" customWidth="1"/>
    <col min="5380" max="5380" width="6.5" style="362" customWidth="1"/>
    <col min="5381" max="5381" width="14.6640625" style="362" customWidth="1"/>
    <col min="5382" max="5382" width="17.6640625" style="362" customWidth="1"/>
    <col min="5383" max="5383" width="5.83203125" style="362" customWidth="1"/>
    <col min="5384" max="5632" width="9.33203125" style="362"/>
    <col min="5633" max="5633" width="8" style="362" customWidth="1"/>
    <col min="5634" max="5634" width="11.33203125" style="362" customWidth="1"/>
    <col min="5635" max="5635" width="68" style="362" bestFit="1" customWidth="1"/>
    <col min="5636" max="5636" width="6.5" style="362" customWidth="1"/>
    <col min="5637" max="5637" width="14.6640625" style="362" customWidth="1"/>
    <col min="5638" max="5638" width="17.6640625" style="362" customWidth="1"/>
    <col min="5639" max="5639" width="5.83203125" style="362" customWidth="1"/>
    <col min="5640" max="5888" width="9.33203125" style="362"/>
    <col min="5889" max="5889" width="8" style="362" customWidth="1"/>
    <col min="5890" max="5890" width="11.33203125" style="362" customWidth="1"/>
    <col min="5891" max="5891" width="68" style="362" bestFit="1" customWidth="1"/>
    <col min="5892" max="5892" width="6.5" style="362" customWidth="1"/>
    <col min="5893" max="5893" width="14.6640625" style="362" customWidth="1"/>
    <col min="5894" max="5894" width="17.6640625" style="362" customWidth="1"/>
    <col min="5895" max="5895" width="5.83203125" style="362" customWidth="1"/>
    <col min="5896" max="6144" width="9.33203125" style="362"/>
    <col min="6145" max="6145" width="8" style="362" customWidth="1"/>
    <col min="6146" max="6146" width="11.33203125" style="362" customWidth="1"/>
    <col min="6147" max="6147" width="68" style="362" bestFit="1" customWidth="1"/>
    <col min="6148" max="6148" width="6.5" style="362" customWidth="1"/>
    <col min="6149" max="6149" width="14.6640625" style="362" customWidth="1"/>
    <col min="6150" max="6150" width="17.6640625" style="362" customWidth="1"/>
    <col min="6151" max="6151" width="5.83203125" style="362" customWidth="1"/>
    <col min="6152" max="6400" width="9.33203125" style="362"/>
    <col min="6401" max="6401" width="8" style="362" customWidth="1"/>
    <col min="6402" max="6402" width="11.33203125" style="362" customWidth="1"/>
    <col min="6403" max="6403" width="68" style="362" bestFit="1" customWidth="1"/>
    <col min="6404" max="6404" width="6.5" style="362" customWidth="1"/>
    <col min="6405" max="6405" width="14.6640625" style="362" customWidth="1"/>
    <col min="6406" max="6406" width="17.6640625" style="362" customWidth="1"/>
    <col min="6407" max="6407" width="5.83203125" style="362" customWidth="1"/>
    <col min="6408" max="6656" width="9.33203125" style="362"/>
    <col min="6657" max="6657" width="8" style="362" customWidth="1"/>
    <col min="6658" max="6658" width="11.33203125" style="362" customWidth="1"/>
    <col min="6659" max="6659" width="68" style="362" bestFit="1" customWidth="1"/>
    <col min="6660" max="6660" width="6.5" style="362" customWidth="1"/>
    <col min="6661" max="6661" width="14.6640625" style="362" customWidth="1"/>
    <col min="6662" max="6662" width="17.6640625" style="362" customWidth="1"/>
    <col min="6663" max="6663" width="5.83203125" style="362" customWidth="1"/>
    <col min="6664" max="6912" width="9.33203125" style="362"/>
    <col min="6913" max="6913" width="8" style="362" customWidth="1"/>
    <col min="6914" max="6914" width="11.33203125" style="362" customWidth="1"/>
    <col min="6915" max="6915" width="68" style="362" bestFit="1" customWidth="1"/>
    <col min="6916" max="6916" width="6.5" style="362" customWidth="1"/>
    <col min="6917" max="6917" width="14.6640625" style="362" customWidth="1"/>
    <col min="6918" max="6918" width="17.6640625" style="362" customWidth="1"/>
    <col min="6919" max="6919" width="5.83203125" style="362" customWidth="1"/>
    <col min="6920" max="7168" width="9.33203125" style="362"/>
    <col min="7169" max="7169" width="8" style="362" customWidth="1"/>
    <col min="7170" max="7170" width="11.33203125" style="362" customWidth="1"/>
    <col min="7171" max="7171" width="68" style="362" bestFit="1" customWidth="1"/>
    <col min="7172" max="7172" width="6.5" style="362" customWidth="1"/>
    <col min="7173" max="7173" width="14.6640625" style="362" customWidth="1"/>
    <col min="7174" max="7174" width="17.6640625" style="362" customWidth="1"/>
    <col min="7175" max="7175" width="5.83203125" style="362" customWidth="1"/>
    <col min="7176" max="7424" width="9.33203125" style="362"/>
    <col min="7425" max="7425" width="8" style="362" customWidth="1"/>
    <col min="7426" max="7426" width="11.33203125" style="362" customWidth="1"/>
    <col min="7427" max="7427" width="68" style="362" bestFit="1" customWidth="1"/>
    <col min="7428" max="7428" width="6.5" style="362" customWidth="1"/>
    <col min="7429" max="7429" width="14.6640625" style="362" customWidth="1"/>
    <col min="7430" max="7430" width="17.6640625" style="362" customWidth="1"/>
    <col min="7431" max="7431" width="5.83203125" style="362" customWidth="1"/>
    <col min="7432" max="7680" width="9.33203125" style="362"/>
    <col min="7681" max="7681" width="8" style="362" customWidth="1"/>
    <col min="7682" max="7682" width="11.33203125" style="362" customWidth="1"/>
    <col min="7683" max="7683" width="68" style="362" bestFit="1" customWidth="1"/>
    <col min="7684" max="7684" width="6.5" style="362" customWidth="1"/>
    <col min="7685" max="7685" width="14.6640625" style="362" customWidth="1"/>
    <col min="7686" max="7686" width="17.6640625" style="362" customWidth="1"/>
    <col min="7687" max="7687" width="5.83203125" style="362" customWidth="1"/>
    <col min="7688" max="7936" width="9.33203125" style="362"/>
    <col min="7937" max="7937" width="8" style="362" customWidth="1"/>
    <col min="7938" max="7938" width="11.33203125" style="362" customWidth="1"/>
    <col min="7939" max="7939" width="68" style="362" bestFit="1" customWidth="1"/>
    <col min="7940" max="7940" width="6.5" style="362" customWidth="1"/>
    <col min="7941" max="7941" width="14.6640625" style="362" customWidth="1"/>
    <col min="7942" max="7942" width="17.6640625" style="362" customWidth="1"/>
    <col min="7943" max="7943" width="5.83203125" style="362" customWidth="1"/>
    <col min="7944" max="8192" width="9.33203125" style="362"/>
    <col min="8193" max="8193" width="8" style="362" customWidth="1"/>
    <col min="8194" max="8194" width="11.33203125" style="362" customWidth="1"/>
    <col min="8195" max="8195" width="68" style="362" bestFit="1" customWidth="1"/>
    <col min="8196" max="8196" width="6.5" style="362" customWidth="1"/>
    <col min="8197" max="8197" width="14.6640625" style="362" customWidth="1"/>
    <col min="8198" max="8198" width="17.6640625" style="362" customWidth="1"/>
    <col min="8199" max="8199" width="5.83203125" style="362" customWidth="1"/>
    <col min="8200" max="8448" width="9.33203125" style="362"/>
    <col min="8449" max="8449" width="8" style="362" customWidth="1"/>
    <col min="8450" max="8450" width="11.33203125" style="362" customWidth="1"/>
    <col min="8451" max="8451" width="68" style="362" bestFit="1" customWidth="1"/>
    <col min="8452" max="8452" width="6.5" style="362" customWidth="1"/>
    <col min="8453" max="8453" width="14.6640625" style="362" customWidth="1"/>
    <col min="8454" max="8454" width="17.6640625" style="362" customWidth="1"/>
    <col min="8455" max="8455" width="5.83203125" style="362" customWidth="1"/>
    <col min="8456" max="8704" width="9.33203125" style="362"/>
    <col min="8705" max="8705" width="8" style="362" customWidth="1"/>
    <col min="8706" max="8706" width="11.33203125" style="362" customWidth="1"/>
    <col min="8707" max="8707" width="68" style="362" bestFit="1" customWidth="1"/>
    <col min="8708" max="8708" width="6.5" style="362" customWidth="1"/>
    <col min="8709" max="8709" width="14.6640625" style="362" customWidth="1"/>
    <col min="8710" max="8710" width="17.6640625" style="362" customWidth="1"/>
    <col min="8711" max="8711" width="5.83203125" style="362" customWidth="1"/>
    <col min="8712" max="8960" width="9.33203125" style="362"/>
    <col min="8961" max="8961" width="8" style="362" customWidth="1"/>
    <col min="8962" max="8962" width="11.33203125" style="362" customWidth="1"/>
    <col min="8963" max="8963" width="68" style="362" bestFit="1" customWidth="1"/>
    <col min="8964" max="8964" width="6.5" style="362" customWidth="1"/>
    <col min="8965" max="8965" width="14.6640625" style="362" customWidth="1"/>
    <col min="8966" max="8966" width="17.6640625" style="362" customWidth="1"/>
    <col min="8967" max="8967" width="5.83203125" style="362" customWidth="1"/>
    <col min="8968" max="9216" width="9.33203125" style="362"/>
    <col min="9217" max="9217" width="8" style="362" customWidth="1"/>
    <col min="9218" max="9218" width="11.33203125" style="362" customWidth="1"/>
    <col min="9219" max="9219" width="68" style="362" bestFit="1" customWidth="1"/>
    <col min="9220" max="9220" width="6.5" style="362" customWidth="1"/>
    <col min="9221" max="9221" width="14.6640625" style="362" customWidth="1"/>
    <col min="9222" max="9222" width="17.6640625" style="362" customWidth="1"/>
    <col min="9223" max="9223" width="5.83203125" style="362" customWidth="1"/>
    <col min="9224" max="9472" width="9.33203125" style="362"/>
    <col min="9473" max="9473" width="8" style="362" customWidth="1"/>
    <col min="9474" max="9474" width="11.33203125" style="362" customWidth="1"/>
    <col min="9475" max="9475" width="68" style="362" bestFit="1" customWidth="1"/>
    <col min="9476" max="9476" width="6.5" style="362" customWidth="1"/>
    <col min="9477" max="9477" width="14.6640625" style="362" customWidth="1"/>
    <col min="9478" max="9478" width="17.6640625" style="362" customWidth="1"/>
    <col min="9479" max="9479" width="5.83203125" style="362" customWidth="1"/>
    <col min="9480" max="9728" width="9.33203125" style="362"/>
    <col min="9729" max="9729" width="8" style="362" customWidth="1"/>
    <col min="9730" max="9730" width="11.33203125" style="362" customWidth="1"/>
    <col min="9731" max="9731" width="68" style="362" bestFit="1" customWidth="1"/>
    <col min="9732" max="9732" width="6.5" style="362" customWidth="1"/>
    <col min="9733" max="9733" width="14.6640625" style="362" customWidth="1"/>
    <col min="9734" max="9734" width="17.6640625" style="362" customWidth="1"/>
    <col min="9735" max="9735" width="5.83203125" style="362" customWidth="1"/>
    <col min="9736" max="9984" width="9.33203125" style="362"/>
    <col min="9985" max="9985" width="8" style="362" customWidth="1"/>
    <col min="9986" max="9986" width="11.33203125" style="362" customWidth="1"/>
    <col min="9987" max="9987" width="68" style="362" bestFit="1" customWidth="1"/>
    <col min="9988" max="9988" width="6.5" style="362" customWidth="1"/>
    <col min="9989" max="9989" width="14.6640625" style="362" customWidth="1"/>
    <col min="9990" max="9990" width="17.6640625" style="362" customWidth="1"/>
    <col min="9991" max="9991" width="5.83203125" style="362" customWidth="1"/>
    <col min="9992" max="10240" width="9.33203125" style="362"/>
    <col min="10241" max="10241" width="8" style="362" customWidth="1"/>
    <col min="10242" max="10242" width="11.33203125" style="362" customWidth="1"/>
    <col min="10243" max="10243" width="68" style="362" bestFit="1" customWidth="1"/>
    <col min="10244" max="10244" width="6.5" style="362" customWidth="1"/>
    <col min="10245" max="10245" width="14.6640625" style="362" customWidth="1"/>
    <col min="10246" max="10246" width="17.6640625" style="362" customWidth="1"/>
    <col min="10247" max="10247" width="5.83203125" style="362" customWidth="1"/>
    <col min="10248" max="10496" width="9.33203125" style="362"/>
    <col min="10497" max="10497" width="8" style="362" customWidth="1"/>
    <col min="10498" max="10498" width="11.33203125" style="362" customWidth="1"/>
    <col min="10499" max="10499" width="68" style="362" bestFit="1" customWidth="1"/>
    <col min="10500" max="10500" width="6.5" style="362" customWidth="1"/>
    <col min="10501" max="10501" width="14.6640625" style="362" customWidth="1"/>
    <col min="10502" max="10502" width="17.6640625" style="362" customWidth="1"/>
    <col min="10503" max="10503" width="5.83203125" style="362" customWidth="1"/>
    <col min="10504" max="10752" width="9.33203125" style="362"/>
    <col min="10753" max="10753" width="8" style="362" customWidth="1"/>
    <col min="10754" max="10754" width="11.33203125" style="362" customWidth="1"/>
    <col min="10755" max="10755" width="68" style="362" bestFit="1" customWidth="1"/>
    <col min="10756" max="10756" width="6.5" style="362" customWidth="1"/>
    <col min="10757" max="10757" width="14.6640625" style="362" customWidth="1"/>
    <col min="10758" max="10758" width="17.6640625" style="362" customWidth="1"/>
    <col min="10759" max="10759" width="5.83203125" style="362" customWidth="1"/>
    <col min="10760" max="11008" width="9.33203125" style="362"/>
    <col min="11009" max="11009" width="8" style="362" customWidth="1"/>
    <col min="11010" max="11010" width="11.33203125" style="362" customWidth="1"/>
    <col min="11011" max="11011" width="68" style="362" bestFit="1" customWidth="1"/>
    <col min="11012" max="11012" width="6.5" style="362" customWidth="1"/>
    <col min="11013" max="11013" width="14.6640625" style="362" customWidth="1"/>
    <col min="11014" max="11014" width="17.6640625" style="362" customWidth="1"/>
    <col min="11015" max="11015" width="5.83203125" style="362" customWidth="1"/>
    <col min="11016" max="11264" width="9.33203125" style="362"/>
    <col min="11265" max="11265" width="8" style="362" customWidth="1"/>
    <col min="11266" max="11266" width="11.33203125" style="362" customWidth="1"/>
    <col min="11267" max="11267" width="68" style="362" bestFit="1" customWidth="1"/>
    <col min="11268" max="11268" width="6.5" style="362" customWidth="1"/>
    <col min="11269" max="11269" width="14.6640625" style="362" customWidth="1"/>
    <col min="11270" max="11270" width="17.6640625" style="362" customWidth="1"/>
    <col min="11271" max="11271" width="5.83203125" style="362" customWidth="1"/>
    <col min="11272" max="11520" width="9.33203125" style="362"/>
    <col min="11521" max="11521" width="8" style="362" customWidth="1"/>
    <col min="11522" max="11522" width="11.33203125" style="362" customWidth="1"/>
    <col min="11523" max="11523" width="68" style="362" bestFit="1" customWidth="1"/>
    <col min="11524" max="11524" width="6.5" style="362" customWidth="1"/>
    <col min="11525" max="11525" width="14.6640625" style="362" customWidth="1"/>
    <col min="11526" max="11526" width="17.6640625" style="362" customWidth="1"/>
    <col min="11527" max="11527" width="5.83203125" style="362" customWidth="1"/>
    <col min="11528" max="11776" width="9.33203125" style="362"/>
    <col min="11777" max="11777" width="8" style="362" customWidth="1"/>
    <col min="11778" max="11778" width="11.33203125" style="362" customWidth="1"/>
    <col min="11779" max="11779" width="68" style="362" bestFit="1" customWidth="1"/>
    <col min="11780" max="11780" width="6.5" style="362" customWidth="1"/>
    <col min="11781" max="11781" width="14.6640625" style="362" customWidth="1"/>
    <col min="11782" max="11782" width="17.6640625" style="362" customWidth="1"/>
    <col min="11783" max="11783" width="5.83203125" style="362" customWidth="1"/>
    <col min="11784" max="12032" width="9.33203125" style="362"/>
    <col min="12033" max="12033" width="8" style="362" customWidth="1"/>
    <col min="12034" max="12034" width="11.33203125" style="362" customWidth="1"/>
    <col min="12035" max="12035" width="68" style="362" bestFit="1" customWidth="1"/>
    <col min="12036" max="12036" width="6.5" style="362" customWidth="1"/>
    <col min="12037" max="12037" width="14.6640625" style="362" customWidth="1"/>
    <col min="12038" max="12038" width="17.6640625" style="362" customWidth="1"/>
    <col min="12039" max="12039" width="5.83203125" style="362" customWidth="1"/>
    <col min="12040" max="12288" width="9.33203125" style="362"/>
    <col min="12289" max="12289" width="8" style="362" customWidth="1"/>
    <col min="12290" max="12290" width="11.33203125" style="362" customWidth="1"/>
    <col min="12291" max="12291" width="68" style="362" bestFit="1" customWidth="1"/>
    <col min="12292" max="12292" width="6.5" style="362" customWidth="1"/>
    <col min="12293" max="12293" width="14.6640625" style="362" customWidth="1"/>
    <col min="12294" max="12294" width="17.6640625" style="362" customWidth="1"/>
    <col min="12295" max="12295" width="5.83203125" style="362" customWidth="1"/>
    <col min="12296" max="12544" width="9.33203125" style="362"/>
    <col min="12545" max="12545" width="8" style="362" customWidth="1"/>
    <col min="12546" max="12546" width="11.33203125" style="362" customWidth="1"/>
    <col min="12547" max="12547" width="68" style="362" bestFit="1" customWidth="1"/>
    <col min="12548" max="12548" width="6.5" style="362" customWidth="1"/>
    <col min="12549" max="12549" width="14.6640625" style="362" customWidth="1"/>
    <col min="12550" max="12550" width="17.6640625" style="362" customWidth="1"/>
    <col min="12551" max="12551" width="5.83203125" style="362" customWidth="1"/>
    <col min="12552" max="12800" width="9.33203125" style="362"/>
    <col min="12801" max="12801" width="8" style="362" customWidth="1"/>
    <col min="12802" max="12802" width="11.33203125" style="362" customWidth="1"/>
    <col min="12803" max="12803" width="68" style="362" bestFit="1" customWidth="1"/>
    <col min="12804" max="12804" width="6.5" style="362" customWidth="1"/>
    <col min="12805" max="12805" width="14.6640625" style="362" customWidth="1"/>
    <col min="12806" max="12806" width="17.6640625" style="362" customWidth="1"/>
    <col min="12807" max="12807" width="5.83203125" style="362" customWidth="1"/>
    <col min="12808" max="13056" width="9.33203125" style="362"/>
    <col min="13057" max="13057" width="8" style="362" customWidth="1"/>
    <col min="13058" max="13058" width="11.33203125" style="362" customWidth="1"/>
    <col min="13059" max="13059" width="68" style="362" bestFit="1" customWidth="1"/>
    <col min="13060" max="13060" width="6.5" style="362" customWidth="1"/>
    <col min="13061" max="13061" width="14.6640625" style="362" customWidth="1"/>
    <col min="13062" max="13062" width="17.6640625" style="362" customWidth="1"/>
    <col min="13063" max="13063" width="5.83203125" style="362" customWidth="1"/>
    <col min="13064" max="13312" width="9.33203125" style="362"/>
    <col min="13313" max="13313" width="8" style="362" customWidth="1"/>
    <col min="13314" max="13314" width="11.33203125" style="362" customWidth="1"/>
    <col min="13315" max="13315" width="68" style="362" bestFit="1" customWidth="1"/>
    <col min="13316" max="13316" width="6.5" style="362" customWidth="1"/>
    <col min="13317" max="13317" width="14.6640625" style="362" customWidth="1"/>
    <col min="13318" max="13318" width="17.6640625" style="362" customWidth="1"/>
    <col min="13319" max="13319" width="5.83203125" style="362" customWidth="1"/>
    <col min="13320" max="13568" width="9.33203125" style="362"/>
    <col min="13569" max="13569" width="8" style="362" customWidth="1"/>
    <col min="13570" max="13570" width="11.33203125" style="362" customWidth="1"/>
    <col min="13571" max="13571" width="68" style="362" bestFit="1" customWidth="1"/>
    <col min="13572" max="13572" width="6.5" style="362" customWidth="1"/>
    <col min="13573" max="13573" width="14.6640625" style="362" customWidth="1"/>
    <col min="13574" max="13574" width="17.6640625" style="362" customWidth="1"/>
    <col min="13575" max="13575" width="5.83203125" style="362" customWidth="1"/>
    <col min="13576" max="13824" width="9.33203125" style="362"/>
    <col min="13825" max="13825" width="8" style="362" customWidth="1"/>
    <col min="13826" max="13826" width="11.33203125" style="362" customWidth="1"/>
    <col min="13827" max="13827" width="68" style="362" bestFit="1" customWidth="1"/>
    <col min="13828" max="13828" width="6.5" style="362" customWidth="1"/>
    <col min="13829" max="13829" width="14.6640625" style="362" customWidth="1"/>
    <col min="13830" max="13830" width="17.6640625" style="362" customWidth="1"/>
    <col min="13831" max="13831" width="5.83203125" style="362" customWidth="1"/>
    <col min="13832" max="14080" width="9.33203125" style="362"/>
    <col min="14081" max="14081" width="8" style="362" customWidth="1"/>
    <col min="14082" max="14082" width="11.33203125" style="362" customWidth="1"/>
    <col min="14083" max="14083" width="68" style="362" bestFit="1" customWidth="1"/>
    <col min="14084" max="14084" width="6.5" style="362" customWidth="1"/>
    <col min="14085" max="14085" width="14.6640625" style="362" customWidth="1"/>
    <col min="14086" max="14086" width="17.6640625" style="362" customWidth="1"/>
    <col min="14087" max="14087" width="5.83203125" style="362" customWidth="1"/>
    <col min="14088" max="14336" width="9.33203125" style="362"/>
    <col min="14337" max="14337" width="8" style="362" customWidth="1"/>
    <col min="14338" max="14338" width="11.33203125" style="362" customWidth="1"/>
    <col min="14339" max="14339" width="68" style="362" bestFit="1" customWidth="1"/>
    <col min="14340" max="14340" width="6.5" style="362" customWidth="1"/>
    <col min="14341" max="14341" width="14.6640625" style="362" customWidth="1"/>
    <col min="14342" max="14342" width="17.6640625" style="362" customWidth="1"/>
    <col min="14343" max="14343" width="5.83203125" style="362" customWidth="1"/>
    <col min="14344" max="14592" width="9.33203125" style="362"/>
    <col min="14593" max="14593" width="8" style="362" customWidth="1"/>
    <col min="14594" max="14594" width="11.33203125" style="362" customWidth="1"/>
    <col min="14595" max="14595" width="68" style="362" bestFit="1" customWidth="1"/>
    <col min="14596" max="14596" width="6.5" style="362" customWidth="1"/>
    <col min="14597" max="14597" width="14.6640625" style="362" customWidth="1"/>
    <col min="14598" max="14598" width="17.6640625" style="362" customWidth="1"/>
    <col min="14599" max="14599" width="5.83203125" style="362" customWidth="1"/>
    <col min="14600" max="14848" width="9.33203125" style="362"/>
    <col min="14849" max="14849" width="8" style="362" customWidth="1"/>
    <col min="14850" max="14850" width="11.33203125" style="362" customWidth="1"/>
    <col min="14851" max="14851" width="68" style="362" bestFit="1" customWidth="1"/>
    <col min="14852" max="14852" width="6.5" style="362" customWidth="1"/>
    <col min="14853" max="14853" width="14.6640625" style="362" customWidth="1"/>
    <col min="14854" max="14854" width="17.6640625" style="362" customWidth="1"/>
    <col min="14855" max="14855" width="5.83203125" style="362" customWidth="1"/>
    <col min="14856" max="15104" width="9.33203125" style="362"/>
    <col min="15105" max="15105" width="8" style="362" customWidth="1"/>
    <col min="15106" max="15106" width="11.33203125" style="362" customWidth="1"/>
    <col min="15107" max="15107" width="68" style="362" bestFit="1" customWidth="1"/>
    <col min="15108" max="15108" width="6.5" style="362" customWidth="1"/>
    <col min="15109" max="15109" width="14.6640625" style="362" customWidth="1"/>
    <col min="15110" max="15110" width="17.6640625" style="362" customWidth="1"/>
    <col min="15111" max="15111" width="5.83203125" style="362" customWidth="1"/>
    <col min="15112" max="15360" width="9.33203125" style="362"/>
    <col min="15361" max="15361" width="8" style="362" customWidth="1"/>
    <col min="15362" max="15362" width="11.33203125" style="362" customWidth="1"/>
    <col min="15363" max="15363" width="68" style="362" bestFit="1" customWidth="1"/>
    <col min="15364" max="15364" width="6.5" style="362" customWidth="1"/>
    <col min="15365" max="15365" width="14.6640625" style="362" customWidth="1"/>
    <col min="15366" max="15366" width="17.6640625" style="362" customWidth="1"/>
    <col min="15367" max="15367" width="5.83203125" style="362" customWidth="1"/>
    <col min="15368" max="15616" width="9.33203125" style="362"/>
    <col min="15617" max="15617" width="8" style="362" customWidth="1"/>
    <col min="15618" max="15618" width="11.33203125" style="362" customWidth="1"/>
    <col min="15619" max="15619" width="68" style="362" bestFit="1" customWidth="1"/>
    <col min="15620" max="15620" width="6.5" style="362" customWidth="1"/>
    <col min="15621" max="15621" width="14.6640625" style="362" customWidth="1"/>
    <col min="15622" max="15622" width="17.6640625" style="362" customWidth="1"/>
    <col min="15623" max="15623" width="5.83203125" style="362" customWidth="1"/>
    <col min="15624" max="15872" width="9.33203125" style="362"/>
    <col min="15873" max="15873" width="8" style="362" customWidth="1"/>
    <col min="15874" max="15874" width="11.33203125" style="362" customWidth="1"/>
    <col min="15875" max="15875" width="68" style="362" bestFit="1" customWidth="1"/>
    <col min="15876" max="15876" width="6.5" style="362" customWidth="1"/>
    <col min="15877" max="15877" width="14.6640625" style="362" customWidth="1"/>
    <col min="15878" max="15878" width="17.6640625" style="362" customWidth="1"/>
    <col min="15879" max="15879" width="5.83203125" style="362" customWidth="1"/>
    <col min="15880" max="16128" width="9.33203125" style="362"/>
    <col min="16129" max="16129" width="8" style="362" customWidth="1"/>
    <col min="16130" max="16130" width="11.33203125" style="362" customWidth="1"/>
    <col min="16131" max="16131" width="68" style="362" bestFit="1" customWidth="1"/>
    <col min="16132" max="16132" width="6.5" style="362" customWidth="1"/>
    <col min="16133" max="16133" width="14.6640625" style="362" customWidth="1"/>
    <col min="16134" max="16134" width="17.6640625" style="362" customWidth="1"/>
    <col min="16135" max="16135" width="5.83203125" style="362" customWidth="1"/>
    <col min="16136" max="16384" width="9.33203125" style="362"/>
  </cols>
  <sheetData>
    <row r="1" spans="1:6" ht="15">
      <c r="A1" s="357" t="s">
        <v>1726</v>
      </c>
      <c r="B1" s="358"/>
      <c r="C1" s="358"/>
      <c r="D1" s="359"/>
      <c r="E1" s="360"/>
      <c r="F1" s="361"/>
    </row>
    <row r="2" spans="1:6" ht="18" customHeight="1">
      <c r="A2" s="363" t="s">
        <v>1727</v>
      </c>
      <c r="B2" s="364"/>
      <c r="C2" s="364" t="s">
        <v>1728</v>
      </c>
      <c r="D2" s="365"/>
      <c r="E2" s="366"/>
      <c r="F2" s="367"/>
    </row>
    <row r="3" spans="1:6" ht="6" customHeight="1">
      <c r="A3" s="368"/>
      <c r="B3" s="364"/>
      <c r="C3" s="364"/>
      <c r="D3" s="365"/>
      <c r="E3" s="366"/>
      <c r="F3" s="367"/>
    </row>
    <row r="4" spans="1:6" ht="16.5" customHeight="1" thickBot="1">
      <c r="A4" s="369"/>
      <c r="B4" s="370"/>
      <c r="C4" s="371" t="s">
        <v>1729</v>
      </c>
      <c r="D4" s="372"/>
      <c r="E4" s="373"/>
      <c r="F4" s="374"/>
    </row>
    <row r="5" spans="1:6" ht="12.75" customHeight="1">
      <c r="B5" s="375"/>
    </row>
    <row r="6" spans="1:6" ht="12.75">
      <c r="B6" s="378" t="s">
        <v>27</v>
      </c>
      <c r="C6" s="379"/>
      <c r="D6" s="380"/>
      <c r="F6" s="381"/>
    </row>
    <row r="7" spans="1:6" ht="12.75">
      <c r="B7" s="378" t="s">
        <v>1730</v>
      </c>
      <c r="C7" s="382"/>
      <c r="D7" s="380"/>
    </row>
    <row r="8" spans="1:6" ht="12.75">
      <c r="B8" s="378" t="s">
        <v>1731</v>
      </c>
      <c r="D8" s="383"/>
    </row>
    <row r="9" spans="1:6" ht="13.5" thickBot="1"/>
    <row r="10" spans="1:6" ht="12.75">
      <c r="A10" s="385" t="s">
        <v>1732</v>
      </c>
      <c r="B10" s="386" t="s">
        <v>149</v>
      </c>
      <c r="C10" s="387" t="s">
        <v>147</v>
      </c>
      <c r="D10" s="387" t="s">
        <v>1733</v>
      </c>
      <c r="E10" s="388" t="s">
        <v>1734</v>
      </c>
      <c r="F10" s="389" t="s">
        <v>1735</v>
      </c>
    </row>
    <row r="11" spans="1:6" ht="13.5" thickBot="1">
      <c r="A11" s="390"/>
      <c r="B11" s="391"/>
      <c r="C11" s="392"/>
      <c r="D11" s="392"/>
      <c r="E11" s="393"/>
      <c r="F11" s="394"/>
    </row>
    <row r="12" spans="1:6" ht="13.5" thickBot="1">
      <c r="A12" s="395" t="s">
        <v>1736</v>
      </c>
      <c r="B12" s="396"/>
      <c r="C12" s="397"/>
      <c r="D12" s="398"/>
      <c r="E12" s="399"/>
      <c r="F12" s="400"/>
    </row>
    <row r="13" spans="1:6" ht="12.75">
      <c r="A13" s="401"/>
      <c r="B13" s="402"/>
      <c r="C13" s="403"/>
      <c r="D13" s="404"/>
      <c r="E13" s="405"/>
      <c r="F13" s="406"/>
    </row>
    <row r="14" spans="1:6" ht="12.75">
      <c r="A14" s="407"/>
      <c r="B14" s="408"/>
      <c r="C14" s="409" t="s">
        <v>1737</v>
      </c>
      <c r="D14" s="410"/>
      <c r="E14" s="411"/>
      <c r="F14" s="412"/>
    </row>
    <row r="15" spans="1:6" ht="12.75">
      <c r="A15" s="407"/>
      <c r="B15" s="408"/>
      <c r="C15" s="409" t="s">
        <v>1738</v>
      </c>
      <c r="D15" s="410"/>
      <c r="E15" s="411"/>
      <c r="F15" s="412"/>
    </row>
    <row r="16" spans="1:6" ht="12.75">
      <c r="A16" s="407"/>
      <c r="B16" s="408"/>
      <c r="C16" s="413"/>
      <c r="D16" s="410"/>
      <c r="E16" s="411"/>
      <c r="F16" s="412"/>
    </row>
    <row r="17" spans="1:6" ht="12.75">
      <c r="A17" s="414"/>
      <c r="B17" s="408">
        <v>1</v>
      </c>
      <c r="C17" s="413" t="s">
        <v>1739</v>
      </c>
      <c r="D17" s="410" t="s">
        <v>390</v>
      </c>
      <c r="E17" s="411"/>
      <c r="F17" s="412" t="str">
        <f>IF(B17*E17,B17*E17,"")</f>
        <v/>
      </c>
    </row>
    <row r="18" spans="1:6" ht="12.75">
      <c r="A18" s="407"/>
      <c r="B18" s="408"/>
      <c r="C18" s="413"/>
      <c r="D18" s="410"/>
      <c r="E18" s="411"/>
      <c r="F18" s="412"/>
    </row>
    <row r="19" spans="1:6" ht="12.75">
      <c r="A19" s="414"/>
      <c r="B19" s="408">
        <v>1</v>
      </c>
      <c r="C19" s="413" t="s">
        <v>1740</v>
      </c>
      <c r="D19" s="410" t="s">
        <v>390</v>
      </c>
      <c r="E19" s="411"/>
      <c r="F19" s="412">
        <f>E19*B19</f>
        <v>0</v>
      </c>
    </row>
    <row r="20" spans="1:6" ht="12.75">
      <c r="A20" s="414"/>
      <c r="B20" s="408"/>
      <c r="C20" s="413" t="s">
        <v>1741</v>
      </c>
      <c r="D20" s="410"/>
      <c r="E20" s="411"/>
      <c r="F20" s="412"/>
    </row>
    <row r="21" spans="1:6" ht="12.75">
      <c r="A21" s="414"/>
      <c r="B21" s="408"/>
      <c r="C21" s="413" t="s">
        <v>1742</v>
      </c>
      <c r="D21" s="410"/>
      <c r="E21" s="411"/>
      <c r="F21" s="412"/>
    </row>
    <row r="22" spans="1:6" ht="12.75">
      <c r="A22" s="414"/>
      <c r="B22" s="408"/>
      <c r="C22" s="413" t="s">
        <v>1743</v>
      </c>
      <c r="D22" s="410"/>
      <c r="E22" s="411"/>
      <c r="F22" s="412"/>
    </row>
    <row r="23" spans="1:6" ht="12.75">
      <c r="A23" s="414"/>
      <c r="B23" s="408"/>
      <c r="C23" s="413"/>
      <c r="D23" s="410"/>
      <c r="E23" s="411"/>
      <c r="F23" s="412"/>
    </row>
    <row r="24" spans="1:6" ht="12.75">
      <c r="A24" s="414"/>
      <c r="B24" s="408"/>
      <c r="C24" s="413"/>
      <c r="D24" s="410"/>
      <c r="E24" s="411"/>
      <c r="F24" s="412"/>
    </row>
    <row r="25" spans="1:6" ht="12.75">
      <c r="A25" s="414"/>
      <c r="B25" s="408">
        <v>24</v>
      </c>
      <c r="C25" s="413" t="s">
        <v>1744</v>
      </c>
      <c r="D25" s="410" t="s">
        <v>1745</v>
      </c>
      <c r="E25" s="411"/>
      <c r="F25" s="412">
        <f>E25*B25</f>
        <v>0</v>
      </c>
    </row>
    <row r="26" spans="1:6" ht="12.75">
      <c r="A26" s="414"/>
      <c r="B26" s="408"/>
      <c r="C26" s="413" t="s">
        <v>1746</v>
      </c>
      <c r="D26" s="410"/>
      <c r="E26" s="411"/>
      <c r="F26" s="412"/>
    </row>
    <row r="27" spans="1:6" ht="12.75">
      <c r="A27" s="414"/>
      <c r="B27" s="408"/>
      <c r="C27" s="413" t="s">
        <v>1747</v>
      </c>
      <c r="D27" s="410"/>
      <c r="E27" s="411"/>
      <c r="F27" s="412"/>
    </row>
    <row r="28" spans="1:6" ht="12.75">
      <c r="A28" s="414"/>
      <c r="B28" s="408"/>
      <c r="C28" s="413" t="s">
        <v>1748</v>
      </c>
      <c r="D28" s="410"/>
      <c r="E28" s="411"/>
      <c r="F28" s="412"/>
    </row>
    <row r="29" spans="1:6" s="420" customFormat="1" ht="12.75">
      <c r="A29" s="415"/>
      <c r="B29" s="416"/>
      <c r="C29" s="417"/>
      <c r="D29" s="418"/>
      <c r="E29" s="419"/>
      <c r="F29" s="412"/>
    </row>
    <row r="30" spans="1:6" ht="12.75">
      <c r="A30" s="414"/>
      <c r="B30" s="408">
        <v>2</v>
      </c>
      <c r="C30" s="413" t="s">
        <v>1749</v>
      </c>
      <c r="D30" s="410" t="s">
        <v>1745</v>
      </c>
      <c r="E30" s="411"/>
      <c r="F30" s="412">
        <f>E30*B30</f>
        <v>0</v>
      </c>
    </row>
    <row r="31" spans="1:6" ht="12.75">
      <c r="A31" s="414"/>
      <c r="B31" s="408"/>
      <c r="C31" s="413"/>
      <c r="D31" s="410"/>
      <c r="E31" s="411"/>
      <c r="F31" s="412"/>
    </row>
    <row r="32" spans="1:6" ht="12.75">
      <c r="A32" s="414"/>
      <c r="B32" s="408">
        <v>2</v>
      </c>
      <c r="C32" s="413" t="s">
        <v>1750</v>
      </c>
      <c r="D32" s="410" t="s">
        <v>1745</v>
      </c>
      <c r="E32" s="411"/>
      <c r="F32" s="412">
        <f>E32*B32</f>
        <v>0</v>
      </c>
    </row>
    <row r="33" spans="1:6" ht="12.75">
      <c r="A33" s="414"/>
      <c r="B33" s="408"/>
      <c r="C33" s="413" t="s">
        <v>1751</v>
      </c>
      <c r="D33" s="410"/>
      <c r="E33" s="411"/>
      <c r="F33" s="412"/>
    </row>
    <row r="34" spans="1:6" ht="12.75">
      <c r="A34" s="414"/>
      <c r="B34" s="408"/>
      <c r="C34" s="413" t="s">
        <v>1752</v>
      </c>
      <c r="D34" s="410"/>
      <c r="E34" s="411"/>
      <c r="F34" s="412"/>
    </row>
    <row r="35" spans="1:6" ht="12.75">
      <c r="A35" s="414"/>
      <c r="B35" s="408"/>
      <c r="C35" s="413"/>
      <c r="D35" s="410"/>
      <c r="E35" s="411"/>
      <c r="F35" s="412"/>
    </row>
    <row r="36" spans="1:6" ht="12.75">
      <c r="A36" s="421" t="s">
        <v>1753</v>
      </c>
      <c r="B36" s="422">
        <v>4</v>
      </c>
      <c r="C36" s="423" t="s">
        <v>1754</v>
      </c>
      <c r="D36" s="410" t="s">
        <v>1745</v>
      </c>
      <c r="E36" s="411"/>
      <c r="F36" s="412">
        <f>E36*B36</f>
        <v>0</v>
      </c>
    </row>
    <row r="37" spans="1:6" ht="13.5" thickBot="1">
      <c r="A37" s="421" t="s">
        <v>1753</v>
      </c>
      <c r="B37" s="422">
        <v>2</v>
      </c>
      <c r="C37" s="423" t="s">
        <v>1755</v>
      </c>
      <c r="D37" s="410" t="s">
        <v>1745</v>
      </c>
      <c r="E37" s="411"/>
      <c r="F37" s="412">
        <f>E37*B37</f>
        <v>0</v>
      </c>
    </row>
    <row r="38" spans="1:6" ht="13.5" thickBot="1">
      <c r="A38" s="395" t="s">
        <v>1756</v>
      </c>
      <c r="B38" s="396"/>
      <c r="C38" s="397"/>
      <c r="D38" s="424"/>
      <c r="E38" s="425"/>
      <c r="F38" s="426">
        <f>SUM(F13:F37)</f>
        <v>0</v>
      </c>
    </row>
    <row r="39" spans="1:6" ht="12.75">
      <c r="F39" s="427"/>
    </row>
    <row r="40" spans="1:6" s="428" customFormat="1" ht="16.5" customHeight="1" thickBot="1">
      <c r="B40" s="429"/>
      <c r="D40" s="430"/>
      <c r="E40" s="431"/>
      <c r="F40" s="431"/>
    </row>
    <row r="41" spans="1:6" ht="12.75">
      <c r="A41" s="385" t="s">
        <v>1732</v>
      </c>
      <c r="B41" s="386" t="s">
        <v>149</v>
      </c>
      <c r="C41" s="387" t="s">
        <v>147</v>
      </c>
      <c r="D41" s="387" t="s">
        <v>1733</v>
      </c>
      <c r="E41" s="388" t="s">
        <v>1734</v>
      </c>
      <c r="F41" s="389" t="s">
        <v>1735</v>
      </c>
    </row>
    <row r="42" spans="1:6" ht="13.5" thickBot="1">
      <c r="A42" s="390"/>
      <c r="B42" s="391"/>
      <c r="C42" s="392"/>
      <c r="D42" s="392"/>
      <c r="E42" s="393"/>
      <c r="F42" s="394"/>
    </row>
    <row r="43" spans="1:6" ht="13.5" thickBot="1">
      <c r="A43" s="395" t="s">
        <v>1757</v>
      </c>
      <c r="B43" s="396"/>
      <c r="C43" s="397"/>
      <c r="D43" s="398"/>
      <c r="E43" s="399"/>
      <c r="F43" s="400"/>
    </row>
    <row r="44" spans="1:6" ht="12.75">
      <c r="A44" s="401"/>
      <c r="B44" s="402"/>
      <c r="C44" s="403"/>
      <c r="D44" s="404"/>
      <c r="E44" s="432"/>
      <c r="F44" s="433"/>
    </row>
    <row r="45" spans="1:6" ht="12.75">
      <c r="A45" s="407"/>
      <c r="B45" s="408"/>
      <c r="C45" s="434" t="s">
        <v>1758</v>
      </c>
      <c r="D45" s="410"/>
      <c r="E45" s="435"/>
      <c r="F45" s="436"/>
    </row>
    <row r="46" spans="1:6" ht="12.75">
      <c r="A46" s="407"/>
      <c r="B46" s="408"/>
      <c r="C46" s="437"/>
      <c r="D46" s="410"/>
      <c r="E46" s="411"/>
      <c r="F46" s="438"/>
    </row>
    <row r="47" spans="1:6" ht="12.75">
      <c r="A47" s="414"/>
      <c r="B47" s="408">
        <v>260</v>
      </c>
      <c r="C47" s="413" t="s">
        <v>1759</v>
      </c>
      <c r="D47" s="410" t="s">
        <v>1760</v>
      </c>
      <c r="E47" s="411"/>
      <c r="F47" s="412">
        <f>B47*E47</f>
        <v>0</v>
      </c>
    </row>
    <row r="48" spans="1:6" ht="12.75">
      <c r="A48" s="414"/>
      <c r="B48" s="408"/>
      <c r="C48" s="413" t="s">
        <v>1761</v>
      </c>
      <c r="D48" s="410"/>
      <c r="E48" s="411"/>
      <c r="F48" s="438"/>
    </row>
    <row r="49" spans="1:6" ht="12.75">
      <c r="A49" s="439"/>
      <c r="B49" s="440">
        <v>260</v>
      </c>
      <c r="C49" s="441" t="s">
        <v>1762</v>
      </c>
      <c r="D49" s="442" t="s">
        <v>1760</v>
      </c>
      <c r="E49" s="443"/>
      <c r="F49" s="412">
        <f>B49*E49</f>
        <v>0</v>
      </c>
    </row>
    <row r="50" spans="1:6" s="450" customFormat="1" ht="13.5" thickBot="1">
      <c r="A50" s="444"/>
      <c r="B50" s="445"/>
      <c r="C50" s="446"/>
      <c r="D50" s="447"/>
      <c r="E50" s="448"/>
      <c r="F50" s="449"/>
    </row>
    <row r="51" spans="1:6" ht="13.5" thickBot="1">
      <c r="A51" s="451" t="s">
        <v>1763</v>
      </c>
      <c r="B51" s="396"/>
      <c r="C51" s="397"/>
      <c r="D51" s="398"/>
      <c r="E51" s="399"/>
      <c r="F51" s="452">
        <f>SUM(F44:F50)</f>
        <v>0</v>
      </c>
    </row>
    <row r="52" spans="1:6" ht="13.5" thickBot="1"/>
    <row r="53" spans="1:6" ht="12.75">
      <c r="A53" s="453"/>
      <c r="B53" s="402"/>
      <c r="C53" s="403" t="s">
        <v>1764</v>
      </c>
      <c r="D53" s="404"/>
      <c r="E53" s="432"/>
      <c r="F53" s="433"/>
    </row>
    <row r="54" spans="1:6" ht="12.75">
      <c r="A54" s="454"/>
      <c r="B54" s="455"/>
      <c r="C54" s="434" t="s">
        <v>1765</v>
      </c>
      <c r="D54" s="410"/>
      <c r="E54" s="435"/>
      <c r="F54" s="436"/>
    </row>
    <row r="55" spans="1:6" ht="12.75">
      <c r="A55" s="454"/>
      <c r="B55" s="455"/>
      <c r="C55" s="437"/>
      <c r="D55" s="410"/>
      <c r="E55" s="411"/>
      <c r="F55" s="438"/>
    </row>
    <row r="56" spans="1:6" ht="12.75">
      <c r="A56" s="414"/>
      <c r="B56" s="408">
        <v>620</v>
      </c>
      <c r="C56" s="413" t="s">
        <v>1766</v>
      </c>
      <c r="D56" s="410" t="s">
        <v>1760</v>
      </c>
      <c r="E56" s="411"/>
      <c r="F56" s="412">
        <f>B56*E56</f>
        <v>0</v>
      </c>
    </row>
    <row r="57" spans="1:6" ht="12.75">
      <c r="A57" s="414"/>
      <c r="B57" s="408"/>
      <c r="C57" s="413" t="s">
        <v>1767</v>
      </c>
      <c r="D57" s="410"/>
      <c r="E57" s="411"/>
      <c r="F57" s="438"/>
    </row>
    <row r="58" spans="1:6" ht="12.75">
      <c r="A58" s="414"/>
      <c r="B58" s="408">
        <v>620</v>
      </c>
      <c r="C58" s="413" t="s">
        <v>1762</v>
      </c>
      <c r="D58" s="410" t="s">
        <v>1760</v>
      </c>
      <c r="E58" s="411"/>
      <c r="F58" s="412">
        <f>B58*E58</f>
        <v>0</v>
      </c>
    </row>
    <row r="59" spans="1:6" ht="12.75">
      <c r="A59" s="414"/>
      <c r="B59" s="408"/>
      <c r="C59" s="413"/>
      <c r="D59" s="410"/>
      <c r="E59" s="411"/>
      <c r="F59" s="438"/>
    </row>
    <row r="60" spans="1:6" ht="12.75">
      <c r="A60" s="414"/>
      <c r="B60" s="408"/>
      <c r="C60" s="413" t="s">
        <v>1768</v>
      </c>
      <c r="D60" s="410"/>
      <c r="E60" s="411"/>
      <c r="F60" s="412"/>
    </row>
    <row r="61" spans="1:6" ht="12.75">
      <c r="A61" s="414"/>
      <c r="B61" s="408">
        <v>10</v>
      </c>
      <c r="C61" s="413" t="s">
        <v>1769</v>
      </c>
      <c r="D61" s="410" t="s">
        <v>264</v>
      </c>
      <c r="E61" s="411"/>
      <c r="F61" s="412">
        <f t="shared" ref="F61:F67" si="0">E61*B61</f>
        <v>0</v>
      </c>
    </row>
    <row r="62" spans="1:6" ht="12.75">
      <c r="A62" s="414"/>
      <c r="B62" s="408">
        <v>12</v>
      </c>
      <c r="C62" s="413" t="s">
        <v>1770</v>
      </c>
      <c r="D62" s="410" t="s">
        <v>264</v>
      </c>
      <c r="E62" s="411"/>
      <c r="F62" s="412">
        <f t="shared" si="0"/>
        <v>0</v>
      </c>
    </row>
    <row r="63" spans="1:6" ht="12.75">
      <c r="A63" s="414"/>
      <c r="B63" s="408">
        <v>16</v>
      </c>
      <c r="C63" s="413" t="s">
        <v>1771</v>
      </c>
      <c r="D63" s="410" t="s">
        <v>264</v>
      </c>
      <c r="E63" s="411"/>
      <c r="F63" s="412">
        <f t="shared" si="0"/>
        <v>0</v>
      </c>
    </row>
    <row r="64" spans="1:6" ht="12.75">
      <c r="A64" s="414"/>
      <c r="B64" s="408">
        <v>12</v>
      </c>
      <c r="C64" s="413" t="s">
        <v>1772</v>
      </c>
      <c r="D64" s="410" t="s">
        <v>264</v>
      </c>
      <c r="E64" s="411"/>
      <c r="F64" s="412">
        <f t="shared" si="0"/>
        <v>0</v>
      </c>
    </row>
    <row r="65" spans="1:6" ht="12.75">
      <c r="A65" s="414"/>
      <c r="B65" s="408">
        <v>12</v>
      </c>
      <c r="C65" s="413" t="s">
        <v>1773</v>
      </c>
      <c r="D65" s="410" t="s">
        <v>264</v>
      </c>
      <c r="E65" s="411"/>
      <c r="F65" s="412">
        <f t="shared" si="0"/>
        <v>0</v>
      </c>
    </row>
    <row r="66" spans="1:6" ht="12.75">
      <c r="A66" s="414"/>
      <c r="B66" s="408">
        <v>2</v>
      </c>
      <c r="C66" s="413" t="s">
        <v>1774</v>
      </c>
      <c r="D66" s="410" t="s">
        <v>264</v>
      </c>
      <c r="E66" s="411"/>
      <c r="F66" s="412">
        <f t="shared" si="0"/>
        <v>0</v>
      </c>
    </row>
    <row r="67" spans="1:6" ht="12.75">
      <c r="A67" s="414"/>
      <c r="B67" s="408">
        <f>SUM(B61:B66)</f>
        <v>64</v>
      </c>
      <c r="C67" s="413" t="s">
        <v>1775</v>
      </c>
      <c r="D67" s="410" t="s">
        <v>264</v>
      </c>
      <c r="E67" s="411"/>
      <c r="F67" s="412">
        <f t="shared" si="0"/>
        <v>0</v>
      </c>
    </row>
    <row r="68" spans="1:6" ht="13.5" thickBot="1">
      <c r="A68" s="414"/>
      <c r="B68" s="408"/>
      <c r="C68" s="413"/>
      <c r="D68" s="410"/>
      <c r="E68" s="435"/>
      <c r="F68" s="456"/>
    </row>
    <row r="69" spans="1:6" ht="13.5" thickBot="1">
      <c r="A69" s="451" t="s">
        <v>1776</v>
      </c>
      <c r="B69" s="396"/>
      <c r="C69" s="397"/>
      <c r="D69" s="398"/>
      <c r="E69" s="399"/>
      <c r="F69" s="452">
        <f>SUM(F53:F68)</f>
        <v>0</v>
      </c>
    </row>
    <row r="70" spans="1:6" ht="13.5" thickBot="1"/>
    <row r="71" spans="1:6" ht="27" hidden="1" customHeight="1">
      <c r="A71" s="457"/>
      <c r="F71" s="458"/>
    </row>
    <row r="72" spans="1:6" ht="90.75" hidden="1" customHeight="1">
      <c r="B72" s="459"/>
      <c r="C72" s="460"/>
      <c r="D72" s="461"/>
      <c r="E72" s="462"/>
      <c r="F72" s="463"/>
    </row>
    <row r="73" spans="1:6" ht="12.75">
      <c r="A73" s="464" t="s">
        <v>1777</v>
      </c>
      <c r="B73" s="465"/>
      <c r="C73" s="466"/>
      <c r="D73" s="467"/>
      <c r="E73" s="468"/>
      <c r="F73" s="469">
        <f>SUM(F51,F69)</f>
        <v>0</v>
      </c>
    </row>
    <row r="74" spans="1:6" ht="13.5" thickBot="1">
      <c r="A74" s="470"/>
      <c r="B74" s="471"/>
      <c r="C74" s="472"/>
      <c r="D74" s="473"/>
      <c r="E74" s="474"/>
      <c r="F74" s="475"/>
    </row>
    <row r="75" spans="1:6" s="420" customFormat="1" ht="15" customHeight="1" thickBot="1">
      <c r="B75" s="476"/>
      <c r="D75" s="477"/>
      <c r="E75" s="478"/>
      <c r="F75" s="478"/>
    </row>
    <row r="76" spans="1:6" ht="12.75">
      <c r="A76" s="479" t="s">
        <v>1732</v>
      </c>
      <c r="B76" s="480" t="s">
        <v>149</v>
      </c>
      <c r="C76" s="481" t="s">
        <v>147</v>
      </c>
      <c r="D76" s="481" t="s">
        <v>1733</v>
      </c>
      <c r="E76" s="482" t="s">
        <v>1734</v>
      </c>
      <c r="F76" s="483" t="s">
        <v>1735</v>
      </c>
    </row>
    <row r="77" spans="1:6" ht="13.5" thickBot="1">
      <c r="A77" s="484"/>
      <c r="B77" s="485"/>
      <c r="C77" s="486"/>
      <c r="D77" s="486"/>
      <c r="E77" s="487"/>
      <c r="F77" s="488"/>
    </row>
    <row r="78" spans="1:6" ht="13.5" thickBot="1">
      <c r="A78" s="489" t="s">
        <v>1778</v>
      </c>
    </row>
    <row r="79" spans="1:6" ht="12.75">
      <c r="A79" s="401"/>
      <c r="B79" s="402"/>
      <c r="C79" s="403"/>
      <c r="D79" s="404"/>
      <c r="E79" s="432"/>
      <c r="F79" s="433"/>
    </row>
    <row r="80" spans="1:6" ht="12.75">
      <c r="A80" s="414"/>
      <c r="B80" s="408"/>
      <c r="C80" s="434" t="s">
        <v>1779</v>
      </c>
      <c r="D80" s="410"/>
      <c r="E80" s="435"/>
      <c r="F80" s="436"/>
    </row>
    <row r="81" spans="1:6" ht="12.75">
      <c r="A81" s="414"/>
      <c r="B81" s="408"/>
      <c r="C81" s="413"/>
      <c r="D81" s="410"/>
      <c r="E81" s="435"/>
      <c r="F81" s="436"/>
    </row>
    <row r="82" spans="1:6" ht="12.75">
      <c r="A82" s="421"/>
      <c r="B82" s="422">
        <v>1</v>
      </c>
      <c r="C82" s="423" t="s">
        <v>1780</v>
      </c>
      <c r="D82" s="490" t="s">
        <v>1745</v>
      </c>
      <c r="E82" s="411"/>
      <c r="F82" s="412">
        <f>B82*E82</f>
        <v>0</v>
      </c>
    </row>
    <row r="83" spans="1:6" ht="12.75">
      <c r="A83" s="421"/>
      <c r="B83" s="422"/>
      <c r="C83" s="423" t="s">
        <v>1781</v>
      </c>
      <c r="D83" s="490"/>
      <c r="E83" s="411"/>
      <c r="F83" s="412"/>
    </row>
    <row r="84" spans="1:6" ht="12.75">
      <c r="A84" s="421"/>
      <c r="B84" s="422">
        <v>1</v>
      </c>
      <c r="C84" s="423" t="s">
        <v>1780</v>
      </c>
      <c r="D84" s="490" t="s">
        <v>1745</v>
      </c>
      <c r="E84" s="411"/>
      <c r="F84" s="412">
        <f>B84*E84</f>
        <v>0</v>
      </c>
    </row>
    <row r="85" spans="1:6" ht="12.75">
      <c r="A85" s="421"/>
      <c r="B85" s="422"/>
      <c r="C85" s="423" t="s">
        <v>1782</v>
      </c>
      <c r="D85" s="490"/>
      <c r="E85" s="411"/>
      <c r="F85" s="412"/>
    </row>
    <row r="86" spans="1:6" ht="12.75">
      <c r="A86" s="421"/>
      <c r="B86" s="422"/>
      <c r="C86" s="423"/>
      <c r="D86" s="490"/>
      <c r="E86" s="411"/>
      <c r="F86" s="412"/>
    </row>
    <row r="87" spans="1:6" ht="12.75">
      <c r="A87" s="421" t="s">
        <v>1783</v>
      </c>
      <c r="B87" s="422">
        <v>6</v>
      </c>
      <c r="C87" s="423" t="s">
        <v>1784</v>
      </c>
      <c r="D87" s="490" t="s">
        <v>1745</v>
      </c>
      <c r="E87" s="411"/>
      <c r="F87" s="412">
        <f>B87*E87</f>
        <v>0</v>
      </c>
    </row>
    <row r="88" spans="1:6" ht="12.75">
      <c r="A88" s="421"/>
      <c r="B88" s="422"/>
      <c r="C88" s="423"/>
      <c r="D88" s="490"/>
      <c r="E88" s="411"/>
      <c r="F88" s="412"/>
    </row>
    <row r="89" spans="1:6" ht="12.75">
      <c r="A89" s="421" t="s">
        <v>1783</v>
      </c>
      <c r="B89" s="422">
        <v>4</v>
      </c>
      <c r="C89" s="491" t="s">
        <v>1785</v>
      </c>
      <c r="D89" s="490" t="s">
        <v>1745</v>
      </c>
      <c r="E89" s="411"/>
      <c r="F89" s="412">
        <f>B89*E89</f>
        <v>0</v>
      </c>
    </row>
    <row r="90" spans="1:6" ht="12.75">
      <c r="A90" s="421"/>
      <c r="B90" s="422"/>
      <c r="C90" s="423"/>
      <c r="D90" s="490"/>
      <c r="E90" s="411"/>
      <c r="F90" s="412"/>
    </row>
    <row r="91" spans="1:6" s="364" customFormat="1" ht="12.75">
      <c r="A91" s="421"/>
      <c r="B91" s="422">
        <v>1</v>
      </c>
      <c r="C91" s="423" t="s">
        <v>1786</v>
      </c>
      <c r="D91" s="490" t="s">
        <v>1745</v>
      </c>
      <c r="E91" s="411"/>
      <c r="F91" s="412">
        <f>B91*E91</f>
        <v>0</v>
      </c>
    </row>
    <row r="92" spans="1:6" s="364" customFormat="1" ht="12.75">
      <c r="A92" s="421"/>
      <c r="B92" s="422"/>
      <c r="C92" s="423" t="s">
        <v>1787</v>
      </c>
      <c r="D92" s="490"/>
      <c r="E92" s="411"/>
      <c r="F92" s="412"/>
    </row>
    <row r="93" spans="1:6" ht="12.75">
      <c r="A93" s="421"/>
      <c r="B93" s="422"/>
      <c r="C93" s="423"/>
      <c r="D93" s="490"/>
      <c r="E93" s="411"/>
      <c r="F93" s="412"/>
    </row>
    <row r="94" spans="1:6" ht="12.75">
      <c r="A94" s="421"/>
      <c r="B94" s="422">
        <v>1</v>
      </c>
      <c r="C94" s="423" t="s">
        <v>1788</v>
      </c>
      <c r="D94" s="490" t="s">
        <v>1745</v>
      </c>
      <c r="E94" s="411"/>
      <c r="F94" s="412">
        <f>B94*E94</f>
        <v>0</v>
      </c>
    </row>
    <row r="95" spans="1:6" ht="12.75">
      <c r="A95" s="421"/>
      <c r="B95" s="422"/>
      <c r="C95" s="423"/>
      <c r="D95" s="490"/>
      <c r="E95" s="411"/>
      <c r="F95" s="412"/>
    </row>
    <row r="96" spans="1:6" ht="12.75">
      <c r="A96" s="421"/>
      <c r="B96" s="422">
        <v>1</v>
      </c>
      <c r="C96" s="423" t="s">
        <v>1789</v>
      </c>
      <c r="D96" s="490" t="s">
        <v>390</v>
      </c>
      <c r="E96" s="411"/>
      <c r="F96" s="412">
        <f>B96*E96</f>
        <v>0</v>
      </c>
    </row>
    <row r="97" spans="1:6" ht="13.5" thickBot="1">
      <c r="A97" s="492"/>
      <c r="B97" s="391"/>
      <c r="C97" s="493" t="s">
        <v>1764</v>
      </c>
      <c r="D97" s="392"/>
      <c r="E97" s="494"/>
      <c r="F97" s="495"/>
    </row>
    <row r="98" spans="1:6" ht="13.5" thickBot="1">
      <c r="B98" s="459"/>
      <c r="C98" s="460"/>
      <c r="D98" s="461"/>
      <c r="E98" s="462"/>
      <c r="F98" s="462"/>
    </row>
    <row r="99" spans="1:6" ht="12.75">
      <c r="A99" s="464" t="s">
        <v>1790</v>
      </c>
      <c r="B99" s="465"/>
      <c r="C99" s="466"/>
      <c r="D99" s="467"/>
      <c r="E99" s="468"/>
      <c r="F99" s="469">
        <f>SUM(F79:F97)</f>
        <v>0</v>
      </c>
    </row>
    <row r="100" spans="1:6" ht="13.5" thickBot="1">
      <c r="A100" s="470"/>
      <c r="B100" s="471"/>
      <c r="C100" s="472"/>
      <c r="D100" s="473"/>
      <c r="E100" s="474"/>
      <c r="F100" s="475"/>
    </row>
    <row r="101" spans="1:6" s="420" customFormat="1" ht="13.5" thickBot="1">
      <c r="B101" s="476"/>
      <c r="D101" s="477"/>
      <c r="E101" s="478"/>
      <c r="F101" s="478"/>
    </row>
    <row r="102" spans="1:6" ht="12.75">
      <c r="A102" s="479" t="s">
        <v>1732</v>
      </c>
      <c r="B102" s="480" t="s">
        <v>149</v>
      </c>
      <c r="C102" s="481" t="s">
        <v>147</v>
      </c>
      <c r="D102" s="481" t="s">
        <v>1733</v>
      </c>
      <c r="E102" s="482" t="s">
        <v>1734</v>
      </c>
      <c r="F102" s="483" t="s">
        <v>1735</v>
      </c>
    </row>
    <row r="103" spans="1:6" ht="13.5" thickBot="1">
      <c r="A103" s="484"/>
      <c r="B103" s="485"/>
      <c r="C103" s="486"/>
      <c r="D103" s="486"/>
      <c r="E103" s="487"/>
      <c r="F103" s="488"/>
    </row>
    <row r="104" spans="1:6" ht="13.5" thickBot="1">
      <c r="A104" s="395" t="s">
        <v>1791</v>
      </c>
      <c r="B104" s="396"/>
      <c r="C104" s="397"/>
      <c r="D104" s="398"/>
      <c r="E104" s="399"/>
      <c r="F104" s="400"/>
    </row>
    <row r="105" spans="1:6" ht="12.75">
      <c r="A105" s="496"/>
      <c r="B105" s="386"/>
      <c r="C105" s="497"/>
      <c r="D105" s="387"/>
      <c r="E105" s="405"/>
      <c r="F105" s="498"/>
    </row>
    <row r="106" spans="1:6" ht="12.75">
      <c r="A106" s="421" t="s">
        <v>1792</v>
      </c>
      <c r="B106" s="422">
        <v>15</v>
      </c>
      <c r="C106" s="423" t="s">
        <v>1793</v>
      </c>
      <c r="D106" s="490" t="s">
        <v>1745</v>
      </c>
      <c r="E106" s="411"/>
      <c r="F106" s="412">
        <f>E106*B106</f>
        <v>0</v>
      </c>
    </row>
    <row r="107" spans="1:6" s="420" customFormat="1" ht="12.75">
      <c r="A107" s="499"/>
      <c r="B107" s="422"/>
      <c r="C107" s="500"/>
      <c r="D107" s="501"/>
      <c r="E107" s="419"/>
      <c r="F107" s="412"/>
    </row>
    <row r="108" spans="1:6" ht="12.75">
      <c r="A108" s="421"/>
      <c r="B108" s="422"/>
      <c r="C108" s="423"/>
      <c r="D108" s="490"/>
      <c r="E108" s="411"/>
      <c r="F108" s="412"/>
    </row>
    <row r="109" spans="1:6" ht="12.75">
      <c r="A109" s="421"/>
      <c r="B109" s="422">
        <v>48</v>
      </c>
      <c r="C109" s="423" t="s">
        <v>1794</v>
      </c>
      <c r="D109" s="490" t="s">
        <v>1745</v>
      </c>
      <c r="E109" s="411"/>
      <c r="F109" s="412">
        <f t="shared" ref="F109:F116" si="1">E109*B109</f>
        <v>0</v>
      </c>
    </row>
    <row r="110" spans="1:6" ht="12.75">
      <c r="A110" s="421"/>
      <c r="B110" s="422"/>
      <c r="C110" s="423"/>
      <c r="D110" s="490"/>
      <c r="E110" s="411"/>
      <c r="F110" s="412"/>
    </row>
    <row r="111" spans="1:6" ht="12.75">
      <c r="A111" s="421"/>
      <c r="B111" s="422">
        <v>1</v>
      </c>
      <c r="C111" s="423" t="s">
        <v>1795</v>
      </c>
      <c r="D111" s="490" t="s">
        <v>1745</v>
      </c>
      <c r="E111" s="411"/>
      <c r="F111" s="412">
        <f t="shared" si="1"/>
        <v>0</v>
      </c>
    </row>
    <row r="112" spans="1:6" s="420" customFormat="1" ht="12.75">
      <c r="A112" s="421" t="s">
        <v>1796</v>
      </c>
      <c r="B112" s="422">
        <v>24</v>
      </c>
      <c r="C112" s="423" t="s">
        <v>1797</v>
      </c>
      <c r="D112" s="490" t="s">
        <v>1745</v>
      </c>
      <c r="E112" s="411"/>
      <c r="F112" s="412">
        <f t="shared" si="1"/>
        <v>0</v>
      </c>
    </row>
    <row r="113" spans="1:13" s="420" customFormat="1" ht="12.75">
      <c r="A113" s="421"/>
      <c r="B113" s="502"/>
      <c r="C113" s="423"/>
      <c r="D113" s="490"/>
      <c r="E113" s="411"/>
      <c r="F113" s="412"/>
    </row>
    <row r="114" spans="1:13" ht="12.75">
      <c r="A114" s="421"/>
      <c r="B114" s="502">
        <v>24</v>
      </c>
      <c r="C114" s="423" t="s">
        <v>1798</v>
      </c>
      <c r="D114" s="490" t="s">
        <v>1745</v>
      </c>
      <c r="E114" s="411"/>
      <c r="F114" s="412">
        <f t="shared" si="1"/>
        <v>0</v>
      </c>
    </row>
    <row r="115" spans="1:13" s="420" customFormat="1" ht="12.75">
      <c r="A115" s="499"/>
      <c r="B115" s="502"/>
      <c r="C115" s="500"/>
      <c r="D115" s="501"/>
      <c r="E115" s="411"/>
      <c r="F115" s="412"/>
    </row>
    <row r="116" spans="1:13" ht="12.75">
      <c r="A116" s="421"/>
      <c r="B116" s="502">
        <v>24</v>
      </c>
      <c r="C116" s="423" t="s">
        <v>1799</v>
      </c>
      <c r="D116" s="490" t="s">
        <v>1745</v>
      </c>
      <c r="E116" s="411"/>
      <c r="F116" s="412">
        <f t="shared" si="1"/>
        <v>0</v>
      </c>
    </row>
    <row r="117" spans="1:13" s="420" customFormat="1" ht="12.75">
      <c r="A117" s="499"/>
      <c r="B117" s="502"/>
      <c r="C117" s="500"/>
      <c r="D117" s="501"/>
      <c r="E117" s="411"/>
      <c r="F117" s="412"/>
    </row>
    <row r="118" spans="1:13" s="420" customFormat="1" ht="13.5" thickBot="1">
      <c r="B118" s="503"/>
      <c r="C118" s="504"/>
      <c r="D118" s="505"/>
      <c r="E118" s="506"/>
      <c r="F118" s="506"/>
    </row>
    <row r="119" spans="1:13" ht="12.75">
      <c r="A119" s="464" t="s">
        <v>1800</v>
      </c>
      <c r="B119" s="465"/>
      <c r="C119" s="466"/>
      <c r="D119" s="467"/>
      <c r="E119" s="468"/>
      <c r="F119" s="469">
        <f>SUM(F105:F117)</f>
        <v>0</v>
      </c>
    </row>
    <row r="120" spans="1:13" ht="13.5" thickBot="1">
      <c r="A120" s="470"/>
      <c r="B120" s="471"/>
      <c r="C120" s="472"/>
      <c r="D120" s="473"/>
      <c r="E120" s="474"/>
      <c r="F120" s="475"/>
    </row>
    <row r="121" spans="1:13" ht="6.75" customHeight="1" thickBot="1"/>
    <row r="122" spans="1:13" ht="12.75">
      <c r="A122" s="479" t="s">
        <v>1732</v>
      </c>
      <c r="B122" s="480" t="s">
        <v>149</v>
      </c>
      <c r="C122" s="481" t="s">
        <v>147</v>
      </c>
      <c r="D122" s="481" t="s">
        <v>1733</v>
      </c>
      <c r="E122" s="482" t="s">
        <v>1734</v>
      </c>
      <c r="F122" s="483" t="s">
        <v>1735</v>
      </c>
    </row>
    <row r="123" spans="1:13" ht="7.5" customHeight="1" thickBot="1">
      <c r="A123" s="484"/>
      <c r="B123" s="485"/>
      <c r="C123" s="486"/>
      <c r="D123" s="486"/>
      <c r="E123" s="487"/>
      <c r="F123" s="488"/>
    </row>
    <row r="124" spans="1:13" ht="15.75" customHeight="1" thickBot="1">
      <c r="A124" s="395" t="s">
        <v>1801</v>
      </c>
      <c r="B124" s="396"/>
      <c r="C124" s="397"/>
      <c r="D124" s="398"/>
      <c r="E124" s="399"/>
      <c r="F124" s="400"/>
    </row>
    <row r="125" spans="1:13" ht="12.75">
      <c r="A125" s="421"/>
      <c r="B125" s="422">
        <v>2</v>
      </c>
      <c r="C125" s="423" t="s">
        <v>1802</v>
      </c>
      <c r="D125" s="490" t="s">
        <v>1760</v>
      </c>
      <c r="E125" s="411"/>
      <c r="F125" s="412">
        <f>E125*200</f>
        <v>0</v>
      </c>
      <c r="I125" s="377"/>
      <c r="M125" s="377"/>
    </row>
    <row r="126" spans="1:13" ht="12.75">
      <c r="A126" s="421"/>
      <c r="B126" s="422"/>
      <c r="C126" s="423" t="s">
        <v>1803</v>
      </c>
      <c r="D126" s="490"/>
      <c r="E126" s="411"/>
      <c r="F126" s="412"/>
    </row>
    <row r="127" spans="1:13" ht="12.75">
      <c r="A127" s="421"/>
      <c r="B127" s="422"/>
      <c r="C127" s="423"/>
      <c r="D127" s="490"/>
      <c r="E127" s="411"/>
      <c r="F127" s="412"/>
    </row>
    <row r="128" spans="1:13" ht="12.75">
      <c r="A128" s="421"/>
      <c r="B128" s="422">
        <v>0.5</v>
      </c>
      <c r="C128" s="423" t="s">
        <v>1804</v>
      </c>
      <c r="D128" s="490" t="s">
        <v>1760</v>
      </c>
      <c r="E128" s="411"/>
      <c r="F128" s="412">
        <f>E128*50</f>
        <v>0</v>
      </c>
      <c r="I128" s="377"/>
      <c r="M128" s="377"/>
    </row>
    <row r="129" spans="1:13" ht="12.75">
      <c r="A129" s="421"/>
      <c r="B129" s="422"/>
      <c r="C129" s="423" t="s">
        <v>1805</v>
      </c>
      <c r="D129" s="490"/>
      <c r="E129" s="411"/>
      <c r="F129" s="412"/>
    </row>
    <row r="130" spans="1:13" ht="12.75">
      <c r="A130" s="421"/>
      <c r="B130" s="422"/>
      <c r="C130" s="423"/>
      <c r="D130" s="490"/>
      <c r="E130" s="411"/>
      <c r="F130" s="412"/>
    </row>
    <row r="131" spans="1:13" ht="12.75">
      <c r="A131" s="421" t="s">
        <v>1806</v>
      </c>
      <c r="B131" s="422">
        <v>1</v>
      </c>
      <c r="C131" s="491" t="s">
        <v>1807</v>
      </c>
      <c r="D131" s="490" t="s">
        <v>1745</v>
      </c>
      <c r="E131" s="411"/>
      <c r="F131" s="412">
        <f>E131*B131</f>
        <v>0</v>
      </c>
      <c r="L131" s="377"/>
      <c r="M131" s="377"/>
    </row>
    <row r="132" spans="1:13" ht="12.75">
      <c r="A132" s="421"/>
      <c r="B132" s="422"/>
      <c r="C132" s="423" t="s">
        <v>1808</v>
      </c>
      <c r="D132" s="490"/>
      <c r="E132" s="411"/>
      <c r="F132" s="412"/>
      <c r="L132" s="377"/>
      <c r="M132" s="377"/>
    </row>
    <row r="133" spans="1:13" ht="12.75">
      <c r="A133" s="421"/>
      <c r="B133" s="422"/>
      <c r="C133" s="423"/>
      <c r="D133" s="490"/>
      <c r="E133" s="411"/>
      <c r="F133" s="412"/>
      <c r="L133" s="377"/>
      <c r="M133" s="377"/>
    </row>
    <row r="134" spans="1:13" ht="12.75">
      <c r="A134" s="421" t="s">
        <v>1806</v>
      </c>
      <c r="B134" s="422">
        <v>1</v>
      </c>
      <c r="C134" s="423" t="s">
        <v>1809</v>
      </c>
      <c r="D134" s="490" t="s">
        <v>1745</v>
      </c>
      <c r="E134" s="411"/>
      <c r="F134" s="412">
        <f>E134*B134</f>
        <v>0</v>
      </c>
    </row>
    <row r="135" spans="1:13" s="420" customFormat="1" ht="12.75">
      <c r="A135" s="499"/>
      <c r="B135" s="507"/>
      <c r="C135" s="500"/>
      <c r="D135" s="501"/>
      <c r="E135" s="419"/>
      <c r="F135" s="412"/>
    </row>
    <row r="136" spans="1:13" s="364" customFormat="1" ht="12.75">
      <c r="A136" s="421"/>
      <c r="B136" s="422">
        <v>1</v>
      </c>
      <c r="C136" s="423" t="s">
        <v>1810</v>
      </c>
      <c r="D136" s="490" t="s">
        <v>1745</v>
      </c>
      <c r="E136" s="411"/>
      <c r="F136" s="412">
        <f>E136*B136</f>
        <v>0</v>
      </c>
    </row>
    <row r="137" spans="1:13" s="364" customFormat="1" ht="10.5" customHeight="1">
      <c r="A137" s="421"/>
      <c r="B137" s="422"/>
      <c r="C137" s="423"/>
      <c r="D137" s="490"/>
      <c r="E137" s="411"/>
      <c r="F137" s="412"/>
      <c r="L137" s="508"/>
      <c r="M137" s="508"/>
    </row>
    <row r="138" spans="1:13" s="364" customFormat="1" ht="12.75">
      <c r="A138" s="421"/>
      <c r="B138" s="422">
        <v>1</v>
      </c>
      <c r="C138" s="423" t="s">
        <v>1811</v>
      </c>
      <c r="D138" s="490" t="s">
        <v>1745</v>
      </c>
      <c r="E138" s="411"/>
      <c r="F138" s="412">
        <f>E138*B138</f>
        <v>0</v>
      </c>
    </row>
    <row r="139" spans="1:13" s="364" customFormat="1" ht="12.75">
      <c r="A139" s="421"/>
      <c r="B139" s="422"/>
      <c r="C139" s="423" t="s">
        <v>1812</v>
      </c>
      <c r="D139" s="490"/>
      <c r="E139" s="411"/>
      <c r="F139" s="412"/>
      <c r="L139" s="508"/>
      <c r="M139" s="508"/>
    </row>
    <row r="140" spans="1:13" s="364" customFormat="1" ht="12.75">
      <c r="A140" s="421"/>
      <c r="B140" s="422"/>
      <c r="C140" s="423"/>
      <c r="D140" s="490"/>
      <c r="E140" s="411"/>
      <c r="F140" s="412"/>
      <c r="L140" s="508"/>
      <c r="M140" s="508"/>
    </row>
    <row r="141" spans="1:13" s="364" customFormat="1" ht="12.75">
      <c r="A141" s="421"/>
      <c r="B141" s="422">
        <v>1</v>
      </c>
      <c r="C141" s="491" t="s">
        <v>1813</v>
      </c>
      <c r="D141" s="490" t="s">
        <v>1745</v>
      </c>
      <c r="E141" s="411"/>
      <c r="F141" s="412">
        <f>E141*B141</f>
        <v>0</v>
      </c>
    </row>
    <row r="142" spans="1:13" s="364" customFormat="1" ht="12.75">
      <c r="A142" s="421"/>
      <c r="B142" s="422"/>
      <c r="C142" s="423"/>
      <c r="D142" s="490"/>
      <c r="E142" s="411"/>
      <c r="F142" s="412"/>
    </row>
    <row r="143" spans="1:13" s="364" customFormat="1" ht="12.75">
      <c r="A143" s="421"/>
      <c r="B143" s="422">
        <v>1</v>
      </c>
      <c r="C143" s="423" t="s">
        <v>1814</v>
      </c>
      <c r="D143" s="490" t="s">
        <v>1745</v>
      </c>
      <c r="E143" s="411"/>
      <c r="F143" s="412">
        <f>E143*B143</f>
        <v>0</v>
      </c>
    </row>
    <row r="144" spans="1:13" s="420" customFormat="1" ht="11.25" customHeight="1" thickBot="1">
      <c r="A144" s="509"/>
      <c r="B144" s="510"/>
      <c r="C144" s="511" t="s">
        <v>1764</v>
      </c>
      <c r="D144" s="512"/>
      <c r="E144" s="513"/>
      <c r="F144" s="514"/>
    </row>
    <row r="145" spans="1:13" ht="12.75">
      <c r="A145" s="464" t="s">
        <v>1815</v>
      </c>
      <c r="B145" s="465"/>
      <c r="C145" s="466"/>
      <c r="D145" s="467"/>
      <c r="E145" s="468"/>
      <c r="F145" s="469">
        <f>SUM(F125:F144)</f>
        <v>0</v>
      </c>
    </row>
    <row r="146" spans="1:13" ht="13.5" thickBot="1">
      <c r="A146" s="470"/>
      <c r="B146" s="471"/>
      <c r="C146" s="472"/>
      <c r="D146" s="473"/>
      <c r="E146" s="474"/>
      <c r="F146" s="475"/>
      <c r="L146" s="377"/>
      <c r="M146" s="377"/>
    </row>
    <row r="147" spans="1:13" s="420" customFormat="1" ht="11.25" customHeight="1">
      <c r="A147" s="515"/>
      <c r="B147" s="516"/>
      <c r="C147" s="515"/>
      <c r="D147" s="517"/>
      <c r="E147" s="518"/>
      <c r="F147" s="518"/>
    </row>
    <row r="148" spans="1:13" s="420" customFormat="1" ht="14.25" customHeight="1" thickBot="1">
      <c r="B148" s="476"/>
      <c r="D148" s="477"/>
      <c r="E148" s="478"/>
      <c r="F148" s="478"/>
    </row>
    <row r="149" spans="1:13" ht="12.75">
      <c r="A149" s="479" t="s">
        <v>1732</v>
      </c>
      <c r="B149" s="480" t="s">
        <v>149</v>
      </c>
      <c r="C149" s="481" t="s">
        <v>147</v>
      </c>
      <c r="D149" s="481" t="s">
        <v>1733</v>
      </c>
      <c r="E149" s="482" t="s">
        <v>1734</v>
      </c>
      <c r="F149" s="483" t="s">
        <v>1735</v>
      </c>
    </row>
    <row r="150" spans="1:13" ht="7.5" customHeight="1" thickBot="1">
      <c r="A150" s="484"/>
      <c r="B150" s="485"/>
      <c r="C150" s="486"/>
      <c r="D150" s="486"/>
      <c r="E150" s="487"/>
      <c r="F150" s="488"/>
    </row>
    <row r="151" spans="1:13" ht="15.75" customHeight="1" thickBot="1">
      <c r="A151" s="395" t="s">
        <v>1816</v>
      </c>
      <c r="B151" s="396"/>
      <c r="C151" s="397"/>
      <c r="D151" s="398"/>
      <c r="E151" s="399"/>
      <c r="F151" s="400"/>
    </row>
    <row r="152" spans="1:13" s="420" customFormat="1" ht="12.75">
      <c r="A152" s="519"/>
      <c r="B152" s="520"/>
      <c r="C152" s="521"/>
      <c r="D152" s="522"/>
      <c r="E152" s="523"/>
      <c r="F152" s="524"/>
    </row>
    <row r="153" spans="1:13" s="364" customFormat="1" ht="12.75">
      <c r="A153" s="421"/>
      <c r="B153" s="422">
        <v>1</v>
      </c>
      <c r="C153" s="423" t="s">
        <v>1817</v>
      </c>
      <c r="D153" s="490" t="s">
        <v>1745</v>
      </c>
      <c r="E153" s="411"/>
      <c r="F153" s="412">
        <f>E153*B153</f>
        <v>0</v>
      </c>
      <c r="L153" s="508"/>
      <c r="M153" s="508"/>
    </row>
    <row r="154" spans="1:13" s="364" customFormat="1" ht="12.75">
      <c r="A154" s="421"/>
      <c r="B154" s="422"/>
      <c r="C154" s="423"/>
      <c r="D154" s="490"/>
      <c r="E154" s="411"/>
      <c r="F154" s="412"/>
      <c r="L154" s="508"/>
      <c r="M154" s="508"/>
    </row>
    <row r="155" spans="1:13" s="364" customFormat="1" ht="12.75">
      <c r="A155" s="421"/>
      <c r="B155" s="422">
        <v>1</v>
      </c>
      <c r="C155" s="423" t="s">
        <v>1818</v>
      </c>
      <c r="D155" s="490" t="s">
        <v>1745</v>
      </c>
      <c r="E155" s="411"/>
      <c r="F155" s="412">
        <f>E155*B155</f>
        <v>0</v>
      </c>
      <c r="L155" s="508"/>
      <c r="M155" s="508"/>
    </row>
    <row r="156" spans="1:13" s="364" customFormat="1" ht="12.75">
      <c r="A156" s="421"/>
      <c r="B156" s="422"/>
      <c r="C156" s="423"/>
      <c r="D156" s="490"/>
      <c r="E156" s="411"/>
      <c r="F156" s="412"/>
      <c r="L156" s="508"/>
      <c r="M156" s="508"/>
    </row>
    <row r="157" spans="1:13" s="364" customFormat="1" ht="12.75">
      <c r="A157" s="421"/>
      <c r="B157" s="422">
        <v>1</v>
      </c>
      <c r="C157" s="423" t="s">
        <v>1819</v>
      </c>
      <c r="D157" s="490" t="s">
        <v>1745</v>
      </c>
      <c r="E157" s="411"/>
      <c r="F157" s="412">
        <f>E157*B157</f>
        <v>0</v>
      </c>
      <c r="L157" s="508"/>
      <c r="M157" s="508"/>
    </row>
    <row r="158" spans="1:13" s="364" customFormat="1" ht="12.75">
      <c r="A158" s="421"/>
      <c r="B158" s="422"/>
      <c r="C158" s="423"/>
      <c r="D158" s="490"/>
      <c r="E158" s="411"/>
      <c r="F158" s="412"/>
      <c r="L158" s="508"/>
      <c r="M158" s="508"/>
    </row>
    <row r="159" spans="1:13" s="364" customFormat="1" ht="12.75">
      <c r="A159" s="421"/>
      <c r="B159" s="422">
        <v>1</v>
      </c>
      <c r="C159" s="423" t="s">
        <v>1820</v>
      </c>
      <c r="D159" s="490" t="s">
        <v>1745</v>
      </c>
      <c r="E159" s="411"/>
      <c r="F159" s="412">
        <f>E159*B159</f>
        <v>0</v>
      </c>
      <c r="L159" s="508"/>
      <c r="M159" s="508"/>
    </row>
    <row r="160" spans="1:13" s="364" customFormat="1" ht="12.75">
      <c r="A160" s="421"/>
      <c r="B160" s="422"/>
      <c r="C160" s="423"/>
      <c r="D160" s="490"/>
      <c r="E160" s="411"/>
      <c r="F160" s="412"/>
      <c r="L160" s="508"/>
      <c r="M160" s="508"/>
    </row>
    <row r="161" spans="1:13" s="364" customFormat="1" ht="12.75">
      <c r="A161" s="421"/>
      <c r="B161" s="422">
        <v>1</v>
      </c>
      <c r="C161" s="423" t="s">
        <v>1821</v>
      </c>
      <c r="D161" s="490" t="s">
        <v>1745</v>
      </c>
      <c r="E161" s="411"/>
      <c r="F161" s="412">
        <f>E161*B161</f>
        <v>0</v>
      </c>
      <c r="L161" s="508"/>
      <c r="M161" s="508"/>
    </row>
    <row r="162" spans="1:13" s="364" customFormat="1" ht="12.75">
      <c r="A162" s="421"/>
      <c r="B162" s="422"/>
      <c r="C162" s="423"/>
      <c r="D162" s="490"/>
      <c r="E162" s="411"/>
      <c r="F162" s="412"/>
      <c r="L162" s="508"/>
      <c r="M162" s="508"/>
    </row>
    <row r="163" spans="1:13" s="364" customFormat="1" ht="12.75">
      <c r="A163" s="421"/>
      <c r="B163" s="422">
        <v>0</v>
      </c>
      <c r="C163" s="409" t="s">
        <v>1822</v>
      </c>
      <c r="D163" s="490" t="s">
        <v>1760</v>
      </c>
      <c r="E163" s="411"/>
      <c r="F163" s="412"/>
      <c r="L163" s="508"/>
      <c r="M163" s="508"/>
    </row>
    <row r="164" spans="1:13" s="420" customFormat="1" ht="12.75">
      <c r="A164" s="415"/>
      <c r="B164" s="416"/>
      <c r="C164" s="417"/>
      <c r="D164" s="418"/>
      <c r="E164" s="419"/>
      <c r="F164" s="412"/>
    </row>
    <row r="165" spans="1:13" s="364" customFormat="1" ht="12.75">
      <c r="A165" s="421"/>
      <c r="B165" s="422">
        <v>1</v>
      </c>
      <c r="C165" s="423" t="s">
        <v>1823</v>
      </c>
      <c r="D165" s="490" t="s">
        <v>1745</v>
      </c>
      <c r="E165" s="411"/>
      <c r="F165" s="412">
        <f>E165*B165</f>
        <v>0</v>
      </c>
      <c r="L165" s="508"/>
      <c r="M165" s="508"/>
    </row>
    <row r="166" spans="1:13" s="420" customFormat="1" ht="12.75">
      <c r="A166" s="415"/>
      <c r="B166" s="416"/>
      <c r="C166" s="417"/>
      <c r="D166" s="418"/>
      <c r="E166" s="419"/>
      <c r="F166" s="412"/>
    </row>
    <row r="167" spans="1:13" s="364" customFormat="1" ht="12.75">
      <c r="A167" s="421"/>
      <c r="B167" s="422">
        <v>1</v>
      </c>
      <c r="C167" s="423" t="s">
        <v>1824</v>
      </c>
      <c r="D167" s="490" t="s">
        <v>1745</v>
      </c>
      <c r="E167" s="411"/>
      <c r="F167" s="412">
        <f>E167*B167</f>
        <v>0</v>
      </c>
    </row>
    <row r="168" spans="1:13" s="364" customFormat="1" ht="10.5" customHeight="1">
      <c r="A168" s="421"/>
      <c r="B168" s="422"/>
      <c r="C168" s="423" t="s">
        <v>1825</v>
      </c>
      <c r="D168" s="490"/>
      <c r="E168" s="411"/>
      <c r="F168" s="412"/>
      <c r="L168" s="508"/>
      <c r="M168" s="508"/>
    </row>
    <row r="169" spans="1:13" s="364" customFormat="1" ht="10.5" customHeight="1">
      <c r="A169" s="421"/>
      <c r="B169" s="422"/>
      <c r="C169" s="423"/>
      <c r="D169" s="490"/>
      <c r="E169" s="411"/>
      <c r="F169" s="412"/>
      <c r="L169" s="508"/>
      <c r="M169" s="508"/>
    </row>
    <row r="170" spans="1:13" s="364" customFormat="1" ht="12.75">
      <c r="A170" s="421"/>
      <c r="B170" s="422">
        <v>1</v>
      </c>
      <c r="C170" s="423" t="s">
        <v>1826</v>
      </c>
      <c r="D170" s="490" t="s">
        <v>1745</v>
      </c>
      <c r="E170" s="411"/>
      <c r="F170" s="412">
        <f>E170*B170</f>
        <v>0</v>
      </c>
    </row>
    <row r="171" spans="1:13" s="364" customFormat="1" ht="12.75">
      <c r="A171" s="421"/>
      <c r="B171" s="422"/>
      <c r="C171" s="423" t="s">
        <v>1812</v>
      </c>
      <c r="D171" s="490"/>
      <c r="E171" s="411"/>
      <c r="F171" s="412"/>
      <c r="L171" s="508"/>
      <c r="M171" s="508"/>
    </row>
    <row r="172" spans="1:13" s="364" customFormat="1" ht="12.75">
      <c r="A172" s="421"/>
      <c r="B172" s="422"/>
      <c r="C172" s="423"/>
      <c r="D172" s="490"/>
      <c r="E172" s="411"/>
      <c r="F172" s="412"/>
      <c r="L172" s="508"/>
      <c r="M172" s="508"/>
    </row>
    <row r="173" spans="1:13" s="364" customFormat="1" ht="12.75">
      <c r="A173" s="421"/>
      <c r="B173" s="422">
        <v>1</v>
      </c>
      <c r="C173" s="491" t="s">
        <v>1827</v>
      </c>
      <c r="D173" s="490" t="s">
        <v>1745</v>
      </c>
      <c r="E173" s="411"/>
      <c r="F173" s="412">
        <f>E173*B173</f>
        <v>0</v>
      </c>
    </row>
    <row r="174" spans="1:13" s="364" customFormat="1" ht="13.5" thickBot="1">
      <c r="A174" s="421"/>
      <c r="B174" s="422"/>
      <c r="C174" s="423"/>
      <c r="D174" s="490"/>
      <c r="E174" s="411"/>
      <c r="F174" s="412"/>
    </row>
    <row r="175" spans="1:13" ht="12.75">
      <c r="A175" s="464" t="s">
        <v>1828</v>
      </c>
      <c r="B175" s="465"/>
      <c r="C175" s="466"/>
      <c r="D175" s="467"/>
      <c r="E175" s="468"/>
      <c r="F175" s="469">
        <f>SUM(F153:F174)</f>
        <v>0</v>
      </c>
    </row>
    <row r="176" spans="1:13" ht="13.5" thickBot="1">
      <c r="A176" s="470"/>
      <c r="B176" s="471"/>
      <c r="C176" s="472"/>
      <c r="D176" s="473"/>
      <c r="E176" s="474"/>
      <c r="F176" s="475"/>
      <c r="L176" s="377"/>
      <c r="M176" s="377"/>
    </row>
    <row r="177" spans="1:13" ht="4.5" customHeight="1" thickBot="1"/>
    <row r="178" spans="1:13" ht="16.5" thickBot="1">
      <c r="A178" s="525"/>
      <c r="B178" s="526" t="s">
        <v>1829</v>
      </c>
      <c r="C178" s="527"/>
      <c r="D178" s="528"/>
      <c r="E178" s="529"/>
      <c r="F178" s="530"/>
    </row>
    <row r="179" spans="1:13" ht="12.75" customHeight="1">
      <c r="A179" s="531"/>
      <c r="B179" s="532"/>
      <c r="C179" s="533"/>
      <c r="D179" s="534"/>
      <c r="E179" s="535"/>
      <c r="F179" s="536"/>
      <c r="L179" s="377"/>
      <c r="M179" s="377"/>
    </row>
    <row r="180" spans="1:13" ht="15">
      <c r="A180" s="537"/>
      <c r="B180" s="538" t="s">
        <v>1830</v>
      </c>
      <c r="C180" s="539" t="s">
        <v>162</v>
      </c>
      <c r="D180" s="540"/>
      <c r="E180" s="541"/>
      <c r="F180" s="542">
        <f>F38</f>
        <v>0</v>
      </c>
    </row>
    <row r="181" spans="1:13" ht="15">
      <c r="A181" s="537"/>
      <c r="B181" s="538" t="s">
        <v>1831</v>
      </c>
      <c r="C181" s="539" t="s">
        <v>1832</v>
      </c>
      <c r="D181" s="540"/>
      <c r="E181" s="541"/>
      <c r="F181" s="542">
        <f>F73</f>
        <v>0</v>
      </c>
      <c r="L181" s="377"/>
      <c r="M181" s="377"/>
    </row>
    <row r="182" spans="1:13" ht="15">
      <c r="A182" s="537"/>
      <c r="B182" s="538" t="s">
        <v>1833</v>
      </c>
      <c r="C182" s="539" t="s">
        <v>1834</v>
      </c>
      <c r="D182" s="540"/>
      <c r="E182" s="541"/>
      <c r="F182" s="542">
        <f>F99</f>
        <v>0</v>
      </c>
    </row>
    <row r="183" spans="1:13" ht="15">
      <c r="A183" s="537"/>
      <c r="B183" s="538" t="s">
        <v>1835</v>
      </c>
      <c r="C183" s="539" t="s">
        <v>1836</v>
      </c>
      <c r="D183" s="540"/>
      <c r="E183" s="541"/>
      <c r="F183" s="542">
        <f>F119</f>
        <v>0</v>
      </c>
      <c r="L183" s="377"/>
      <c r="M183" s="377"/>
    </row>
    <row r="184" spans="1:13" ht="15">
      <c r="A184" s="537"/>
      <c r="B184" s="538" t="s">
        <v>1837</v>
      </c>
      <c r="C184" s="539" t="s">
        <v>1838</v>
      </c>
      <c r="D184" s="540"/>
      <c r="E184" s="541"/>
      <c r="F184" s="542">
        <f>F145</f>
        <v>0</v>
      </c>
    </row>
    <row r="185" spans="1:13" ht="15">
      <c r="A185" s="537"/>
      <c r="B185" s="538" t="s">
        <v>1839</v>
      </c>
      <c r="C185" s="539" t="s">
        <v>1840</v>
      </c>
      <c r="D185" s="540"/>
      <c r="E185" s="541"/>
      <c r="F185" s="542">
        <f>F175</f>
        <v>0</v>
      </c>
    </row>
    <row r="186" spans="1:13" ht="12.75" customHeight="1" thickBot="1">
      <c r="A186" s="444"/>
      <c r="B186" s="538"/>
      <c r="C186" s="539" t="s">
        <v>1841</v>
      </c>
      <c r="D186" s="447"/>
      <c r="E186" s="448"/>
      <c r="F186" s="542">
        <v>0</v>
      </c>
      <c r="L186" s="377"/>
      <c r="M186" s="377"/>
    </row>
    <row r="187" spans="1:13" ht="15.75" thickBot="1">
      <c r="A187" s="543"/>
      <c r="B187" s="544" t="s">
        <v>1842</v>
      </c>
      <c r="C187" s="527"/>
      <c r="D187" s="528"/>
      <c r="E187" s="529"/>
      <c r="F187" s="545">
        <f>SUM(F180:F186)</f>
        <v>0</v>
      </c>
    </row>
    <row r="188" spans="1:13" ht="15.75" thickBot="1">
      <c r="A188" s="546"/>
      <c r="B188" s="547" t="s">
        <v>1843</v>
      </c>
      <c r="C188" s="548"/>
      <c r="D188" s="549"/>
      <c r="E188" s="550"/>
      <c r="F188" s="551" t="str">
        <f>IF(0.21*F187,0.21*F187,"")</f>
        <v/>
      </c>
      <c r="L188" s="377"/>
      <c r="M188" s="377"/>
    </row>
    <row r="189" spans="1:13" ht="15.75" thickBot="1">
      <c r="A189" s="543"/>
      <c r="B189" s="544" t="s">
        <v>1844</v>
      </c>
      <c r="C189" s="527"/>
      <c r="D189" s="528"/>
      <c r="E189" s="529"/>
      <c r="F189" s="545">
        <f>SUM(F187:F188)</f>
        <v>0</v>
      </c>
    </row>
    <row r="190" spans="1:13" ht="6" customHeight="1">
      <c r="L190" s="377"/>
      <c r="M190" s="377"/>
    </row>
  </sheetData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topLeftCell="A28" zoomScaleNormal="100" workbookViewId="0"/>
  </sheetViews>
  <sheetFormatPr defaultRowHeight="13.5"/>
  <cols>
    <col min="1" max="1" width="8.33203125" style="279" customWidth="1"/>
    <col min="2" max="2" width="1.6640625" style="279" customWidth="1"/>
    <col min="3" max="4" width="5" style="279" customWidth="1"/>
    <col min="5" max="5" width="11.6640625" style="279" customWidth="1"/>
    <col min="6" max="6" width="9.1640625" style="279" customWidth="1"/>
    <col min="7" max="7" width="5" style="279" customWidth="1"/>
    <col min="8" max="8" width="77.83203125" style="279" customWidth="1"/>
    <col min="9" max="10" width="20" style="279" customWidth="1"/>
    <col min="11" max="11" width="1.6640625" style="279" customWidth="1"/>
  </cols>
  <sheetData>
    <row r="1" spans="2:11" ht="37.5" customHeight="1"/>
    <row r="2" spans="2:11" ht="7.5" customHeight="1">
      <c r="B2" s="280"/>
      <c r="C2" s="281"/>
      <c r="D2" s="281"/>
      <c r="E2" s="281"/>
      <c r="F2" s="281"/>
      <c r="G2" s="281"/>
      <c r="H2" s="281"/>
      <c r="I2" s="281"/>
      <c r="J2" s="281"/>
      <c r="K2" s="282"/>
    </row>
    <row r="3" spans="2:11" s="15" customFormat="1" ht="45" customHeight="1">
      <c r="B3" s="283"/>
      <c r="C3" s="598" t="s">
        <v>1546</v>
      </c>
      <c r="D3" s="598"/>
      <c r="E3" s="598"/>
      <c r="F3" s="598"/>
      <c r="G3" s="598"/>
      <c r="H3" s="598"/>
      <c r="I3" s="598"/>
      <c r="J3" s="598"/>
      <c r="K3" s="284"/>
    </row>
    <row r="4" spans="2:11" ht="25.5" customHeight="1">
      <c r="B4" s="285"/>
      <c r="C4" s="599" t="s">
        <v>1547</v>
      </c>
      <c r="D4" s="599"/>
      <c r="E4" s="599"/>
      <c r="F4" s="599"/>
      <c r="G4" s="599"/>
      <c r="H4" s="599"/>
      <c r="I4" s="599"/>
      <c r="J4" s="599"/>
      <c r="K4" s="286"/>
    </row>
    <row r="5" spans="2:11" ht="5.25" customHeight="1">
      <c r="B5" s="285"/>
      <c r="C5" s="287"/>
      <c r="D5" s="287"/>
      <c r="E5" s="287"/>
      <c r="F5" s="287"/>
      <c r="G5" s="287"/>
      <c r="H5" s="287"/>
      <c r="I5" s="287"/>
      <c r="J5" s="287"/>
      <c r="K5" s="286"/>
    </row>
    <row r="6" spans="2:11" ht="15" customHeight="1">
      <c r="B6" s="285"/>
      <c r="C6" s="600" t="s">
        <v>1548</v>
      </c>
      <c r="D6" s="600"/>
      <c r="E6" s="600"/>
      <c r="F6" s="600"/>
      <c r="G6" s="600"/>
      <c r="H6" s="600"/>
      <c r="I6" s="600"/>
      <c r="J6" s="600"/>
      <c r="K6" s="286"/>
    </row>
    <row r="7" spans="2:11" ht="15" customHeight="1">
      <c r="B7" s="289"/>
      <c r="C7" s="600" t="s">
        <v>1549</v>
      </c>
      <c r="D7" s="600"/>
      <c r="E7" s="600"/>
      <c r="F7" s="600"/>
      <c r="G7" s="600"/>
      <c r="H7" s="600"/>
      <c r="I7" s="600"/>
      <c r="J7" s="600"/>
      <c r="K7" s="286"/>
    </row>
    <row r="8" spans="2:11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spans="2:11" ht="15" customHeight="1">
      <c r="B9" s="289"/>
      <c r="C9" s="600" t="s">
        <v>1550</v>
      </c>
      <c r="D9" s="600"/>
      <c r="E9" s="600"/>
      <c r="F9" s="600"/>
      <c r="G9" s="600"/>
      <c r="H9" s="600"/>
      <c r="I9" s="600"/>
      <c r="J9" s="600"/>
      <c r="K9" s="286"/>
    </row>
    <row r="10" spans="2:11" ht="15" customHeight="1">
      <c r="B10" s="289"/>
      <c r="C10" s="288"/>
      <c r="D10" s="600" t="s">
        <v>1551</v>
      </c>
      <c r="E10" s="600"/>
      <c r="F10" s="600"/>
      <c r="G10" s="600"/>
      <c r="H10" s="600"/>
      <c r="I10" s="600"/>
      <c r="J10" s="600"/>
      <c r="K10" s="286"/>
    </row>
    <row r="11" spans="2:11" ht="15" customHeight="1">
      <c r="B11" s="289"/>
      <c r="C11" s="290"/>
      <c r="D11" s="600" t="s">
        <v>1552</v>
      </c>
      <c r="E11" s="600"/>
      <c r="F11" s="600"/>
      <c r="G11" s="600"/>
      <c r="H11" s="600"/>
      <c r="I11" s="600"/>
      <c r="J11" s="600"/>
      <c r="K11" s="286"/>
    </row>
    <row r="12" spans="2:11" ht="12.75" customHeight="1">
      <c r="B12" s="289"/>
      <c r="C12" s="290"/>
      <c r="D12" s="290"/>
      <c r="E12" s="290"/>
      <c r="F12" s="290"/>
      <c r="G12" s="290"/>
      <c r="H12" s="290"/>
      <c r="I12" s="290"/>
      <c r="J12" s="290"/>
      <c r="K12" s="286"/>
    </row>
    <row r="13" spans="2:11" ht="15" customHeight="1">
      <c r="B13" s="289"/>
      <c r="C13" s="290"/>
      <c r="D13" s="600" t="s">
        <v>1553</v>
      </c>
      <c r="E13" s="600"/>
      <c r="F13" s="600"/>
      <c r="G13" s="600"/>
      <c r="H13" s="600"/>
      <c r="I13" s="600"/>
      <c r="J13" s="600"/>
      <c r="K13" s="286"/>
    </row>
    <row r="14" spans="2:11" ht="15" customHeight="1">
      <c r="B14" s="289"/>
      <c r="C14" s="290"/>
      <c r="D14" s="600" t="s">
        <v>1554</v>
      </c>
      <c r="E14" s="600"/>
      <c r="F14" s="600"/>
      <c r="G14" s="600"/>
      <c r="H14" s="600"/>
      <c r="I14" s="600"/>
      <c r="J14" s="600"/>
      <c r="K14" s="286"/>
    </row>
    <row r="15" spans="2:11" ht="15" customHeight="1">
      <c r="B15" s="289"/>
      <c r="C15" s="290"/>
      <c r="D15" s="600" t="s">
        <v>1555</v>
      </c>
      <c r="E15" s="600"/>
      <c r="F15" s="600"/>
      <c r="G15" s="600"/>
      <c r="H15" s="600"/>
      <c r="I15" s="600"/>
      <c r="J15" s="600"/>
      <c r="K15" s="286"/>
    </row>
    <row r="16" spans="2:11" ht="15" customHeight="1">
      <c r="B16" s="289"/>
      <c r="C16" s="290"/>
      <c r="D16" s="290"/>
      <c r="E16" s="291" t="s">
        <v>80</v>
      </c>
      <c r="F16" s="600" t="s">
        <v>1556</v>
      </c>
      <c r="G16" s="600"/>
      <c r="H16" s="600"/>
      <c r="I16" s="600"/>
      <c r="J16" s="600"/>
      <c r="K16" s="286"/>
    </row>
    <row r="17" spans="2:11" ht="15" customHeight="1">
      <c r="B17" s="289"/>
      <c r="C17" s="290"/>
      <c r="D17" s="290"/>
      <c r="E17" s="291" t="s">
        <v>1557</v>
      </c>
      <c r="F17" s="600" t="s">
        <v>1558</v>
      </c>
      <c r="G17" s="600"/>
      <c r="H17" s="600"/>
      <c r="I17" s="600"/>
      <c r="J17" s="600"/>
      <c r="K17" s="286"/>
    </row>
    <row r="18" spans="2:11" ht="15" customHeight="1">
      <c r="B18" s="289"/>
      <c r="C18" s="290"/>
      <c r="D18" s="290"/>
      <c r="E18" s="291" t="s">
        <v>1559</v>
      </c>
      <c r="F18" s="600" t="s">
        <v>1560</v>
      </c>
      <c r="G18" s="600"/>
      <c r="H18" s="600"/>
      <c r="I18" s="600"/>
      <c r="J18" s="600"/>
      <c r="K18" s="286"/>
    </row>
    <row r="19" spans="2:11" ht="15" customHeight="1">
      <c r="B19" s="289"/>
      <c r="C19" s="290"/>
      <c r="D19" s="290"/>
      <c r="E19" s="291" t="s">
        <v>1561</v>
      </c>
      <c r="F19" s="600" t="s">
        <v>1562</v>
      </c>
      <c r="G19" s="600"/>
      <c r="H19" s="600"/>
      <c r="I19" s="600"/>
      <c r="J19" s="600"/>
      <c r="K19" s="286"/>
    </row>
    <row r="20" spans="2:11" ht="15" customHeight="1">
      <c r="B20" s="289"/>
      <c r="C20" s="290"/>
      <c r="D20" s="290"/>
      <c r="E20" s="291" t="s">
        <v>386</v>
      </c>
      <c r="F20" s="600" t="s">
        <v>387</v>
      </c>
      <c r="G20" s="600"/>
      <c r="H20" s="600"/>
      <c r="I20" s="600"/>
      <c r="J20" s="600"/>
      <c r="K20" s="286"/>
    </row>
    <row r="21" spans="2:11" ht="15" customHeight="1">
      <c r="B21" s="289"/>
      <c r="C21" s="290"/>
      <c r="D21" s="290"/>
      <c r="E21" s="291" t="s">
        <v>1563</v>
      </c>
      <c r="F21" s="600" t="s">
        <v>1564</v>
      </c>
      <c r="G21" s="600"/>
      <c r="H21" s="600"/>
      <c r="I21" s="600"/>
      <c r="J21" s="600"/>
      <c r="K21" s="286"/>
    </row>
    <row r="22" spans="2:11" ht="12.75" customHeight="1">
      <c r="B22" s="289"/>
      <c r="C22" s="290"/>
      <c r="D22" s="290"/>
      <c r="E22" s="290"/>
      <c r="F22" s="290"/>
      <c r="G22" s="290"/>
      <c r="H22" s="290"/>
      <c r="I22" s="290"/>
      <c r="J22" s="290"/>
      <c r="K22" s="286"/>
    </row>
    <row r="23" spans="2:11" ht="15" customHeight="1">
      <c r="B23" s="289"/>
      <c r="C23" s="600" t="s">
        <v>1565</v>
      </c>
      <c r="D23" s="600"/>
      <c r="E23" s="600"/>
      <c r="F23" s="600"/>
      <c r="G23" s="600"/>
      <c r="H23" s="600"/>
      <c r="I23" s="600"/>
      <c r="J23" s="600"/>
      <c r="K23" s="286"/>
    </row>
    <row r="24" spans="2:11" ht="15" customHeight="1">
      <c r="B24" s="289"/>
      <c r="C24" s="600" t="s">
        <v>1566</v>
      </c>
      <c r="D24" s="600"/>
      <c r="E24" s="600"/>
      <c r="F24" s="600"/>
      <c r="G24" s="600"/>
      <c r="H24" s="600"/>
      <c r="I24" s="600"/>
      <c r="J24" s="600"/>
      <c r="K24" s="286"/>
    </row>
    <row r="25" spans="2:11" ht="15" customHeight="1">
      <c r="B25" s="289"/>
      <c r="C25" s="288"/>
      <c r="D25" s="600" t="s">
        <v>1567</v>
      </c>
      <c r="E25" s="600"/>
      <c r="F25" s="600"/>
      <c r="G25" s="600"/>
      <c r="H25" s="600"/>
      <c r="I25" s="600"/>
      <c r="J25" s="600"/>
      <c r="K25" s="286"/>
    </row>
    <row r="26" spans="2:11" ht="15" customHeight="1">
      <c r="B26" s="289"/>
      <c r="C26" s="290"/>
      <c r="D26" s="600" t="s">
        <v>1568</v>
      </c>
      <c r="E26" s="600"/>
      <c r="F26" s="600"/>
      <c r="G26" s="600"/>
      <c r="H26" s="600"/>
      <c r="I26" s="600"/>
      <c r="J26" s="600"/>
      <c r="K26" s="286"/>
    </row>
    <row r="27" spans="2:11" ht="12.75" customHeight="1">
      <c r="B27" s="289"/>
      <c r="C27" s="290"/>
      <c r="D27" s="290"/>
      <c r="E27" s="290"/>
      <c r="F27" s="290"/>
      <c r="G27" s="290"/>
      <c r="H27" s="290"/>
      <c r="I27" s="290"/>
      <c r="J27" s="290"/>
      <c r="K27" s="286"/>
    </row>
    <row r="28" spans="2:11" ht="15" customHeight="1">
      <c r="B28" s="289"/>
      <c r="C28" s="290"/>
      <c r="D28" s="600" t="s">
        <v>1569</v>
      </c>
      <c r="E28" s="600"/>
      <c r="F28" s="600"/>
      <c r="G28" s="600"/>
      <c r="H28" s="600"/>
      <c r="I28" s="600"/>
      <c r="J28" s="600"/>
      <c r="K28" s="286"/>
    </row>
    <row r="29" spans="2:11" ht="15" customHeight="1">
      <c r="B29" s="289"/>
      <c r="C29" s="290"/>
      <c r="D29" s="600" t="s">
        <v>1570</v>
      </c>
      <c r="E29" s="600"/>
      <c r="F29" s="600"/>
      <c r="G29" s="600"/>
      <c r="H29" s="600"/>
      <c r="I29" s="600"/>
      <c r="J29" s="600"/>
      <c r="K29" s="286"/>
    </row>
    <row r="30" spans="2:11" ht="12.75" customHeight="1">
      <c r="B30" s="289"/>
      <c r="C30" s="290"/>
      <c r="D30" s="290"/>
      <c r="E30" s="290"/>
      <c r="F30" s="290"/>
      <c r="G30" s="290"/>
      <c r="H30" s="290"/>
      <c r="I30" s="290"/>
      <c r="J30" s="290"/>
      <c r="K30" s="286"/>
    </row>
    <row r="31" spans="2:11" ht="15" customHeight="1">
      <c r="B31" s="289"/>
      <c r="C31" s="290"/>
      <c r="D31" s="600" t="s">
        <v>1571</v>
      </c>
      <c r="E31" s="600"/>
      <c r="F31" s="600"/>
      <c r="G31" s="600"/>
      <c r="H31" s="600"/>
      <c r="I31" s="600"/>
      <c r="J31" s="600"/>
      <c r="K31" s="286"/>
    </row>
    <row r="32" spans="2:11" ht="15" customHeight="1">
      <c r="B32" s="289"/>
      <c r="C32" s="290"/>
      <c r="D32" s="600" t="s">
        <v>1572</v>
      </c>
      <c r="E32" s="600"/>
      <c r="F32" s="600"/>
      <c r="G32" s="600"/>
      <c r="H32" s="600"/>
      <c r="I32" s="600"/>
      <c r="J32" s="600"/>
      <c r="K32" s="286"/>
    </row>
    <row r="33" spans="2:11" ht="15" customHeight="1">
      <c r="B33" s="289"/>
      <c r="C33" s="290"/>
      <c r="D33" s="600" t="s">
        <v>1573</v>
      </c>
      <c r="E33" s="600"/>
      <c r="F33" s="600"/>
      <c r="G33" s="600"/>
      <c r="H33" s="600"/>
      <c r="I33" s="600"/>
      <c r="J33" s="600"/>
      <c r="K33" s="286"/>
    </row>
    <row r="34" spans="2:11" ht="15" customHeight="1">
      <c r="B34" s="289"/>
      <c r="C34" s="290"/>
      <c r="D34" s="288"/>
      <c r="E34" s="292" t="s">
        <v>146</v>
      </c>
      <c r="F34" s="288"/>
      <c r="G34" s="600" t="s">
        <v>1574</v>
      </c>
      <c r="H34" s="600"/>
      <c r="I34" s="600"/>
      <c r="J34" s="600"/>
      <c r="K34" s="286"/>
    </row>
    <row r="35" spans="2:11" ht="30.75" customHeight="1">
      <c r="B35" s="289"/>
      <c r="C35" s="290"/>
      <c r="D35" s="288"/>
      <c r="E35" s="292" t="s">
        <v>1575</v>
      </c>
      <c r="F35" s="288"/>
      <c r="G35" s="600" t="s">
        <v>1576</v>
      </c>
      <c r="H35" s="600"/>
      <c r="I35" s="600"/>
      <c r="J35" s="600"/>
      <c r="K35" s="286"/>
    </row>
    <row r="36" spans="2:11" ht="15" customHeight="1">
      <c r="B36" s="289"/>
      <c r="C36" s="290"/>
      <c r="D36" s="288"/>
      <c r="E36" s="292" t="s">
        <v>54</v>
      </c>
      <c r="F36" s="288"/>
      <c r="G36" s="600" t="s">
        <v>1577</v>
      </c>
      <c r="H36" s="600"/>
      <c r="I36" s="600"/>
      <c r="J36" s="600"/>
      <c r="K36" s="286"/>
    </row>
    <row r="37" spans="2:11" ht="15" customHeight="1">
      <c r="B37" s="289"/>
      <c r="C37" s="290"/>
      <c r="D37" s="288"/>
      <c r="E37" s="292" t="s">
        <v>147</v>
      </c>
      <c r="F37" s="288"/>
      <c r="G37" s="600" t="s">
        <v>1578</v>
      </c>
      <c r="H37" s="600"/>
      <c r="I37" s="600"/>
      <c r="J37" s="600"/>
      <c r="K37" s="286"/>
    </row>
    <row r="38" spans="2:11" ht="15" customHeight="1">
      <c r="B38" s="289"/>
      <c r="C38" s="290"/>
      <c r="D38" s="288"/>
      <c r="E38" s="292" t="s">
        <v>148</v>
      </c>
      <c r="F38" s="288"/>
      <c r="G38" s="600" t="s">
        <v>1579</v>
      </c>
      <c r="H38" s="600"/>
      <c r="I38" s="600"/>
      <c r="J38" s="600"/>
      <c r="K38" s="286"/>
    </row>
    <row r="39" spans="2:11" ht="15" customHeight="1">
      <c r="B39" s="289"/>
      <c r="C39" s="290"/>
      <c r="D39" s="288"/>
      <c r="E39" s="292" t="s">
        <v>149</v>
      </c>
      <c r="F39" s="288"/>
      <c r="G39" s="600" t="s">
        <v>1580</v>
      </c>
      <c r="H39" s="600"/>
      <c r="I39" s="600"/>
      <c r="J39" s="600"/>
      <c r="K39" s="286"/>
    </row>
    <row r="40" spans="2:11" ht="15" customHeight="1">
      <c r="B40" s="289"/>
      <c r="C40" s="290"/>
      <c r="D40" s="288"/>
      <c r="E40" s="292" t="s">
        <v>1581</v>
      </c>
      <c r="F40" s="288"/>
      <c r="G40" s="600" t="s">
        <v>1582</v>
      </c>
      <c r="H40" s="600"/>
      <c r="I40" s="600"/>
      <c r="J40" s="600"/>
      <c r="K40" s="286"/>
    </row>
    <row r="41" spans="2:11" ht="15" customHeight="1">
      <c r="B41" s="289"/>
      <c r="C41" s="290"/>
      <c r="D41" s="288"/>
      <c r="E41" s="292"/>
      <c r="F41" s="288"/>
      <c r="G41" s="600" t="s">
        <v>1583</v>
      </c>
      <c r="H41" s="600"/>
      <c r="I41" s="600"/>
      <c r="J41" s="600"/>
      <c r="K41" s="286"/>
    </row>
    <row r="42" spans="2:11" ht="15" customHeight="1">
      <c r="B42" s="289"/>
      <c r="C42" s="290"/>
      <c r="D42" s="288"/>
      <c r="E42" s="292" t="s">
        <v>1584</v>
      </c>
      <c r="F42" s="288"/>
      <c r="G42" s="600" t="s">
        <v>1585</v>
      </c>
      <c r="H42" s="600"/>
      <c r="I42" s="600"/>
      <c r="J42" s="600"/>
      <c r="K42" s="286"/>
    </row>
    <row r="43" spans="2:11" ht="15" customHeight="1">
      <c r="B43" s="289"/>
      <c r="C43" s="290"/>
      <c r="D43" s="288"/>
      <c r="E43" s="292" t="s">
        <v>151</v>
      </c>
      <c r="F43" s="288"/>
      <c r="G43" s="600" t="s">
        <v>1586</v>
      </c>
      <c r="H43" s="600"/>
      <c r="I43" s="600"/>
      <c r="J43" s="600"/>
      <c r="K43" s="286"/>
    </row>
    <row r="44" spans="2:11" ht="12.75" customHeight="1">
      <c r="B44" s="289"/>
      <c r="C44" s="290"/>
      <c r="D44" s="288"/>
      <c r="E44" s="288"/>
      <c r="F44" s="288"/>
      <c r="G44" s="288"/>
      <c r="H44" s="288"/>
      <c r="I44" s="288"/>
      <c r="J44" s="288"/>
      <c r="K44" s="286"/>
    </row>
    <row r="45" spans="2:11" ht="15" customHeight="1">
      <c r="B45" s="289"/>
      <c r="C45" s="290"/>
      <c r="D45" s="600" t="s">
        <v>1587</v>
      </c>
      <c r="E45" s="600"/>
      <c r="F45" s="600"/>
      <c r="G45" s="600"/>
      <c r="H45" s="600"/>
      <c r="I45" s="600"/>
      <c r="J45" s="600"/>
      <c r="K45" s="286"/>
    </row>
    <row r="46" spans="2:11" ht="15" customHeight="1">
      <c r="B46" s="289"/>
      <c r="C46" s="290"/>
      <c r="D46" s="290"/>
      <c r="E46" s="600" t="s">
        <v>1588</v>
      </c>
      <c r="F46" s="600"/>
      <c r="G46" s="600"/>
      <c r="H46" s="600"/>
      <c r="I46" s="600"/>
      <c r="J46" s="600"/>
      <c r="K46" s="286"/>
    </row>
    <row r="47" spans="2:11" ht="15" customHeight="1">
      <c r="B47" s="289"/>
      <c r="C47" s="290"/>
      <c r="D47" s="290"/>
      <c r="E47" s="600" t="s">
        <v>1589</v>
      </c>
      <c r="F47" s="600"/>
      <c r="G47" s="600"/>
      <c r="H47" s="600"/>
      <c r="I47" s="600"/>
      <c r="J47" s="600"/>
      <c r="K47" s="286"/>
    </row>
    <row r="48" spans="2:11" ht="15" customHeight="1">
      <c r="B48" s="289"/>
      <c r="C48" s="290"/>
      <c r="D48" s="290"/>
      <c r="E48" s="600" t="s">
        <v>1590</v>
      </c>
      <c r="F48" s="600"/>
      <c r="G48" s="600"/>
      <c r="H48" s="600"/>
      <c r="I48" s="600"/>
      <c r="J48" s="600"/>
      <c r="K48" s="286"/>
    </row>
    <row r="49" spans="2:11" ht="15" customHeight="1">
      <c r="B49" s="289"/>
      <c r="C49" s="290"/>
      <c r="D49" s="600" t="s">
        <v>1591</v>
      </c>
      <c r="E49" s="600"/>
      <c r="F49" s="600"/>
      <c r="G49" s="600"/>
      <c r="H49" s="600"/>
      <c r="I49" s="600"/>
      <c r="J49" s="600"/>
      <c r="K49" s="286"/>
    </row>
    <row r="50" spans="2:11" ht="25.5" customHeight="1">
      <c r="B50" s="285"/>
      <c r="C50" s="599" t="s">
        <v>1592</v>
      </c>
      <c r="D50" s="599"/>
      <c r="E50" s="599"/>
      <c r="F50" s="599"/>
      <c r="G50" s="599"/>
      <c r="H50" s="599"/>
      <c r="I50" s="599"/>
      <c r="J50" s="599"/>
      <c r="K50" s="286"/>
    </row>
    <row r="51" spans="2:11" ht="5.25" customHeight="1">
      <c r="B51" s="285"/>
      <c r="C51" s="287"/>
      <c r="D51" s="287"/>
      <c r="E51" s="287"/>
      <c r="F51" s="287"/>
      <c r="G51" s="287"/>
      <c r="H51" s="287"/>
      <c r="I51" s="287"/>
      <c r="J51" s="287"/>
      <c r="K51" s="286"/>
    </row>
    <row r="52" spans="2:11" ht="15" customHeight="1">
      <c r="B52" s="285"/>
      <c r="C52" s="600" t="s">
        <v>1593</v>
      </c>
      <c r="D52" s="600"/>
      <c r="E52" s="600"/>
      <c r="F52" s="600"/>
      <c r="G52" s="600"/>
      <c r="H52" s="600"/>
      <c r="I52" s="600"/>
      <c r="J52" s="600"/>
      <c r="K52" s="286"/>
    </row>
    <row r="53" spans="2:11" ht="15" customHeight="1">
      <c r="B53" s="285"/>
      <c r="C53" s="600" t="s">
        <v>1594</v>
      </c>
      <c r="D53" s="600"/>
      <c r="E53" s="600"/>
      <c r="F53" s="600"/>
      <c r="G53" s="600"/>
      <c r="H53" s="600"/>
      <c r="I53" s="600"/>
      <c r="J53" s="600"/>
      <c r="K53" s="286"/>
    </row>
    <row r="54" spans="2:11" ht="12.75" customHeight="1">
      <c r="B54" s="285"/>
      <c r="C54" s="288"/>
      <c r="D54" s="288"/>
      <c r="E54" s="288"/>
      <c r="F54" s="288"/>
      <c r="G54" s="288"/>
      <c r="H54" s="288"/>
      <c r="I54" s="288"/>
      <c r="J54" s="288"/>
      <c r="K54" s="286"/>
    </row>
    <row r="55" spans="2:11" ht="15" customHeight="1">
      <c r="B55" s="285"/>
      <c r="C55" s="600" t="s">
        <v>1595</v>
      </c>
      <c r="D55" s="600"/>
      <c r="E55" s="600"/>
      <c r="F55" s="600"/>
      <c r="G55" s="600"/>
      <c r="H55" s="600"/>
      <c r="I55" s="600"/>
      <c r="J55" s="600"/>
      <c r="K55" s="286"/>
    </row>
    <row r="56" spans="2:11" ht="15" customHeight="1">
      <c r="B56" s="285"/>
      <c r="C56" s="290"/>
      <c r="D56" s="600" t="s">
        <v>1596</v>
      </c>
      <c r="E56" s="600"/>
      <c r="F56" s="600"/>
      <c r="G56" s="600"/>
      <c r="H56" s="600"/>
      <c r="I56" s="600"/>
      <c r="J56" s="600"/>
      <c r="K56" s="286"/>
    </row>
    <row r="57" spans="2:11" ht="15" customHeight="1">
      <c r="B57" s="285"/>
      <c r="C57" s="290"/>
      <c r="D57" s="600" t="s">
        <v>1597</v>
      </c>
      <c r="E57" s="600"/>
      <c r="F57" s="600"/>
      <c r="G57" s="600"/>
      <c r="H57" s="600"/>
      <c r="I57" s="600"/>
      <c r="J57" s="600"/>
      <c r="K57" s="286"/>
    </row>
    <row r="58" spans="2:11" ht="15" customHeight="1">
      <c r="B58" s="285"/>
      <c r="C58" s="290"/>
      <c r="D58" s="600" t="s">
        <v>1598</v>
      </c>
      <c r="E58" s="600"/>
      <c r="F58" s="600"/>
      <c r="G58" s="600"/>
      <c r="H58" s="600"/>
      <c r="I58" s="600"/>
      <c r="J58" s="600"/>
      <c r="K58" s="286"/>
    </row>
    <row r="59" spans="2:11" ht="15" customHeight="1">
      <c r="B59" s="285"/>
      <c r="C59" s="290"/>
      <c r="D59" s="600" t="s">
        <v>1599</v>
      </c>
      <c r="E59" s="600"/>
      <c r="F59" s="600"/>
      <c r="G59" s="600"/>
      <c r="H59" s="600"/>
      <c r="I59" s="600"/>
      <c r="J59" s="600"/>
      <c r="K59" s="286"/>
    </row>
    <row r="60" spans="2:11" ht="15" customHeight="1">
      <c r="B60" s="285"/>
      <c r="C60" s="290"/>
      <c r="D60" s="602" t="s">
        <v>1600</v>
      </c>
      <c r="E60" s="602"/>
      <c r="F60" s="602"/>
      <c r="G60" s="602"/>
      <c r="H60" s="602"/>
      <c r="I60" s="602"/>
      <c r="J60" s="602"/>
      <c r="K60" s="286"/>
    </row>
    <row r="61" spans="2:11" ht="15" customHeight="1">
      <c r="B61" s="285"/>
      <c r="C61" s="290"/>
      <c r="D61" s="600" t="s">
        <v>1601</v>
      </c>
      <c r="E61" s="600"/>
      <c r="F61" s="600"/>
      <c r="G61" s="600"/>
      <c r="H61" s="600"/>
      <c r="I61" s="600"/>
      <c r="J61" s="600"/>
      <c r="K61" s="286"/>
    </row>
    <row r="62" spans="2:11" ht="12.75" customHeight="1">
      <c r="B62" s="285"/>
      <c r="C62" s="290"/>
      <c r="D62" s="290"/>
      <c r="E62" s="293"/>
      <c r="F62" s="290"/>
      <c r="G62" s="290"/>
      <c r="H62" s="290"/>
      <c r="I62" s="290"/>
      <c r="J62" s="290"/>
      <c r="K62" s="286"/>
    </row>
    <row r="63" spans="2:11" ht="15" customHeight="1">
      <c r="B63" s="285"/>
      <c r="C63" s="290"/>
      <c r="D63" s="600" t="s">
        <v>1602</v>
      </c>
      <c r="E63" s="600"/>
      <c r="F63" s="600"/>
      <c r="G63" s="600"/>
      <c r="H63" s="600"/>
      <c r="I63" s="600"/>
      <c r="J63" s="600"/>
      <c r="K63" s="286"/>
    </row>
    <row r="64" spans="2:11" ht="15" customHeight="1">
      <c r="B64" s="285"/>
      <c r="C64" s="290"/>
      <c r="D64" s="602" t="s">
        <v>1603</v>
      </c>
      <c r="E64" s="602"/>
      <c r="F64" s="602"/>
      <c r="G64" s="602"/>
      <c r="H64" s="602"/>
      <c r="I64" s="602"/>
      <c r="J64" s="602"/>
      <c r="K64" s="286"/>
    </row>
    <row r="65" spans="2:11" ht="15" customHeight="1">
      <c r="B65" s="285"/>
      <c r="C65" s="290"/>
      <c r="D65" s="600" t="s">
        <v>1604</v>
      </c>
      <c r="E65" s="600"/>
      <c r="F65" s="600"/>
      <c r="G65" s="600"/>
      <c r="H65" s="600"/>
      <c r="I65" s="600"/>
      <c r="J65" s="600"/>
      <c r="K65" s="286"/>
    </row>
    <row r="66" spans="2:11" ht="15" customHeight="1">
      <c r="B66" s="285"/>
      <c r="C66" s="290"/>
      <c r="D66" s="600" t="s">
        <v>1605</v>
      </c>
      <c r="E66" s="600"/>
      <c r="F66" s="600"/>
      <c r="G66" s="600"/>
      <c r="H66" s="600"/>
      <c r="I66" s="600"/>
      <c r="J66" s="600"/>
      <c r="K66" s="286"/>
    </row>
    <row r="67" spans="2:11" ht="15" customHeight="1">
      <c r="B67" s="285"/>
      <c r="C67" s="290"/>
      <c r="D67" s="600" t="s">
        <v>1606</v>
      </c>
      <c r="E67" s="600"/>
      <c r="F67" s="600"/>
      <c r="G67" s="600"/>
      <c r="H67" s="600"/>
      <c r="I67" s="600"/>
      <c r="J67" s="600"/>
      <c r="K67" s="286"/>
    </row>
    <row r="68" spans="2:11" ht="15" customHeight="1">
      <c r="B68" s="285"/>
      <c r="C68" s="290"/>
      <c r="D68" s="600" t="s">
        <v>1607</v>
      </c>
      <c r="E68" s="600"/>
      <c r="F68" s="600"/>
      <c r="G68" s="600"/>
      <c r="H68" s="600"/>
      <c r="I68" s="600"/>
      <c r="J68" s="600"/>
      <c r="K68" s="286"/>
    </row>
    <row r="69" spans="2:11" ht="12.75" customHeight="1">
      <c r="B69" s="294"/>
      <c r="C69" s="295"/>
      <c r="D69" s="295"/>
      <c r="E69" s="295"/>
      <c r="F69" s="295"/>
      <c r="G69" s="295"/>
      <c r="H69" s="295"/>
      <c r="I69" s="295"/>
      <c r="J69" s="295"/>
      <c r="K69" s="296"/>
    </row>
    <row r="70" spans="2:11" ht="18.75" customHeight="1">
      <c r="B70" s="297"/>
      <c r="C70" s="297"/>
      <c r="D70" s="297"/>
      <c r="E70" s="297"/>
      <c r="F70" s="297"/>
      <c r="G70" s="297"/>
      <c r="H70" s="297"/>
      <c r="I70" s="297"/>
      <c r="J70" s="297"/>
      <c r="K70" s="298"/>
    </row>
    <row r="71" spans="2:11" ht="18.75" customHeight="1">
      <c r="B71" s="298"/>
      <c r="C71" s="298"/>
      <c r="D71" s="298"/>
      <c r="E71" s="298"/>
      <c r="F71" s="298"/>
      <c r="G71" s="298"/>
      <c r="H71" s="298"/>
      <c r="I71" s="298"/>
      <c r="J71" s="298"/>
      <c r="K71" s="298"/>
    </row>
    <row r="72" spans="2:11" ht="7.5" customHeight="1">
      <c r="B72" s="299"/>
      <c r="C72" s="300"/>
      <c r="D72" s="300"/>
      <c r="E72" s="300"/>
      <c r="F72" s="300"/>
      <c r="G72" s="300"/>
      <c r="H72" s="300"/>
      <c r="I72" s="300"/>
      <c r="J72" s="300"/>
      <c r="K72" s="301"/>
    </row>
    <row r="73" spans="2:11" ht="45" customHeight="1">
      <c r="B73" s="302"/>
      <c r="C73" s="603" t="s">
        <v>129</v>
      </c>
      <c r="D73" s="603"/>
      <c r="E73" s="603"/>
      <c r="F73" s="603"/>
      <c r="G73" s="603"/>
      <c r="H73" s="603"/>
      <c r="I73" s="603"/>
      <c r="J73" s="603"/>
      <c r="K73" s="303"/>
    </row>
    <row r="74" spans="2:11" ht="17.25" customHeight="1">
      <c r="B74" s="302"/>
      <c r="C74" s="304" t="s">
        <v>1608</v>
      </c>
      <c r="D74" s="304"/>
      <c r="E74" s="304"/>
      <c r="F74" s="304" t="s">
        <v>1609</v>
      </c>
      <c r="G74" s="305"/>
      <c r="H74" s="304" t="s">
        <v>147</v>
      </c>
      <c r="I74" s="304" t="s">
        <v>58</v>
      </c>
      <c r="J74" s="304" t="s">
        <v>1610</v>
      </c>
      <c r="K74" s="303"/>
    </row>
    <row r="75" spans="2:11" ht="17.25" customHeight="1">
      <c r="B75" s="302"/>
      <c r="C75" s="306" t="s">
        <v>1611</v>
      </c>
      <c r="D75" s="306"/>
      <c r="E75" s="306"/>
      <c r="F75" s="307" t="s">
        <v>1612</v>
      </c>
      <c r="G75" s="308"/>
      <c r="H75" s="306"/>
      <c r="I75" s="306"/>
      <c r="J75" s="306" t="s">
        <v>1613</v>
      </c>
      <c r="K75" s="303"/>
    </row>
    <row r="76" spans="2:11" ht="5.25" customHeight="1">
      <c r="B76" s="302"/>
      <c r="C76" s="309"/>
      <c r="D76" s="309"/>
      <c r="E76" s="309"/>
      <c r="F76" s="309"/>
      <c r="G76" s="310"/>
      <c r="H76" s="309"/>
      <c r="I76" s="309"/>
      <c r="J76" s="309"/>
      <c r="K76" s="303"/>
    </row>
    <row r="77" spans="2:11" ht="15" customHeight="1">
      <c r="B77" s="302"/>
      <c r="C77" s="292" t="s">
        <v>54</v>
      </c>
      <c r="D77" s="309"/>
      <c r="E77" s="309"/>
      <c r="F77" s="311" t="s">
        <v>1614</v>
      </c>
      <c r="G77" s="310"/>
      <c r="H77" s="292" t="s">
        <v>1615</v>
      </c>
      <c r="I77" s="292" t="s">
        <v>1616</v>
      </c>
      <c r="J77" s="292">
        <v>20</v>
      </c>
      <c r="K77" s="303"/>
    </row>
    <row r="78" spans="2:11" ht="15" customHeight="1">
      <c r="B78" s="302"/>
      <c r="C78" s="292" t="s">
        <v>1617</v>
      </c>
      <c r="D78" s="292"/>
      <c r="E78" s="292"/>
      <c r="F78" s="311" t="s">
        <v>1614</v>
      </c>
      <c r="G78" s="310"/>
      <c r="H78" s="292" t="s">
        <v>1618</v>
      </c>
      <c r="I78" s="292" t="s">
        <v>1616</v>
      </c>
      <c r="J78" s="292">
        <v>120</v>
      </c>
      <c r="K78" s="303"/>
    </row>
    <row r="79" spans="2:11" ht="15" customHeight="1">
      <c r="B79" s="312"/>
      <c r="C79" s="292" t="s">
        <v>1619</v>
      </c>
      <c r="D79" s="292"/>
      <c r="E79" s="292"/>
      <c r="F79" s="311" t="s">
        <v>1620</v>
      </c>
      <c r="G79" s="310"/>
      <c r="H79" s="292" t="s">
        <v>1621</v>
      </c>
      <c r="I79" s="292" t="s">
        <v>1616</v>
      </c>
      <c r="J79" s="292">
        <v>50</v>
      </c>
      <c r="K79" s="303"/>
    </row>
    <row r="80" spans="2:11" ht="15" customHeight="1">
      <c r="B80" s="312"/>
      <c r="C80" s="292" t="s">
        <v>1622</v>
      </c>
      <c r="D80" s="292"/>
      <c r="E80" s="292"/>
      <c r="F80" s="311" t="s">
        <v>1614</v>
      </c>
      <c r="G80" s="310"/>
      <c r="H80" s="292" t="s">
        <v>1623</v>
      </c>
      <c r="I80" s="292" t="s">
        <v>1624</v>
      </c>
      <c r="J80" s="292"/>
      <c r="K80" s="303"/>
    </row>
    <row r="81" spans="2:11" ht="15" customHeight="1">
      <c r="B81" s="312"/>
      <c r="C81" s="313" t="s">
        <v>1625</v>
      </c>
      <c r="D81" s="313"/>
      <c r="E81" s="313"/>
      <c r="F81" s="314" t="s">
        <v>1620</v>
      </c>
      <c r="G81" s="313"/>
      <c r="H81" s="313" t="s">
        <v>1626</v>
      </c>
      <c r="I81" s="313" t="s">
        <v>1616</v>
      </c>
      <c r="J81" s="313">
        <v>15</v>
      </c>
      <c r="K81" s="303"/>
    </row>
    <row r="82" spans="2:11" ht="15" customHeight="1">
      <c r="B82" s="312"/>
      <c r="C82" s="313" t="s">
        <v>1627</v>
      </c>
      <c r="D82" s="313"/>
      <c r="E82" s="313"/>
      <c r="F82" s="314" t="s">
        <v>1620</v>
      </c>
      <c r="G82" s="313"/>
      <c r="H82" s="313" t="s">
        <v>1628</v>
      </c>
      <c r="I82" s="313" t="s">
        <v>1616</v>
      </c>
      <c r="J82" s="313">
        <v>15</v>
      </c>
      <c r="K82" s="303"/>
    </row>
    <row r="83" spans="2:11" ht="15" customHeight="1">
      <c r="B83" s="312"/>
      <c r="C83" s="313" t="s">
        <v>1629</v>
      </c>
      <c r="D83" s="313"/>
      <c r="E83" s="313"/>
      <c r="F83" s="314" t="s">
        <v>1620</v>
      </c>
      <c r="G83" s="313"/>
      <c r="H83" s="313" t="s">
        <v>1630</v>
      </c>
      <c r="I83" s="313" t="s">
        <v>1616</v>
      </c>
      <c r="J83" s="313">
        <v>20</v>
      </c>
      <c r="K83" s="303"/>
    </row>
    <row r="84" spans="2:11" ht="15" customHeight="1">
      <c r="B84" s="312"/>
      <c r="C84" s="313" t="s">
        <v>1631</v>
      </c>
      <c r="D84" s="313"/>
      <c r="E84" s="313"/>
      <c r="F84" s="314" t="s">
        <v>1620</v>
      </c>
      <c r="G84" s="313"/>
      <c r="H84" s="313" t="s">
        <v>1632</v>
      </c>
      <c r="I84" s="313" t="s">
        <v>1616</v>
      </c>
      <c r="J84" s="313">
        <v>20</v>
      </c>
      <c r="K84" s="303"/>
    </row>
    <row r="85" spans="2:11" ht="15" customHeight="1">
      <c r="B85" s="312"/>
      <c r="C85" s="292" t="s">
        <v>1633</v>
      </c>
      <c r="D85" s="292"/>
      <c r="E85" s="292"/>
      <c r="F85" s="311" t="s">
        <v>1620</v>
      </c>
      <c r="G85" s="310"/>
      <c r="H85" s="292" t="s">
        <v>1634</v>
      </c>
      <c r="I85" s="292" t="s">
        <v>1616</v>
      </c>
      <c r="J85" s="292">
        <v>50</v>
      </c>
      <c r="K85" s="303"/>
    </row>
    <row r="86" spans="2:11" ht="15" customHeight="1">
      <c r="B86" s="312"/>
      <c r="C86" s="292" t="s">
        <v>1635</v>
      </c>
      <c r="D86" s="292"/>
      <c r="E86" s="292"/>
      <c r="F86" s="311" t="s">
        <v>1620</v>
      </c>
      <c r="G86" s="310"/>
      <c r="H86" s="292" t="s">
        <v>1636</v>
      </c>
      <c r="I86" s="292" t="s">
        <v>1616</v>
      </c>
      <c r="J86" s="292">
        <v>20</v>
      </c>
      <c r="K86" s="303"/>
    </row>
    <row r="87" spans="2:11" ht="15" customHeight="1">
      <c r="B87" s="312"/>
      <c r="C87" s="292" t="s">
        <v>1637</v>
      </c>
      <c r="D87" s="292"/>
      <c r="E87" s="292"/>
      <c r="F87" s="311" t="s">
        <v>1620</v>
      </c>
      <c r="G87" s="310"/>
      <c r="H87" s="292" t="s">
        <v>1638</v>
      </c>
      <c r="I87" s="292" t="s">
        <v>1616</v>
      </c>
      <c r="J87" s="292">
        <v>20</v>
      </c>
      <c r="K87" s="303"/>
    </row>
    <row r="88" spans="2:11" ht="15" customHeight="1">
      <c r="B88" s="312"/>
      <c r="C88" s="292" t="s">
        <v>1639</v>
      </c>
      <c r="D88" s="292"/>
      <c r="E88" s="292"/>
      <c r="F88" s="311" t="s">
        <v>1620</v>
      </c>
      <c r="G88" s="310"/>
      <c r="H88" s="292" t="s">
        <v>1640</v>
      </c>
      <c r="I88" s="292" t="s">
        <v>1616</v>
      </c>
      <c r="J88" s="292">
        <v>50</v>
      </c>
      <c r="K88" s="303"/>
    </row>
    <row r="89" spans="2:11" ht="15" customHeight="1">
      <c r="B89" s="312"/>
      <c r="C89" s="292" t="s">
        <v>1641</v>
      </c>
      <c r="D89" s="292"/>
      <c r="E89" s="292"/>
      <c r="F89" s="311" t="s">
        <v>1620</v>
      </c>
      <c r="G89" s="310"/>
      <c r="H89" s="292" t="s">
        <v>1641</v>
      </c>
      <c r="I89" s="292" t="s">
        <v>1616</v>
      </c>
      <c r="J89" s="292">
        <v>50</v>
      </c>
      <c r="K89" s="303"/>
    </row>
    <row r="90" spans="2:11" ht="15" customHeight="1">
      <c r="B90" s="312"/>
      <c r="C90" s="292" t="s">
        <v>152</v>
      </c>
      <c r="D90" s="292"/>
      <c r="E90" s="292"/>
      <c r="F90" s="311" t="s">
        <v>1620</v>
      </c>
      <c r="G90" s="310"/>
      <c r="H90" s="292" t="s">
        <v>1642</v>
      </c>
      <c r="I90" s="292" t="s">
        <v>1616</v>
      </c>
      <c r="J90" s="292">
        <v>255</v>
      </c>
      <c r="K90" s="303"/>
    </row>
    <row r="91" spans="2:11" ht="15" customHeight="1">
      <c r="B91" s="312"/>
      <c r="C91" s="292" t="s">
        <v>1643</v>
      </c>
      <c r="D91" s="292"/>
      <c r="E91" s="292"/>
      <c r="F91" s="311" t="s">
        <v>1614</v>
      </c>
      <c r="G91" s="310"/>
      <c r="H91" s="292" t="s">
        <v>1644</v>
      </c>
      <c r="I91" s="292" t="s">
        <v>1645</v>
      </c>
      <c r="J91" s="292"/>
      <c r="K91" s="303"/>
    </row>
    <row r="92" spans="2:11" ht="15" customHeight="1">
      <c r="B92" s="312"/>
      <c r="C92" s="292" t="s">
        <v>1646</v>
      </c>
      <c r="D92" s="292"/>
      <c r="E92" s="292"/>
      <c r="F92" s="311" t="s">
        <v>1614</v>
      </c>
      <c r="G92" s="310"/>
      <c r="H92" s="292" t="s">
        <v>1647</v>
      </c>
      <c r="I92" s="292" t="s">
        <v>1648</v>
      </c>
      <c r="J92" s="292"/>
      <c r="K92" s="303"/>
    </row>
    <row r="93" spans="2:11" ht="15" customHeight="1">
      <c r="B93" s="312"/>
      <c r="C93" s="292" t="s">
        <v>1649</v>
      </c>
      <c r="D93" s="292"/>
      <c r="E93" s="292"/>
      <c r="F93" s="311" t="s">
        <v>1614</v>
      </c>
      <c r="G93" s="310"/>
      <c r="H93" s="292" t="s">
        <v>1649</v>
      </c>
      <c r="I93" s="292" t="s">
        <v>1648</v>
      </c>
      <c r="J93" s="292"/>
      <c r="K93" s="303"/>
    </row>
    <row r="94" spans="2:11" ht="15" customHeight="1">
      <c r="B94" s="312"/>
      <c r="C94" s="292" t="s">
        <v>39</v>
      </c>
      <c r="D94" s="292"/>
      <c r="E94" s="292"/>
      <c r="F94" s="311" t="s">
        <v>1614</v>
      </c>
      <c r="G94" s="310"/>
      <c r="H94" s="292" t="s">
        <v>1650</v>
      </c>
      <c r="I94" s="292" t="s">
        <v>1648</v>
      </c>
      <c r="J94" s="292"/>
      <c r="K94" s="303"/>
    </row>
    <row r="95" spans="2:11" ht="15" customHeight="1">
      <c r="B95" s="312"/>
      <c r="C95" s="292" t="s">
        <v>49</v>
      </c>
      <c r="D95" s="292"/>
      <c r="E95" s="292"/>
      <c r="F95" s="311" t="s">
        <v>1614</v>
      </c>
      <c r="G95" s="310"/>
      <c r="H95" s="292" t="s">
        <v>1651</v>
      </c>
      <c r="I95" s="292" t="s">
        <v>1648</v>
      </c>
      <c r="J95" s="292"/>
      <c r="K95" s="303"/>
    </row>
    <row r="96" spans="2:11" ht="15" customHeight="1">
      <c r="B96" s="315"/>
      <c r="C96" s="316"/>
      <c r="D96" s="316"/>
      <c r="E96" s="316"/>
      <c r="F96" s="316"/>
      <c r="G96" s="316"/>
      <c r="H96" s="316"/>
      <c r="I96" s="316"/>
      <c r="J96" s="316"/>
      <c r="K96" s="317"/>
    </row>
    <row r="97" spans="2:11" ht="18.75" customHeight="1">
      <c r="B97" s="318"/>
      <c r="C97" s="319"/>
      <c r="D97" s="319"/>
      <c r="E97" s="319"/>
      <c r="F97" s="319"/>
      <c r="G97" s="319"/>
      <c r="H97" s="319"/>
      <c r="I97" s="319"/>
      <c r="J97" s="319"/>
      <c r="K97" s="318"/>
    </row>
    <row r="98" spans="2:11" ht="18.75" customHeight="1">
      <c r="B98" s="298"/>
      <c r="C98" s="298"/>
      <c r="D98" s="298"/>
      <c r="E98" s="298"/>
      <c r="F98" s="298"/>
      <c r="G98" s="298"/>
      <c r="H98" s="298"/>
      <c r="I98" s="298"/>
      <c r="J98" s="298"/>
      <c r="K98" s="298"/>
    </row>
    <row r="99" spans="2:11" ht="7.5" customHeight="1">
      <c r="B99" s="299"/>
      <c r="C99" s="300"/>
      <c r="D99" s="300"/>
      <c r="E99" s="300"/>
      <c r="F99" s="300"/>
      <c r="G99" s="300"/>
      <c r="H99" s="300"/>
      <c r="I99" s="300"/>
      <c r="J99" s="300"/>
      <c r="K99" s="301"/>
    </row>
    <row r="100" spans="2:11" ht="45" customHeight="1">
      <c r="B100" s="302"/>
      <c r="C100" s="603" t="s">
        <v>1652</v>
      </c>
      <c r="D100" s="603"/>
      <c r="E100" s="603"/>
      <c r="F100" s="603"/>
      <c r="G100" s="603"/>
      <c r="H100" s="603"/>
      <c r="I100" s="603"/>
      <c r="J100" s="603"/>
      <c r="K100" s="303"/>
    </row>
    <row r="101" spans="2:11" ht="17.25" customHeight="1">
      <c r="B101" s="302"/>
      <c r="C101" s="304" t="s">
        <v>1608</v>
      </c>
      <c r="D101" s="304"/>
      <c r="E101" s="304"/>
      <c r="F101" s="304" t="s">
        <v>1609</v>
      </c>
      <c r="G101" s="305"/>
      <c r="H101" s="304" t="s">
        <v>147</v>
      </c>
      <c r="I101" s="304" t="s">
        <v>58</v>
      </c>
      <c r="J101" s="304" t="s">
        <v>1610</v>
      </c>
      <c r="K101" s="303"/>
    </row>
    <row r="102" spans="2:11" ht="17.25" customHeight="1">
      <c r="B102" s="302"/>
      <c r="C102" s="306" t="s">
        <v>1611</v>
      </c>
      <c r="D102" s="306"/>
      <c r="E102" s="306"/>
      <c r="F102" s="307" t="s">
        <v>1612</v>
      </c>
      <c r="G102" s="308"/>
      <c r="H102" s="306"/>
      <c r="I102" s="306"/>
      <c r="J102" s="306" t="s">
        <v>1613</v>
      </c>
      <c r="K102" s="303"/>
    </row>
    <row r="103" spans="2:11" ht="5.25" customHeight="1">
      <c r="B103" s="302"/>
      <c r="C103" s="304"/>
      <c r="D103" s="304"/>
      <c r="E103" s="304"/>
      <c r="F103" s="304"/>
      <c r="G103" s="320"/>
      <c r="H103" s="304"/>
      <c r="I103" s="304"/>
      <c r="J103" s="304"/>
      <c r="K103" s="303"/>
    </row>
    <row r="104" spans="2:11" ht="15" customHeight="1">
      <c r="B104" s="302"/>
      <c r="C104" s="292" t="s">
        <v>54</v>
      </c>
      <c r="D104" s="309"/>
      <c r="E104" s="309"/>
      <c r="F104" s="311" t="s">
        <v>1614</v>
      </c>
      <c r="G104" s="320"/>
      <c r="H104" s="292" t="s">
        <v>1653</v>
      </c>
      <c r="I104" s="292" t="s">
        <v>1616</v>
      </c>
      <c r="J104" s="292">
        <v>20</v>
      </c>
      <c r="K104" s="303"/>
    </row>
    <row r="105" spans="2:11" ht="15" customHeight="1">
      <c r="B105" s="302"/>
      <c r="C105" s="292" t="s">
        <v>1617</v>
      </c>
      <c r="D105" s="292"/>
      <c r="E105" s="292"/>
      <c r="F105" s="311" t="s">
        <v>1614</v>
      </c>
      <c r="G105" s="292"/>
      <c r="H105" s="292" t="s">
        <v>1653</v>
      </c>
      <c r="I105" s="292" t="s">
        <v>1616</v>
      </c>
      <c r="J105" s="292">
        <v>120</v>
      </c>
      <c r="K105" s="303"/>
    </row>
    <row r="106" spans="2:11" ht="15" customHeight="1">
      <c r="B106" s="312"/>
      <c r="C106" s="292" t="s">
        <v>1619</v>
      </c>
      <c r="D106" s="292"/>
      <c r="E106" s="292"/>
      <c r="F106" s="311" t="s">
        <v>1620</v>
      </c>
      <c r="G106" s="292"/>
      <c r="H106" s="292" t="s">
        <v>1653</v>
      </c>
      <c r="I106" s="292" t="s">
        <v>1616</v>
      </c>
      <c r="J106" s="292">
        <v>50</v>
      </c>
      <c r="K106" s="303"/>
    </row>
    <row r="107" spans="2:11" ht="15" customHeight="1">
      <c r="B107" s="312"/>
      <c r="C107" s="292" t="s">
        <v>1622</v>
      </c>
      <c r="D107" s="292"/>
      <c r="E107" s="292"/>
      <c r="F107" s="311" t="s">
        <v>1614</v>
      </c>
      <c r="G107" s="292"/>
      <c r="H107" s="292" t="s">
        <v>1653</v>
      </c>
      <c r="I107" s="292" t="s">
        <v>1624</v>
      </c>
      <c r="J107" s="292"/>
      <c r="K107" s="303"/>
    </row>
    <row r="108" spans="2:11" ht="15" customHeight="1">
      <c r="B108" s="312"/>
      <c r="C108" s="292" t="s">
        <v>1633</v>
      </c>
      <c r="D108" s="292"/>
      <c r="E108" s="292"/>
      <c r="F108" s="311" t="s">
        <v>1620</v>
      </c>
      <c r="G108" s="292"/>
      <c r="H108" s="292" t="s">
        <v>1653</v>
      </c>
      <c r="I108" s="292" t="s">
        <v>1616</v>
      </c>
      <c r="J108" s="292">
        <v>50</v>
      </c>
      <c r="K108" s="303"/>
    </row>
    <row r="109" spans="2:11" ht="15" customHeight="1">
      <c r="B109" s="312"/>
      <c r="C109" s="292" t="s">
        <v>1641</v>
      </c>
      <c r="D109" s="292"/>
      <c r="E109" s="292"/>
      <c r="F109" s="311" t="s">
        <v>1620</v>
      </c>
      <c r="G109" s="292"/>
      <c r="H109" s="292" t="s">
        <v>1653</v>
      </c>
      <c r="I109" s="292" t="s">
        <v>1616</v>
      </c>
      <c r="J109" s="292">
        <v>50</v>
      </c>
      <c r="K109" s="303"/>
    </row>
    <row r="110" spans="2:11" ht="15" customHeight="1">
      <c r="B110" s="312"/>
      <c r="C110" s="292" t="s">
        <v>1639</v>
      </c>
      <c r="D110" s="292"/>
      <c r="E110" s="292"/>
      <c r="F110" s="311" t="s">
        <v>1620</v>
      </c>
      <c r="G110" s="292"/>
      <c r="H110" s="292" t="s">
        <v>1653</v>
      </c>
      <c r="I110" s="292" t="s">
        <v>1616</v>
      </c>
      <c r="J110" s="292">
        <v>50</v>
      </c>
      <c r="K110" s="303"/>
    </row>
    <row r="111" spans="2:11" ht="15" customHeight="1">
      <c r="B111" s="312"/>
      <c r="C111" s="292" t="s">
        <v>54</v>
      </c>
      <c r="D111" s="292"/>
      <c r="E111" s="292"/>
      <c r="F111" s="311" t="s">
        <v>1614</v>
      </c>
      <c r="G111" s="292"/>
      <c r="H111" s="292" t="s">
        <v>1654</v>
      </c>
      <c r="I111" s="292" t="s">
        <v>1616</v>
      </c>
      <c r="J111" s="292">
        <v>20</v>
      </c>
      <c r="K111" s="303"/>
    </row>
    <row r="112" spans="2:11" ht="15" customHeight="1">
      <c r="B112" s="312"/>
      <c r="C112" s="292" t="s">
        <v>1655</v>
      </c>
      <c r="D112" s="292"/>
      <c r="E112" s="292"/>
      <c r="F112" s="311" t="s">
        <v>1614</v>
      </c>
      <c r="G112" s="292"/>
      <c r="H112" s="292" t="s">
        <v>1656</v>
      </c>
      <c r="I112" s="292" t="s">
        <v>1616</v>
      </c>
      <c r="J112" s="292">
        <v>120</v>
      </c>
      <c r="K112" s="303"/>
    </row>
    <row r="113" spans="2:11" ht="15" customHeight="1">
      <c r="B113" s="312"/>
      <c r="C113" s="292" t="s">
        <v>39</v>
      </c>
      <c r="D113" s="292"/>
      <c r="E113" s="292"/>
      <c r="F113" s="311" t="s">
        <v>1614</v>
      </c>
      <c r="G113" s="292"/>
      <c r="H113" s="292" t="s">
        <v>1657</v>
      </c>
      <c r="I113" s="292" t="s">
        <v>1648</v>
      </c>
      <c r="J113" s="292"/>
      <c r="K113" s="303"/>
    </row>
    <row r="114" spans="2:11" ht="15" customHeight="1">
      <c r="B114" s="312"/>
      <c r="C114" s="292" t="s">
        <v>49</v>
      </c>
      <c r="D114" s="292"/>
      <c r="E114" s="292"/>
      <c r="F114" s="311" t="s">
        <v>1614</v>
      </c>
      <c r="G114" s="292"/>
      <c r="H114" s="292" t="s">
        <v>1658</v>
      </c>
      <c r="I114" s="292" t="s">
        <v>1648</v>
      </c>
      <c r="J114" s="292"/>
      <c r="K114" s="303"/>
    </row>
    <row r="115" spans="2:11" ht="15" customHeight="1">
      <c r="B115" s="312"/>
      <c r="C115" s="292" t="s">
        <v>58</v>
      </c>
      <c r="D115" s="292"/>
      <c r="E115" s="292"/>
      <c r="F115" s="311" t="s">
        <v>1614</v>
      </c>
      <c r="G115" s="292"/>
      <c r="H115" s="292" t="s">
        <v>1659</v>
      </c>
      <c r="I115" s="292" t="s">
        <v>1660</v>
      </c>
      <c r="J115" s="292"/>
      <c r="K115" s="303"/>
    </row>
    <row r="116" spans="2:11" ht="15" customHeight="1">
      <c r="B116" s="315"/>
      <c r="C116" s="321"/>
      <c r="D116" s="321"/>
      <c r="E116" s="321"/>
      <c r="F116" s="321"/>
      <c r="G116" s="321"/>
      <c r="H116" s="321"/>
      <c r="I116" s="321"/>
      <c r="J116" s="321"/>
      <c r="K116" s="317"/>
    </row>
    <row r="117" spans="2:11" ht="18.75" customHeight="1">
      <c r="B117" s="322"/>
      <c r="C117" s="288"/>
      <c r="D117" s="288"/>
      <c r="E117" s="288"/>
      <c r="F117" s="323"/>
      <c r="G117" s="288"/>
      <c r="H117" s="288"/>
      <c r="I117" s="288"/>
      <c r="J117" s="288"/>
      <c r="K117" s="322"/>
    </row>
    <row r="118" spans="2:11" ht="18.75" customHeight="1">
      <c r="B118" s="298"/>
      <c r="C118" s="298"/>
      <c r="D118" s="298"/>
      <c r="E118" s="298"/>
      <c r="F118" s="298"/>
      <c r="G118" s="298"/>
      <c r="H118" s="298"/>
      <c r="I118" s="298"/>
      <c r="J118" s="298"/>
      <c r="K118" s="298"/>
    </row>
    <row r="119" spans="2:11" ht="7.5" customHeight="1">
      <c r="B119" s="324"/>
      <c r="C119" s="325"/>
      <c r="D119" s="325"/>
      <c r="E119" s="325"/>
      <c r="F119" s="325"/>
      <c r="G119" s="325"/>
      <c r="H119" s="325"/>
      <c r="I119" s="325"/>
      <c r="J119" s="325"/>
      <c r="K119" s="326"/>
    </row>
    <row r="120" spans="2:11" ht="45" customHeight="1">
      <c r="B120" s="327"/>
      <c r="C120" s="598" t="s">
        <v>1661</v>
      </c>
      <c r="D120" s="598"/>
      <c r="E120" s="598"/>
      <c r="F120" s="598"/>
      <c r="G120" s="598"/>
      <c r="H120" s="598"/>
      <c r="I120" s="598"/>
      <c r="J120" s="598"/>
      <c r="K120" s="328"/>
    </row>
    <row r="121" spans="2:11" ht="17.25" customHeight="1">
      <c r="B121" s="329"/>
      <c r="C121" s="304" t="s">
        <v>1608</v>
      </c>
      <c r="D121" s="304"/>
      <c r="E121" s="304"/>
      <c r="F121" s="304" t="s">
        <v>1609</v>
      </c>
      <c r="G121" s="305"/>
      <c r="H121" s="304" t="s">
        <v>147</v>
      </c>
      <c r="I121" s="304" t="s">
        <v>58</v>
      </c>
      <c r="J121" s="304" t="s">
        <v>1610</v>
      </c>
      <c r="K121" s="330"/>
    </row>
    <row r="122" spans="2:11" ht="17.25" customHeight="1">
      <c r="B122" s="329"/>
      <c r="C122" s="306" t="s">
        <v>1611</v>
      </c>
      <c r="D122" s="306"/>
      <c r="E122" s="306"/>
      <c r="F122" s="307" t="s">
        <v>1612</v>
      </c>
      <c r="G122" s="308"/>
      <c r="H122" s="306"/>
      <c r="I122" s="306"/>
      <c r="J122" s="306" t="s">
        <v>1613</v>
      </c>
      <c r="K122" s="330"/>
    </row>
    <row r="123" spans="2:11" ht="5.25" customHeight="1">
      <c r="B123" s="331"/>
      <c r="C123" s="309"/>
      <c r="D123" s="309"/>
      <c r="E123" s="309"/>
      <c r="F123" s="309"/>
      <c r="G123" s="292"/>
      <c r="H123" s="309"/>
      <c r="I123" s="309"/>
      <c r="J123" s="309"/>
      <c r="K123" s="332"/>
    </row>
    <row r="124" spans="2:11" ht="15" customHeight="1">
      <c r="B124" s="331"/>
      <c r="C124" s="292" t="s">
        <v>1617</v>
      </c>
      <c r="D124" s="309"/>
      <c r="E124" s="309"/>
      <c r="F124" s="311" t="s">
        <v>1614</v>
      </c>
      <c r="G124" s="292"/>
      <c r="H124" s="292" t="s">
        <v>1653</v>
      </c>
      <c r="I124" s="292" t="s">
        <v>1616</v>
      </c>
      <c r="J124" s="292">
        <v>120</v>
      </c>
      <c r="K124" s="333"/>
    </row>
    <row r="125" spans="2:11" ht="15" customHeight="1">
      <c r="B125" s="331"/>
      <c r="C125" s="292" t="s">
        <v>1662</v>
      </c>
      <c r="D125" s="292"/>
      <c r="E125" s="292"/>
      <c r="F125" s="311" t="s">
        <v>1614</v>
      </c>
      <c r="G125" s="292"/>
      <c r="H125" s="292" t="s">
        <v>1663</v>
      </c>
      <c r="I125" s="292" t="s">
        <v>1616</v>
      </c>
      <c r="J125" s="292" t="s">
        <v>1664</v>
      </c>
      <c r="K125" s="333"/>
    </row>
    <row r="126" spans="2:11" ht="15" customHeight="1">
      <c r="B126" s="331"/>
      <c r="C126" s="292" t="s">
        <v>1563</v>
      </c>
      <c r="D126" s="292"/>
      <c r="E126" s="292"/>
      <c r="F126" s="311" t="s">
        <v>1614</v>
      </c>
      <c r="G126" s="292"/>
      <c r="H126" s="292" t="s">
        <v>1665</v>
      </c>
      <c r="I126" s="292" t="s">
        <v>1616</v>
      </c>
      <c r="J126" s="292" t="s">
        <v>1664</v>
      </c>
      <c r="K126" s="333"/>
    </row>
    <row r="127" spans="2:11" ht="15" customHeight="1">
      <c r="B127" s="331"/>
      <c r="C127" s="292" t="s">
        <v>1625</v>
      </c>
      <c r="D127" s="292"/>
      <c r="E127" s="292"/>
      <c r="F127" s="311" t="s">
        <v>1620</v>
      </c>
      <c r="G127" s="292"/>
      <c r="H127" s="292" t="s">
        <v>1626</v>
      </c>
      <c r="I127" s="292" t="s">
        <v>1616</v>
      </c>
      <c r="J127" s="292">
        <v>15</v>
      </c>
      <c r="K127" s="333"/>
    </row>
    <row r="128" spans="2:11" ht="15" customHeight="1">
      <c r="B128" s="331"/>
      <c r="C128" s="313" t="s">
        <v>1627</v>
      </c>
      <c r="D128" s="313"/>
      <c r="E128" s="313"/>
      <c r="F128" s="314" t="s">
        <v>1620</v>
      </c>
      <c r="G128" s="313"/>
      <c r="H128" s="313" t="s">
        <v>1628</v>
      </c>
      <c r="I128" s="313" t="s">
        <v>1616</v>
      </c>
      <c r="J128" s="313">
        <v>15</v>
      </c>
      <c r="K128" s="333"/>
    </row>
    <row r="129" spans="2:11" ht="15" customHeight="1">
      <c r="B129" s="331"/>
      <c r="C129" s="313" t="s">
        <v>1629</v>
      </c>
      <c r="D129" s="313"/>
      <c r="E129" s="313"/>
      <c r="F129" s="314" t="s">
        <v>1620</v>
      </c>
      <c r="G129" s="313"/>
      <c r="H129" s="313" t="s">
        <v>1630</v>
      </c>
      <c r="I129" s="313" t="s">
        <v>1616</v>
      </c>
      <c r="J129" s="313">
        <v>20</v>
      </c>
      <c r="K129" s="333"/>
    </row>
    <row r="130" spans="2:11" ht="15" customHeight="1">
      <c r="B130" s="331"/>
      <c r="C130" s="313" t="s">
        <v>1631</v>
      </c>
      <c r="D130" s="313"/>
      <c r="E130" s="313"/>
      <c r="F130" s="314" t="s">
        <v>1620</v>
      </c>
      <c r="G130" s="313"/>
      <c r="H130" s="313" t="s">
        <v>1632</v>
      </c>
      <c r="I130" s="313" t="s">
        <v>1616</v>
      </c>
      <c r="J130" s="313">
        <v>20</v>
      </c>
      <c r="K130" s="333"/>
    </row>
    <row r="131" spans="2:11" ht="15" customHeight="1">
      <c r="B131" s="331"/>
      <c r="C131" s="292" t="s">
        <v>1619</v>
      </c>
      <c r="D131" s="292"/>
      <c r="E131" s="292"/>
      <c r="F131" s="311" t="s">
        <v>1620</v>
      </c>
      <c r="G131" s="292"/>
      <c r="H131" s="292" t="s">
        <v>1653</v>
      </c>
      <c r="I131" s="292" t="s">
        <v>1616</v>
      </c>
      <c r="J131" s="292">
        <v>50</v>
      </c>
      <c r="K131" s="333"/>
    </row>
    <row r="132" spans="2:11" ht="15" customHeight="1">
      <c r="B132" s="331"/>
      <c r="C132" s="292" t="s">
        <v>1633</v>
      </c>
      <c r="D132" s="292"/>
      <c r="E132" s="292"/>
      <c r="F132" s="311" t="s">
        <v>1620</v>
      </c>
      <c r="G132" s="292"/>
      <c r="H132" s="292" t="s">
        <v>1653</v>
      </c>
      <c r="I132" s="292" t="s">
        <v>1616</v>
      </c>
      <c r="J132" s="292">
        <v>50</v>
      </c>
      <c r="K132" s="333"/>
    </row>
    <row r="133" spans="2:11" ht="15" customHeight="1">
      <c r="B133" s="331"/>
      <c r="C133" s="292" t="s">
        <v>1639</v>
      </c>
      <c r="D133" s="292"/>
      <c r="E133" s="292"/>
      <c r="F133" s="311" t="s">
        <v>1620</v>
      </c>
      <c r="G133" s="292"/>
      <c r="H133" s="292" t="s">
        <v>1653</v>
      </c>
      <c r="I133" s="292" t="s">
        <v>1616</v>
      </c>
      <c r="J133" s="292">
        <v>50</v>
      </c>
      <c r="K133" s="333"/>
    </row>
    <row r="134" spans="2:11" ht="15" customHeight="1">
      <c r="B134" s="331"/>
      <c r="C134" s="292" t="s">
        <v>1641</v>
      </c>
      <c r="D134" s="292"/>
      <c r="E134" s="292"/>
      <c r="F134" s="311" t="s">
        <v>1620</v>
      </c>
      <c r="G134" s="292"/>
      <c r="H134" s="292" t="s">
        <v>1653</v>
      </c>
      <c r="I134" s="292" t="s">
        <v>1616</v>
      </c>
      <c r="J134" s="292">
        <v>50</v>
      </c>
      <c r="K134" s="333"/>
    </row>
    <row r="135" spans="2:11" ht="15" customHeight="1">
      <c r="B135" s="331"/>
      <c r="C135" s="292" t="s">
        <v>152</v>
      </c>
      <c r="D135" s="292"/>
      <c r="E135" s="292"/>
      <c r="F135" s="311" t="s">
        <v>1620</v>
      </c>
      <c r="G135" s="292"/>
      <c r="H135" s="292" t="s">
        <v>1666</v>
      </c>
      <c r="I135" s="292" t="s">
        <v>1616</v>
      </c>
      <c r="J135" s="292">
        <v>255</v>
      </c>
      <c r="K135" s="333"/>
    </row>
    <row r="136" spans="2:11" ht="15" customHeight="1">
      <c r="B136" s="331"/>
      <c r="C136" s="292" t="s">
        <v>1643</v>
      </c>
      <c r="D136" s="292"/>
      <c r="E136" s="292"/>
      <c r="F136" s="311" t="s">
        <v>1614</v>
      </c>
      <c r="G136" s="292"/>
      <c r="H136" s="292" t="s">
        <v>1667</v>
      </c>
      <c r="I136" s="292" t="s">
        <v>1645</v>
      </c>
      <c r="J136" s="292"/>
      <c r="K136" s="333"/>
    </row>
    <row r="137" spans="2:11" ht="15" customHeight="1">
      <c r="B137" s="331"/>
      <c r="C137" s="292" t="s">
        <v>1646</v>
      </c>
      <c r="D137" s="292"/>
      <c r="E137" s="292"/>
      <c r="F137" s="311" t="s">
        <v>1614</v>
      </c>
      <c r="G137" s="292"/>
      <c r="H137" s="292" t="s">
        <v>1668</v>
      </c>
      <c r="I137" s="292" t="s">
        <v>1648</v>
      </c>
      <c r="J137" s="292"/>
      <c r="K137" s="333"/>
    </row>
    <row r="138" spans="2:11" ht="15" customHeight="1">
      <c r="B138" s="331"/>
      <c r="C138" s="292" t="s">
        <v>1649</v>
      </c>
      <c r="D138" s="292"/>
      <c r="E138" s="292"/>
      <c r="F138" s="311" t="s">
        <v>1614</v>
      </c>
      <c r="G138" s="292"/>
      <c r="H138" s="292" t="s">
        <v>1649</v>
      </c>
      <c r="I138" s="292" t="s">
        <v>1648</v>
      </c>
      <c r="J138" s="292"/>
      <c r="K138" s="333"/>
    </row>
    <row r="139" spans="2:11" ht="15" customHeight="1">
      <c r="B139" s="331"/>
      <c r="C139" s="292" t="s">
        <v>39</v>
      </c>
      <c r="D139" s="292"/>
      <c r="E139" s="292"/>
      <c r="F139" s="311" t="s">
        <v>1614</v>
      </c>
      <c r="G139" s="292"/>
      <c r="H139" s="292" t="s">
        <v>1669</v>
      </c>
      <c r="I139" s="292" t="s">
        <v>1648</v>
      </c>
      <c r="J139" s="292"/>
      <c r="K139" s="333"/>
    </row>
    <row r="140" spans="2:11" ht="15" customHeight="1">
      <c r="B140" s="331"/>
      <c r="C140" s="292" t="s">
        <v>1670</v>
      </c>
      <c r="D140" s="292"/>
      <c r="E140" s="292"/>
      <c r="F140" s="311" t="s">
        <v>1614</v>
      </c>
      <c r="G140" s="292"/>
      <c r="H140" s="292" t="s">
        <v>1671</v>
      </c>
      <c r="I140" s="292" t="s">
        <v>1648</v>
      </c>
      <c r="J140" s="292"/>
      <c r="K140" s="333"/>
    </row>
    <row r="141" spans="2:11" ht="15" customHeight="1">
      <c r="B141" s="334"/>
      <c r="C141" s="335"/>
      <c r="D141" s="335"/>
      <c r="E141" s="335"/>
      <c r="F141" s="335"/>
      <c r="G141" s="335"/>
      <c r="H141" s="335"/>
      <c r="I141" s="335"/>
      <c r="J141" s="335"/>
      <c r="K141" s="336"/>
    </row>
    <row r="142" spans="2:11" ht="18.75" customHeight="1">
      <c r="B142" s="288"/>
      <c r="C142" s="288"/>
      <c r="D142" s="288"/>
      <c r="E142" s="288"/>
      <c r="F142" s="323"/>
      <c r="G142" s="288"/>
      <c r="H142" s="288"/>
      <c r="I142" s="288"/>
      <c r="J142" s="288"/>
      <c r="K142" s="288"/>
    </row>
    <row r="143" spans="2:11" ht="18.75" customHeight="1">
      <c r="B143" s="298"/>
      <c r="C143" s="298"/>
      <c r="D143" s="298"/>
      <c r="E143" s="298"/>
      <c r="F143" s="298"/>
      <c r="G143" s="298"/>
      <c r="H143" s="298"/>
      <c r="I143" s="298"/>
      <c r="J143" s="298"/>
      <c r="K143" s="298"/>
    </row>
    <row r="144" spans="2:11" ht="7.5" customHeight="1">
      <c r="B144" s="299"/>
      <c r="C144" s="300"/>
      <c r="D144" s="300"/>
      <c r="E144" s="300"/>
      <c r="F144" s="300"/>
      <c r="G144" s="300"/>
      <c r="H144" s="300"/>
      <c r="I144" s="300"/>
      <c r="J144" s="300"/>
      <c r="K144" s="301"/>
    </row>
    <row r="145" spans="2:11" ht="45" customHeight="1">
      <c r="B145" s="302"/>
      <c r="C145" s="603" t="s">
        <v>1672</v>
      </c>
      <c r="D145" s="603"/>
      <c r="E145" s="603"/>
      <c r="F145" s="603"/>
      <c r="G145" s="603"/>
      <c r="H145" s="603"/>
      <c r="I145" s="603"/>
      <c r="J145" s="603"/>
      <c r="K145" s="303"/>
    </row>
    <row r="146" spans="2:11" ht="17.25" customHeight="1">
      <c r="B146" s="302"/>
      <c r="C146" s="304" t="s">
        <v>1608</v>
      </c>
      <c r="D146" s="304"/>
      <c r="E146" s="304"/>
      <c r="F146" s="304" t="s">
        <v>1609</v>
      </c>
      <c r="G146" s="305"/>
      <c r="H146" s="304" t="s">
        <v>147</v>
      </c>
      <c r="I146" s="304" t="s">
        <v>58</v>
      </c>
      <c r="J146" s="304" t="s">
        <v>1610</v>
      </c>
      <c r="K146" s="303"/>
    </row>
    <row r="147" spans="2:11" ht="17.25" customHeight="1">
      <c r="B147" s="302"/>
      <c r="C147" s="306" t="s">
        <v>1611</v>
      </c>
      <c r="D147" s="306"/>
      <c r="E147" s="306"/>
      <c r="F147" s="307" t="s">
        <v>1612</v>
      </c>
      <c r="G147" s="308"/>
      <c r="H147" s="306"/>
      <c r="I147" s="306"/>
      <c r="J147" s="306" t="s">
        <v>1613</v>
      </c>
      <c r="K147" s="303"/>
    </row>
    <row r="148" spans="2:11" ht="5.25" customHeight="1">
      <c r="B148" s="312"/>
      <c r="C148" s="309"/>
      <c r="D148" s="309"/>
      <c r="E148" s="309"/>
      <c r="F148" s="309"/>
      <c r="G148" s="310"/>
      <c r="H148" s="309"/>
      <c r="I148" s="309"/>
      <c r="J148" s="309"/>
      <c r="K148" s="333"/>
    </row>
    <row r="149" spans="2:11" ht="15" customHeight="1">
      <c r="B149" s="312"/>
      <c r="C149" s="337" t="s">
        <v>1617</v>
      </c>
      <c r="D149" s="292"/>
      <c r="E149" s="292"/>
      <c r="F149" s="338" t="s">
        <v>1614</v>
      </c>
      <c r="G149" s="292"/>
      <c r="H149" s="337" t="s">
        <v>1653</v>
      </c>
      <c r="I149" s="337" t="s">
        <v>1616</v>
      </c>
      <c r="J149" s="337">
        <v>120</v>
      </c>
      <c r="K149" s="333"/>
    </row>
    <row r="150" spans="2:11" ht="15" customHeight="1">
      <c r="B150" s="312"/>
      <c r="C150" s="337" t="s">
        <v>1662</v>
      </c>
      <c r="D150" s="292"/>
      <c r="E150" s="292"/>
      <c r="F150" s="338" t="s">
        <v>1614</v>
      </c>
      <c r="G150" s="292"/>
      <c r="H150" s="337" t="s">
        <v>1673</v>
      </c>
      <c r="I150" s="337" t="s">
        <v>1616</v>
      </c>
      <c r="J150" s="337" t="s">
        <v>1664</v>
      </c>
      <c r="K150" s="333"/>
    </row>
    <row r="151" spans="2:11" ht="15" customHeight="1">
      <c r="B151" s="312"/>
      <c r="C151" s="337" t="s">
        <v>1563</v>
      </c>
      <c r="D151" s="292"/>
      <c r="E151" s="292"/>
      <c r="F151" s="338" t="s">
        <v>1614</v>
      </c>
      <c r="G151" s="292"/>
      <c r="H151" s="337" t="s">
        <v>1674</v>
      </c>
      <c r="I151" s="337" t="s">
        <v>1616</v>
      </c>
      <c r="J151" s="337" t="s">
        <v>1664</v>
      </c>
      <c r="K151" s="333"/>
    </row>
    <row r="152" spans="2:11" ht="15" customHeight="1">
      <c r="B152" s="312"/>
      <c r="C152" s="337" t="s">
        <v>1619</v>
      </c>
      <c r="D152" s="292"/>
      <c r="E152" s="292"/>
      <c r="F152" s="338" t="s">
        <v>1620</v>
      </c>
      <c r="G152" s="292"/>
      <c r="H152" s="337" t="s">
        <v>1653</v>
      </c>
      <c r="I152" s="337" t="s">
        <v>1616</v>
      </c>
      <c r="J152" s="337">
        <v>50</v>
      </c>
      <c r="K152" s="333"/>
    </row>
    <row r="153" spans="2:11" ht="15" customHeight="1">
      <c r="B153" s="312"/>
      <c r="C153" s="337" t="s">
        <v>1622</v>
      </c>
      <c r="D153" s="292"/>
      <c r="E153" s="292"/>
      <c r="F153" s="338" t="s">
        <v>1614</v>
      </c>
      <c r="G153" s="292"/>
      <c r="H153" s="337" t="s">
        <v>1653</v>
      </c>
      <c r="I153" s="337" t="s">
        <v>1624</v>
      </c>
      <c r="J153" s="337"/>
      <c r="K153" s="333"/>
    </row>
    <row r="154" spans="2:11" ht="15" customHeight="1">
      <c r="B154" s="312"/>
      <c r="C154" s="337" t="s">
        <v>1633</v>
      </c>
      <c r="D154" s="292"/>
      <c r="E154" s="292"/>
      <c r="F154" s="338" t="s">
        <v>1620</v>
      </c>
      <c r="G154" s="292"/>
      <c r="H154" s="337" t="s">
        <v>1653</v>
      </c>
      <c r="I154" s="337" t="s">
        <v>1616</v>
      </c>
      <c r="J154" s="337">
        <v>50</v>
      </c>
      <c r="K154" s="333"/>
    </row>
    <row r="155" spans="2:11" ht="15" customHeight="1">
      <c r="B155" s="312"/>
      <c r="C155" s="337" t="s">
        <v>1641</v>
      </c>
      <c r="D155" s="292"/>
      <c r="E155" s="292"/>
      <c r="F155" s="338" t="s">
        <v>1620</v>
      </c>
      <c r="G155" s="292"/>
      <c r="H155" s="337" t="s">
        <v>1653</v>
      </c>
      <c r="I155" s="337" t="s">
        <v>1616</v>
      </c>
      <c r="J155" s="337">
        <v>50</v>
      </c>
      <c r="K155" s="333"/>
    </row>
    <row r="156" spans="2:11" ht="15" customHeight="1">
      <c r="B156" s="312"/>
      <c r="C156" s="337" t="s">
        <v>1639</v>
      </c>
      <c r="D156" s="292"/>
      <c r="E156" s="292"/>
      <c r="F156" s="338" t="s">
        <v>1620</v>
      </c>
      <c r="G156" s="292"/>
      <c r="H156" s="337" t="s">
        <v>1653</v>
      </c>
      <c r="I156" s="337" t="s">
        <v>1616</v>
      </c>
      <c r="J156" s="337">
        <v>50</v>
      </c>
      <c r="K156" s="333"/>
    </row>
    <row r="157" spans="2:11" ht="15" customHeight="1">
      <c r="B157" s="312"/>
      <c r="C157" s="337" t="s">
        <v>134</v>
      </c>
      <c r="D157" s="292"/>
      <c r="E157" s="292"/>
      <c r="F157" s="338" t="s">
        <v>1614</v>
      </c>
      <c r="G157" s="292"/>
      <c r="H157" s="337" t="s">
        <v>1675</v>
      </c>
      <c r="I157" s="337" t="s">
        <v>1616</v>
      </c>
      <c r="J157" s="337" t="s">
        <v>1676</v>
      </c>
      <c r="K157" s="333"/>
    </row>
    <row r="158" spans="2:11" ht="15" customHeight="1">
      <c r="B158" s="312"/>
      <c r="C158" s="337" t="s">
        <v>1677</v>
      </c>
      <c r="D158" s="292"/>
      <c r="E158" s="292"/>
      <c r="F158" s="338" t="s">
        <v>1614</v>
      </c>
      <c r="G158" s="292"/>
      <c r="H158" s="337" t="s">
        <v>1678</v>
      </c>
      <c r="I158" s="337" t="s">
        <v>1648</v>
      </c>
      <c r="J158" s="337"/>
      <c r="K158" s="333"/>
    </row>
    <row r="159" spans="2:11" ht="15" customHeight="1">
      <c r="B159" s="339"/>
      <c r="C159" s="321"/>
      <c r="D159" s="321"/>
      <c r="E159" s="321"/>
      <c r="F159" s="321"/>
      <c r="G159" s="321"/>
      <c r="H159" s="321"/>
      <c r="I159" s="321"/>
      <c r="J159" s="321"/>
      <c r="K159" s="340"/>
    </row>
    <row r="160" spans="2:11" ht="18.75" customHeight="1">
      <c r="B160" s="288"/>
      <c r="C160" s="292"/>
      <c r="D160" s="292"/>
      <c r="E160" s="292"/>
      <c r="F160" s="311"/>
      <c r="G160" s="292"/>
      <c r="H160" s="292"/>
      <c r="I160" s="292"/>
      <c r="J160" s="292"/>
      <c r="K160" s="288"/>
    </row>
    <row r="161" spans="2:11" ht="18.75" customHeight="1">
      <c r="B161" s="298"/>
      <c r="C161" s="298"/>
      <c r="D161" s="298"/>
      <c r="E161" s="298"/>
      <c r="F161" s="298"/>
      <c r="G161" s="298"/>
      <c r="H161" s="298"/>
      <c r="I161" s="298"/>
      <c r="J161" s="298"/>
      <c r="K161" s="298"/>
    </row>
    <row r="162" spans="2:11" ht="7.5" customHeight="1">
      <c r="B162" s="280"/>
      <c r="C162" s="281"/>
      <c r="D162" s="281"/>
      <c r="E162" s="281"/>
      <c r="F162" s="281"/>
      <c r="G162" s="281"/>
      <c r="H162" s="281"/>
      <c r="I162" s="281"/>
      <c r="J162" s="281"/>
      <c r="K162" s="282"/>
    </row>
    <row r="163" spans="2:11" ht="45" customHeight="1">
      <c r="B163" s="283"/>
      <c r="C163" s="598" t="s">
        <v>1679</v>
      </c>
      <c r="D163" s="598"/>
      <c r="E163" s="598"/>
      <c r="F163" s="598"/>
      <c r="G163" s="598"/>
      <c r="H163" s="598"/>
      <c r="I163" s="598"/>
      <c r="J163" s="598"/>
      <c r="K163" s="284"/>
    </row>
    <row r="164" spans="2:11" ht="17.25" customHeight="1">
      <c r="B164" s="283"/>
      <c r="C164" s="304" t="s">
        <v>1608</v>
      </c>
      <c r="D164" s="304"/>
      <c r="E164" s="304"/>
      <c r="F164" s="304" t="s">
        <v>1609</v>
      </c>
      <c r="G164" s="341"/>
      <c r="H164" s="342" t="s">
        <v>147</v>
      </c>
      <c r="I164" s="342" t="s">
        <v>58</v>
      </c>
      <c r="J164" s="304" t="s">
        <v>1610</v>
      </c>
      <c r="K164" s="284"/>
    </row>
    <row r="165" spans="2:11" ht="17.25" customHeight="1">
      <c r="B165" s="285"/>
      <c r="C165" s="306" t="s">
        <v>1611</v>
      </c>
      <c r="D165" s="306"/>
      <c r="E165" s="306"/>
      <c r="F165" s="307" t="s">
        <v>1612</v>
      </c>
      <c r="G165" s="343"/>
      <c r="H165" s="344"/>
      <c r="I165" s="344"/>
      <c r="J165" s="306" t="s">
        <v>1613</v>
      </c>
      <c r="K165" s="286"/>
    </row>
    <row r="166" spans="2:11" ht="5.25" customHeight="1">
      <c r="B166" s="312"/>
      <c r="C166" s="309"/>
      <c r="D166" s="309"/>
      <c r="E166" s="309"/>
      <c r="F166" s="309"/>
      <c r="G166" s="310"/>
      <c r="H166" s="309"/>
      <c r="I166" s="309"/>
      <c r="J166" s="309"/>
      <c r="K166" s="333"/>
    </row>
    <row r="167" spans="2:11" ht="15" customHeight="1">
      <c r="B167" s="312"/>
      <c r="C167" s="292" t="s">
        <v>1617</v>
      </c>
      <c r="D167" s="292"/>
      <c r="E167" s="292"/>
      <c r="F167" s="311" t="s">
        <v>1614</v>
      </c>
      <c r="G167" s="292"/>
      <c r="H167" s="292" t="s">
        <v>1653</v>
      </c>
      <c r="I167" s="292" t="s">
        <v>1616</v>
      </c>
      <c r="J167" s="292">
        <v>120</v>
      </c>
      <c r="K167" s="333"/>
    </row>
    <row r="168" spans="2:11" ht="15" customHeight="1">
      <c r="B168" s="312"/>
      <c r="C168" s="292" t="s">
        <v>1662</v>
      </c>
      <c r="D168" s="292"/>
      <c r="E168" s="292"/>
      <c r="F168" s="311" t="s">
        <v>1614</v>
      </c>
      <c r="G168" s="292"/>
      <c r="H168" s="292" t="s">
        <v>1663</v>
      </c>
      <c r="I168" s="292" t="s">
        <v>1616</v>
      </c>
      <c r="J168" s="292" t="s">
        <v>1664</v>
      </c>
      <c r="K168" s="333"/>
    </row>
    <row r="169" spans="2:11" ht="15" customHeight="1">
      <c r="B169" s="312"/>
      <c r="C169" s="292" t="s">
        <v>1563</v>
      </c>
      <c r="D169" s="292"/>
      <c r="E169" s="292"/>
      <c r="F169" s="311" t="s">
        <v>1614</v>
      </c>
      <c r="G169" s="292"/>
      <c r="H169" s="292" t="s">
        <v>1680</v>
      </c>
      <c r="I169" s="292" t="s">
        <v>1616</v>
      </c>
      <c r="J169" s="292" t="s">
        <v>1664</v>
      </c>
      <c r="K169" s="333"/>
    </row>
    <row r="170" spans="2:11" ht="15" customHeight="1">
      <c r="B170" s="312"/>
      <c r="C170" s="292" t="s">
        <v>1619</v>
      </c>
      <c r="D170" s="292"/>
      <c r="E170" s="292"/>
      <c r="F170" s="311" t="s">
        <v>1620</v>
      </c>
      <c r="G170" s="292"/>
      <c r="H170" s="292" t="s">
        <v>1680</v>
      </c>
      <c r="I170" s="292" t="s">
        <v>1616</v>
      </c>
      <c r="J170" s="292">
        <v>50</v>
      </c>
      <c r="K170" s="333"/>
    </row>
    <row r="171" spans="2:11" ht="15" customHeight="1">
      <c r="B171" s="312"/>
      <c r="C171" s="292" t="s">
        <v>1622</v>
      </c>
      <c r="D171" s="292"/>
      <c r="E171" s="292"/>
      <c r="F171" s="311" t="s">
        <v>1614</v>
      </c>
      <c r="G171" s="292"/>
      <c r="H171" s="292" t="s">
        <v>1680</v>
      </c>
      <c r="I171" s="292" t="s">
        <v>1624</v>
      </c>
      <c r="J171" s="292"/>
      <c r="K171" s="333"/>
    </row>
    <row r="172" spans="2:11" ht="15" customHeight="1">
      <c r="B172" s="312"/>
      <c r="C172" s="292" t="s">
        <v>1633</v>
      </c>
      <c r="D172" s="292"/>
      <c r="E172" s="292"/>
      <c r="F172" s="311" t="s">
        <v>1620</v>
      </c>
      <c r="G172" s="292"/>
      <c r="H172" s="292" t="s">
        <v>1680</v>
      </c>
      <c r="I172" s="292" t="s">
        <v>1616</v>
      </c>
      <c r="J172" s="292">
        <v>50</v>
      </c>
      <c r="K172" s="333"/>
    </row>
    <row r="173" spans="2:11" ht="15" customHeight="1">
      <c r="B173" s="312"/>
      <c r="C173" s="292" t="s">
        <v>1641</v>
      </c>
      <c r="D173" s="292"/>
      <c r="E173" s="292"/>
      <c r="F173" s="311" t="s">
        <v>1620</v>
      </c>
      <c r="G173" s="292"/>
      <c r="H173" s="292" t="s">
        <v>1680</v>
      </c>
      <c r="I173" s="292" t="s">
        <v>1616</v>
      </c>
      <c r="J173" s="292">
        <v>50</v>
      </c>
      <c r="K173" s="333"/>
    </row>
    <row r="174" spans="2:11" ht="15" customHeight="1">
      <c r="B174" s="312"/>
      <c r="C174" s="292" t="s">
        <v>1639</v>
      </c>
      <c r="D174" s="292"/>
      <c r="E174" s="292"/>
      <c r="F174" s="311" t="s">
        <v>1620</v>
      </c>
      <c r="G174" s="292"/>
      <c r="H174" s="292" t="s">
        <v>1680</v>
      </c>
      <c r="I174" s="292" t="s">
        <v>1616</v>
      </c>
      <c r="J174" s="292">
        <v>50</v>
      </c>
      <c r="K174" s="333"/>
    </row>
    <row r="175" spans="2:11" ht="15" customHeight="1">
      <c r="B175" s="312"/>
      <c r="C175" s="292" t="s">
        <v>146</v>
      </c>
      <c r="D175" s="292"/>
      <c r="E175" s="292"/>
      <c r="F175" s="311" t="s">
        <v>1614</v>
      </c>
      <c r="G175" s="292"/>
      <c r="H175" s="292" t="s">
        <v>1681</v>
      </c>
      <c r="I175" s="292" t="s">
        <v>1682</v>
      </c>
      <c r="J175" s="292"/>
      <c r="K175" s="333"/>
    </row>
    <row r="176" spans="2:11" ht="15" customHeight="1">
      <c r="B176" s="312"/>
      <c r="C176" s="292" t="s">
        <v>58</v>
      </c>
      <c r="D176" s="292"/>
      <c r="E176" s="292"/>
      <c r="F176" s="311" t="s">
        <v>1614</v>
      </c>
      <c r="G176" s="292"/>
      <c r="H176" s="292" t="s">
        <v>1683</v>
      </c>
      <c r="I176" s="292" t="s">
        <v>1684</v>
      </c>
      <c r="J176" s="292">
        <v>1</v>
      </c>
      <c r="K176" s="333"/>
    </row>
    <row r="177" spans="2:11" ht="15" customHeight="1">
      <c r="B177" s="312"/>
      <c r="C177" s="292" t="s">
        <v>54</v>
      </c>
      <c r="D177" s="292"/>
      <c r="E177" s="292"/>
      <c r="F177" s="311" t="s">
        <v>1614</v>
      </c>
      <c r="G177" s="292"/>
      <c r="H177" s="292" t="s">
        <v>1685</v>
      </c>
      <c r="I177" s="292" t="s">
        <v>1616</v>
      </c>
      <c r="J177" s="292">
        <v>20</v>
      </c>
      <c r="K177" s="333"/>
    </row>
    <row r="178" spans="2:11" ht="15" customHeight="1">
      <c r="B178" s="312"/>
      <c r="C178" s="292" t="s">
        <v>147</v>
      </c>
      <c r="D178" s="292"/>
      <c r="E178" s="292"/>
      <c r="F178" s="311" t="s">
        <v>1614</v>
      </c>
      <c r="G178" s="292"/>
      <c r="H178" s="292" t="s">
        <v>1686</v>
      </c>
      <c r="I178" s="292" t="s">
        <v>1616</v>
      </c>
      <c r="J178" s="292">
        <v>255</v>
      </c>
      <c r="K178" s="333"/>
    </row>
    <row r="179" spans="2:11" ht="15" customHeight="1">
      <c r="B179" s="312"/>
      <c r="C179" s="292" t="s">
        <v>148</v>
      </c>
      <c r="D179" s="292"/>
      <c r="E179" s="292"/>
      <c r="F179" s="311" t="s">
        <v>1614</v>
      </c>
      <c r="G179" s="292"/>
      <c r="H179" s="292" t="s">
        <v>1579</v>
      </c>
      <c r="I179" s="292" t="s">
        <v>1616</v>
      </c>
      <c r="J179" s="292">
        <v>10</v>
      </c>
      <c r="K179" s="333"/>
    </row>
    <row r="180" spans="2:11" ht="15" customHeight="1">
      <c r="B180" s="312"/>
      <c r="C180" s="292" t="s">
        <v>149</v>
      </c>
      <c r="D180" s="292"/>
      <c r="E180" s="292"/>
      <c r="F180" s="311" t="s">
        <v>1614</v>
      </c>
      <c r="G180" s="292"/>
      <c r="H180" s="292" t="s">
        <v>1687</v>
      </c>
      <c r="I180" s="292" t="s">
        <v>1648</v>
      </c>
      <c r="J180" s="292"/>
      <c r="K180" s="333"/>
    </row>
    <row r="181" spans="2:11" ht="15" customHeight="1">
      <c r="B181" s="312"/>
      <c r="C181" s="292" t="s">
        <v>1688</v>
      </c>
      <c r="D181" s="292"/>
      <c r="E181" s="292"/>
      <c r="F181" s="311" t="s">
        <v>1614</v>
      </c>
      <c r="G181" s="292"/>
      <c r="H181" s="292" t="s">
        <v>1689</v>
      </c>
      <c r="I181" s="292" t="s">
        <v>1648</v>
      </c>
      <c r="J181" s="292"/>
      <c r="K181" s="333"/>
    </row>
    <row r="182" spans="2:11" ht="15" customHeight="1">
      <c r="B182" s="312"/>
      <c r="C182" s="292" t="s">
        <v>1677</v>
      </c>
      <c r="D182" s="292"/>
      <c r="E182" s="292"/>
      <c r="F182" s="311" t="s">
        <v>1614</v>
      </c>
      <c r="G182" s="292"/>
      <c r="H182" s="292" t="s">
        <v>1690</v>
      </c>
      <c r="I182" s="292" t="s">
        <v>1648</v>
      </c>
      <c r="J182" s="292"/>
      <c r="K182" s="333"/>
    </row>
    <row r="183" spans="2:11" ht="15" customHeight="1">
      <c r="B183" s="312"/>
      <c r="C183" s="292" t="s">
        <v>151</v>
      </c>
      <c r="D183" s="292"/>
      <c r="E183" s="292"/>
      <c r="F183" s="311" t="s">
        <v>1620</v>
      </c>
      <c r="G183" s="292"/>
      <c r="H183" s="292" t="s">
        <v>1691</v>
      </c>
      <c r="I183" s="292" t="s">
        <v>1616</v>
      </c>
      <c r="J183" s="292">
        <v>50</v>
      </c>
      <c r="K183" s="333"/>
    </row>
    <row r="184" spans="2:11" ht="15" customHeight="1">
      <c r="B184" s="312"/>
      <c r="C184" s="292" t="s">
        <v>1692</v>
      </c>
      <c r="D184" s="292"/>
      <c r="E184" s="292"/>
      <c r="F184" s="311" t="s">
        <v>1620</v>
      </c>
      <c r="G184" s="292"/>
      <c r="H184" s="292" t="s">
        <v>1693</v>
      </c>
      <c r="I184" s="292" t="s">
        <v>1694</v>
      </c>
      <c r="J184" s="292"/>
      <c r="K184" s="333"/>
    </row>
    <row r="185" spans="2:11" ht="15" customHeight="1">
      <c r="B185" s="312"/>
      <c r="C185" s="292" t="s">
        <v>1695</v>
      </c>
      <c r="D185" s="292"/>
      <c r="E185" s="292"/>
      <c r="F185" s="311" t="s">
        <v>1620</v>
      </c>
      <c r="G185" s="292"/>
      <c r="H185" s="292" t="s">
        <v>1696</v>
      </c>
      <c r="I185" s="292" t="s">
        <v>1694</v>
      </c>
      <c r="J185" s="292"/>
      <c r="K185" s="333"/>
    </row>
    <row r="186" spans="2:11" ht="15" customHeight="1">
      <c r="B186" s="312"/>
      <c r="C186" s="292" t="s">
        <v>1697</v>
      </c>
      <c r="D186" s="292"/>
      <c r="E186" s="292"/>
      <c r="F186" s="311" t="s">
        <v>1620</v>
      </c>
      <c r="G186" s="292"/>
      <c r="H186" s="292" t="s">
        <v>1698</v>
      </c>
      <c r="I186" s="292" t="s">
        <v>1694</v>
      </c>
      <c r="J186" s="292"/>
      <c r="K186" s="333"/>
    </row>
    <row r="187" spans="2:11" ht="15" customHeight="1">
      <c r="B187" s="312"/>
      <c r="C187" s="345" t="s">
        <v>1699</v>
      </c>
      <c r="D187" s="292"/>
      <c r="E187" s="292"/>
      <c r="F187" s="311" t="s">
        <v>1620</v>
      </c>
      <c r="G187" s="292"/>
      <c r="H187" s="292" t="s">
        <v>1700</v>
      </c>
      <c r="I187" s="292" t="s">
        <v>1701</v>
      </c>
      <c r="J187" s="346" t="s">
        <v>1702</v>
      </c>
      <c r="K187" s="333"/>
    </row>
    <row r="188" spans="2:11" ht="15" customHeight="1">
      <c r="B188" s="312"/>
      <c r="C188" s="297" t="s">
        <v>43</v>
      </c>
      <c r="D188" s="292"/>
      <c r="E188" s="292"/>
      <c r="F188" s="311" t="s">
        <v>1614</v>
      </c>
      <c r="G188" s="292"/>
      <c r="H188" s="288" t="s">
        <v>1703</v>
      </c>
      <c r="I188" s="292" t="s">
        <v>1704</v>
      </c>
      <c r="J188" s="292"/>
      <c r="K188" s="333"/>
    </row>
    <row r="189" spans="2:11" ht="15" customHeight="1">
      <c r="B189" s="312"/>
      <c r="C189" s="297" t="s">
        <v>1705</v>
      </c>
      <c r="D189" s="292"/>
      <c r="E189" s="292"/>
      <c r="F189" s="311" t="s">
        <v>1614</v>
      </c>
      <c r="G189" s="292"/>
      <c r="H189" s="292" t="s">
        <v>1706</v>
      </c>
      <c r="I189" s="292" t="s">
        <v>1648</v>
      </c>
      <c r="J189" s="292"/>
      <c r="K189" s="333"/>
    </row>
    <row r="190" spans="2:11" ht="15" customHeight="1">
      <c r="B190" s="312"/>
      <c r="C190" s="297" t="s">
        <v>1707</v>
      </c>
      <c r="D190" s="292"/>
      <c r="E190" s="292"/>
      <c r="F190" s="311" t="s">
        <v>1614</v>
      </c>
      <c r="G190" s="292"/>
      <c r="H190" s="292" t="s">
        <v>1708</v>
      </c>
      <c r="I190" s="292" t="s">
        <v>1648</v>
      </c>
      <c r="J190" s="292"/>
      <c r="K190" s="333"/>
    </row>
    <row r="191" spans="2:11" ht="15" customHeight="1">
      <c r="B191" s="312"/>
      <c r="C191" s="297" t="s">
        <v>1709</v>
      </c>
      <c r="D191" s="292"/>
      <c r="E191" s="292"/>
      <c r="F191" s="311" t="s">
        <v>1620</v>
      </c>
      <c r="G191" s="292"/>
      <c r="H191" s="292" t="s">
        <v>1710</v>
      </c>
      <c r="I191" s="292" t="s">
        <v>1648</v>
      </c>
      <c r="J191" s="292"/>
      <c r="K191" s="333"/>
    </row>
    <row r="192" spans="2:11" ht="15" customHeight="1">
      <c r="B192" s="339"/>
      <c r="C192" s="347"/>
      <c r="D192" s="321"/>
      <c r="E192" s="321"/>
      <c r="F192" s="321"/>
      <c r="G192" s="321"/>
      <c r="H192" s="321"/>
      <c r="I192" s="321"/>
      <c r="J192" s="321"/>
      <c r="K192" s="340"/>
    </row>
    <row r="193" spans="2:11" ht="18.75" customHeight="1">
      <c r="B193" s="288"/>
      <c r="C193" s="292"/>
      <c r="D193" s="292"/>
      <c r="E193" s="292"/>
      <c r="F193" s="311"/>
      <c r="G193" s="292"/>
      <c r="H193" s="292"/>
      <c r="I193" s="292"/>
      <c r="J193" s="292"/>
      <c r="K193" s="288"/>
    </row>
    <row r="194" spans="2:11" ht="18.75" customHeight="1">
      <c r="B194" s="288"/>
      <c r="C194" s="292"/>
      <c r="D194" s="292"/>
      <c r="E194" s="292"/>
      <c r="F194" s="311"/>
      <c r="G194" s="292"/>
      <c r="H194" s="292"/>
      <c r="I194" s="292"/>
      <c r="J194" s="292"/>
      <c r="K194" s="288"/>
    </row>
    <row r="195" spans="2:11" ht="18.75" customHeight="1">
      <c r="B195" s="298"/>
      <c r="C195" s="298"/>
      <c r="D195" s="298"/>
      <c r="E195" s="298"/>
      <c r="F195" s="298"/>
      <c r="G195" s="298"/>
      <c r="H195" s="298"/>
      <c r="I195" s="298"/>
      <c r="J195" s="298"/>
      <c r="K195" s="298"/>
    </row>
    <row r="196" spans="2:11">
      <c r="B196" s="280"/>
      <c r="C196" s="281"/>
      <c r="D196" s="281"/>
      <c r="E196" s="281"/>
      <c r="F196" s="281"/>
      <c r="G196" s="281"/>
      <c r="H196" s="281"/>
      <c r="I196" s="281"/>
      <c r="J196" s="281"/>
      <c r="K196" s="282"/>
    </row>
    <row r="197" spans="2:11" ht="21">
      <c r="B197" s="283"/>
      <c r="C197" s="598" t="s">
        <v>1711</v>
      </c>
      <c r="D197" s="598"/>
      <c r="E197" s="598"/>
      <c r="F197" s="598"/>
      <c r="G197" s="598"/>
      <c r="H197" s="598"/>
      <c r="I197" s="598"/>
      <c r="J197" s="598"/>
      <c r="K197" s="284"/>
    </row>
    <row r="198" spans="2:11" ht="25.5" customHeight="1">
      <c r="B198" s="283"/>
      <c r="C198" s="348" t="s">
        <v>1712</v>
      </c>
      <c r="D198" s="348"/>
      <c r="E198" s="348"/>
      <c r="F198" s="348" t="s">
        <v>1713</v>
      </c>
      <c r="G198" s="349"/>
      <c r="H198" s="604" t="s">
        <v>1714</v>
      </c>
      <c r="I198" s="604"/>
      <c r="J198" s="604"/>
      <c r="K198" s="284"/>
    </row>
    <row r="199" spans="2:11" ht="5.25" customHeight="1">
      <c r="B199" s="312"/>
      <c r="C199" s="309"/>
      <c r="D199" s="309"/>
      <c r="E199" s="309"/>
      <c r="F199" s="309"/>
      <c r="G199" s="292"/>
      <c r="H199" s="309"/>
      <c r="I199" s="309"/>
      <c r="J199" s="309"/>
      <c r="K199" s="333"/>
    </row>
    <row r="200" spans="2:11" ht="15" customHeight="1">
      <c r="B200" s="312"/>
      <c r="C200" s="292" t="s">
        <v>1704</v>
      </c>
      <c r="D200" s="292"/>
      <c r="E200" s="292"/>
      <c r="F200" s="311" t="s">
        <v>44</v>
      </c>
      <c r="G200" s="292"/>
      <c r="H200" s="601" t="s">
        <v>1715</v>
      </c>
      <c r="I200" s="601"/>
      <c r="J200" s="601"/>
      <c r="K200" s="333"/>
    </row>
    <row r="201" spans="2:11" ht="15" customHeight="1">
      <c r="B201" s="312"/>
      <c r="C201" s="318"/>
      <c r="D201" s="292"/>
      <c r="E201" s="292"/>
      <c r="F201" s="311" t="s">
        <v>45</v>
      </c>
      <c r="G201" s="292"/>
      <c r="H201" s="601" t="s">
        <v>1716</v>
      </c>
      <c r="I201" s="601"/>
      <c r="J201" s="601"/>
      <c r="K201" s="333"/>
    </row>
    <row r="202" spans="2:11" ht="15" customHeight="1">
      <c r="B202" s="312"/>
      <c r="C202" s="318"/>
      <c r="D202" s="292"/>
      <c r="E202" s="292"/>
      <c r="F202" s="311" t="s">
        <v>48</v>
      </c>
      <c r="G202" s="292"/>
      <c r="H202" s="601" t="s">
        <v>1717</v>
      </c>
      <c r="I202" s="601"/>
      <c r="J202" s="601"/>
      <c r="K202" s="333"/>
    </row>
    <row r="203" spans="2:11" ht="15" customHeight="1">
      <c r="B203" s="312"/>
      <c r="C203" s="292"/>
      <c r="D203" s="292"/>
      <c r="E203" s="292"/>
      <c r="F203" s="311" t="s">
        <v>46</v>
      </c>
      <c r="G203" s="292"/>
      <c r="H203" s="601" t="s">
        <v>1718</v>
      </c>
      <c r="I203" s="601"/>
      <c r="J203" s="601"/>
      <c r="K203" s="333"/>
    </row>
    <row r="204" spans="2:11" ht="15" customHeight="1">
      <c r="B204" s="312"/>
      <c r="C204" s="292"/>
      <c r="D204" s="292"/>
      <c r="E204" s="292"/>
      <c r="F204" s="311" t="s">
        <v>47</v>
      </c>
      <c r="G204" s="292"/>
      <c r="H204" s="601" t="s">
        <v>1719</v>
      </c>
      <c r="I204" s="601"/>
      <c r="J204" s="601"/>
      <c r="K204" s="333"/>
    </row>
    <row r="205" spans="2:11" ht="15" customHeight="1">
      <c r="B205" s="312"/>
      <c r="C205" s="292"/>
      <c r="D205" s="292"/>
      <c r="E205" s="292"/>
      <c r="F205" s="311"/>
      <c r="G205" s="292"/>
      <c r="H205" s="292"/>
      <c r="I205" s="292"/>
      <c r="J205" s="292"/>
      <c r="K205" s="333"/>
    </row>
    <row r="206" spans="2:11" ht="15" customHeight="1">
      <c r="B206" s="312"/>
      <c r="C206" s="292" t="s">
        <v>1660</v>
      </c>
      <c r="D206" s="292"/>
      <c r="E206" s="292"/>
      <c r="F206" s="311" t="s">
        <v>80</v>
      </c>
      <c r="G206" s="292"/>
      <c r="H206" s="601" t="s">
        <v>1720</v>
      </c>
      <c r="I206" s="601"/>
      <c r="J206" s="601"/>
      <c r="K206" s="333"/>
    </row>
    <row r="207" spans="2:11" ht="15" customHeight="1">
      <c r="B207" s="312"/>
      <c r="C207" s="318"/>
      <c r="D207" s="292"/>
      <c r="E207" s="292"/>
      <c r="F207" s="311" t="s">
        <v>1559</v>
      </c>
      <c r="G207" s="292"/>
      <c r="H207" s="601" t="s">
        <v>1560</v>
      </c>
      <c r="I207" s="601"/>
      <c r="J207" s="601"/>
      <c r="K207" s="333"/>
    </row>
    <row r="208" spans="2:11" ht="15" customHeight="1">
      <c r="B208" s="312"/>
      <c r="C208" s="292"/>
      <c r="D208" s="292"/>
      <c r="E208" s="292"/>
      <c r="F208" s="311" t="s">
        <v>1557</v>
      </c>
      <c r="G208" s="292"/>
      <c r="H208" s="601" t="s">
        <v>1721</v>
      </c>
      <c r="I208" s="601"/>
      <c r="J208" s="601"/>
      <c r="K208" s="333"/>
    </row>
    <row r="209" spans="2:11" ht="15" customHeight="1">
      <c r="B209" s="350"/>
      <c r="C209" s="318"/>
      <c r="D209" s="318"/>
      <c r="E209" s="318"/>
      <c r="F209" s="311" t="s">
        <v>1561</v>
      </c>
      <c r="G209" s="297"/>
      <c r="H209" s="605" t="s">
        <v>1562</v>
      </c>
      <c r="I209" s="605"/>
      <c r="J209" s="605"/>
      <c r="K209" s="351"/>
    </row>
    <row r="210" spans="2:11" ht="15" customHeight="1">
      <c r="B210" s="350"/>
      <c r="C210" s="318"/>
      <c r="D210" s="318"/>
      <c r="E210" s="318"/>
      <c r="F210" s="311" t="s">
        <v>386</v>
      </c>
      <c r="G210" s="297"/>
      <c r="H210" s="605" t="s">
        <v>1542</v>
      </c>
      <c r="I210" s="605"/>
      <c r="J210" s="605"/>
      <c r="K210" s="351"/>
    </row>
    <row r="211" spans="2:11" ht="15" customHeight="1">
      <c r="B211" s="350"/>
      <c r="C211" s="318"/>
      <c r="D211" s="318"/>
      <c r="E211" s="318"/>
      <c r="F211" s="352"/>
      <c r="G211" s="297"/>
      <c r="H211" s="353"/>
      <c r="I211" s="353"/>
      <c r="J211" s="353"/>
      <c r="K211" s="351"/>
    </row>
    <row r="212" spans="2:11" ht="15" customHeight="1">
      <c r="B212" s="350"/>
      <c r="C212" s="292" t="s">
        <v>1684</v>
      </c>
      <c r="D212" s="318"/>
      <c r="E212" s="318"/>
      <c r="F212" s="311">
        <v>1</v>
      </c>
      <c r="G212" s="297"/>
      <c r="H212" s="605" t="s">
        <v>1722</v>
      </c>
      <c r="I212" s="605"/>
      <c r="J212" s="605"/>
      <c r="K212" s="351"/>
    </row>
    <row r="213" spans="2:11" ht="15" customHeight="1">
      <c r="B213" s="350"/>
      <c r="C213" s="318"/>
      <c r="D213" s="318"/>
      <c r="E213" s="318"/>
      <c r="F213" s="311">
        <v>2</v>
      </c>
      <c r="G213" s="297"/>
      <c r="H213" s="605" t="s">
        <v>1723</v>
      </c>
      <c r="I213" s="605"/>
      <c r="J213" s="605"/>
      <c r="K213" s="351"/>
    </row>
    <row r="214" spans="2:11" ht="15" customHeight="1">
      <c r="B214" s="350"/>
      <c r="C214" s="318"/>
      <c r="D214" s="318"/>
      <c r="E214" s="318"/>
      <c r="F214" s="311">
        <v>3</v>
      </c>
      <c r="G214" s="297"/>
      <c r="H214" s="605" t="s">
        <v>1724</v>
      </c>
      <c r="I214" s="605"/>
      <c r="J214" s="605"/>
      <c r="K214" s="351"/>
    </row>
    <row r="215" spans="2:11" ht="15" customHeight="1">
      <c r="B215" s="350"/>
      <c r="C215" s="318"/>
      <c r="D215" s="318"/>
      <c r="E215" s="318"/>
      <c r="F215" s="311">
        <v>4</v>
      </c>
      <c r="G215" s="297"/>
      <c r="H215" s="605" t="s">
        <v>1725</v>
      </c>
      <c r="I215" s="605"/>
      <c r="J215" s="605"/>
      <c r="K215" s="351"/>
    </row>
    <row r="216" spans="2:11" ht="12.75" customHeight="1">
      <c r="B216" s="354"/>
      <c r="C216" s="355"/>
      <c r="D216" s="355"/>
      <c r="E216" s="355"/>
      <c r="F216" s="355"/>
      <c r="G216" s="355"/>
      <c r="H216" s="355"/>
      <c r="I216" s="355"/>
      <c r="J216" s="355"/>
      <c r="K216" s="356"/>
    </row>
  </sheetData>
  <sheetProtection password="CC35" sheet="1" objects="1" scenarios="1" formatCells="0" formatColumns="0" formatRows="0" sort="0" autoFilter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0"/>
  <sheetViews>
    <sheetView showGridLines="0" workbookViewId="0">
      <pane ySplit="1" topLeftCell="A12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125</v>
      </c>
      <c r="G1" s="593" t="s">
        <v>126</v>
      </c>
      <c r="H1" s="593"/>
      <c r="I1" s="115"/>
      <c r="J1" s="114" t="s">
        <v>127</v>
      </c>
      <c r="K1" s="113" t="s">
        <v>128</v>
      </c>
      <c r="L1" s="114" t="s">
        <v>129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552"/>
      <c r="M2" s="552"/>
      <c r="N2" s="552"/>
      <c r="O2" s="552"/>
      <c r="P2" s="552"/>
      <c r="Q2" s="552"/>
      <c r="R2" s="552"/>
      <c r="S2" s="552"/>
      <c r="T2" s="552"/>
      <c r="U2" s="552"/>
      <c r="V2" s="552"/>
      <c r="AT2" s="24" t="s">
        <v>81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5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594" t="str">
        <f>'Rekapitulace stavby'!K6</f>
        <v>Modernizace sportoviště nad parkem</v>
      </c>
      <c r="F7" s="595"/>
      <c r="G7" s="595"/>
      <c r="H7" s="595"/>
      <c r="I7" s="117"/>
      <c r="J7" s="29"/>
      <c r="K7" s="31"/>
    </row>
    <row r="8" spans="1:70" s="1" customFormat="1" ht="15">
      <c r="B8" s="41"/>
      <c r="C8" s="42"/>
      <c r="D8" s="37" t="s">
        <v>131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596" t="s">
        <v>132</v>
      </c>
      <c r="F9" s="597"/>
      <c r="G9" s="597"/>
      <c r="H9" s="597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22</v>
      </c>
      <c r="G11" s="42"/>
      <c r="H11" s="42"/>
      <c r="I11" s="119" t="s">
        <v>23</v>
      </c>
      <c r="J11" s="35" t="s">
        <v>22</v>
      </c>
      <c r="K11" s="45"/>
    </row>
    <row r="12" spans="1:70" s="1" customFormat="1" ht="14.45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19" t="s">
        <v>27</v>
      </c>
      <c r="J12" s="120" t="str">
        <f>'Rekapitulace stavby'!AN8</f>
        <v>15. 1. 2016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29</v>
      </c>
      <c r="E14" s="42"/>
      <c r="F14" s="42"/>
      <c r="G14" s="42"/>
      <c r="H14" s="42"/>
      <c r="I14" s="119" t="s">
        <v>30</v>
      </c>
      <c r="J14" s="35" t="s">
        <v>22</v>
      </c>
      <c r="K14" s="45"/>
    </row>
    <row r="15" spans="1:70" s="1" customFormat="1" ht="18" customHeight="1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22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33</v>
      </c>
      <c r="E17" s="42"/>
      <c r="F17" s="42"/>
      <c r="G17" s="42"/>
      <c r="H17" s="42"/>
      <c r="I17" s="119" t="s">
        <v>30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35</v>
      </c>
      <c r="E20" s="42"/>
      <c r="F20" s="42"/>
      <c r="G20" s="42"/>
      <c r="H20" s="42"/>
      <c r="I20" s="119" t="s">
        <v>30</v>
      </c>
      <c r="J20" s="35" t="s">
        <v>22</v>
      </c>
      <c r="K20" s="45"/>
    </row>
    <row r="21" spans="2:11" s="1" customFormat="1" ht="18" customHeight="1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22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586" t="s">
        <v>22</v>
      </c>
      <c r="F24" s="586"/>
      <c r="G24" s="586"/>
      <c r="H24" s="586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39</v>
      </c>
      <c r="E27" s="42"/>
      <c r="F27" s="42"/>
      <c r="G27" s="42"/>
      <c r="H27" s="42"/>
      <c r="I27" s="118"/>
      <c r="J27" s="128">
        <f>ROUND(J83,2)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41</v>
      </c>
      <c r="G29" s="42"/>
      <c r="H29" s="42"/>
      <c r="I29" s="129" t="s">
        <v>40</v>
      </c>
      <c r="J29" s="46" t="s">
        <v>42</v>
      </c>
      <c r="K29" s="45"/>
    </row>
    <row r="30" spans="2:11" s="1" customFormat="1" ht="14.45" customHeight="1">
      <c r="B30" s="41"/>
      <c r="C30" s="42"/>
      <c r="D30" s="49" t="s">
        <v>43</v>
      </c>
      <c r="E30" s="49" t="s">
        <v>44</v>
      </c>
      <c r="F30" s="130">
        <f>ROUND(SUM(BE83:BE139), 2)</f>
        <v>0</v>
      </c>
      <c r="G30" s="42"/>
      <c r="H30" s="42"/>
      <c r="I30" s="131">
        <v>0.21</v>
      </c>
      <c r="J30" s="130">
        <f>ROUND(ROUND((SUM(BE83:BE139)),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45</v>
      </c>
      <c r="F31" s="130">
        <f>ROUND(SUM(BF83:BF139), 2)</f>
        <v>0</v>
      </c>
      <c r="G31" s="42"/>
      <c r="H31" s="42"/>
      <c r="I31" s="131">
        <v>0.15</v>
      </c>
      <c r="J31" s="130">
        <f>ROUND(ROUND((SUM(BF83:BF139)),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46</v>
      </c>
      <c r="F32" s="130">
        <f>ROUND(SUM(BG83:BG139),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47</v>
      </c>
      <c r="F33" s="130">
        <f>ROUND(SUM(BH83:BH139),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48</v>
      </c>
      <c r="F34" s="130">
        <f>ROUND(SUM(BI83:BI139),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49</v>
      </c>
      <c r="E36" s="79"/>
      <c r="F36" s="79"/>
      <c r="G36" s="134" t="s">
        <v>50</v>
      </c>
      <c r="H36" s="135" t="s">
        <v>51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133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594" t="str">
        <f>E7</f>
        <v>Modernizace sportoviště nad parkem</v>
      </c>
      <c r="F45" s="595"/>
      <c r="G45" s="595"/>
      <c r="H45" s="595"/>
      <c r="I45" s="118"/>
      <c r="J45" s="42"/>
      <c r="K45" s="45"/>
    </row>
    <row r="46" spans="2:11" s="1" customFormat="1" ht="14.45" customHeight="1">
      <c r="B46" s="41"/>
      <c r="C46" s="37" t="s">
        <v>131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596" t="str">
        <f>E9</f>
        <v>001 - SO 01 - Atletický ovál</v>
      </c>
      <c r="F47" s="597"/>
      <c r="G47" s="597"/>
      <c r="H47" s="597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>p.č. 198/1, k.ú. Mnichovo Hradiště</v>
      </c>
      <c r="G49" s="42"/>
      <c r="H49" s="42"/>
      <c r="I49" s="119" t="s">
        <v>27</v>
      </c>
      <c r="J49" s="120" t="str">
        <f>IF(J12="","",J12)</f>
        <v>15. 1. 2016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5">
      <c r="B51" s="41"/>
      <c r="C51" s="37" t="s">
        <v>29</v>
      </c>
      <c r="D51" s="42"/>
      <c r="E51" s="42"/>
      <c r="F51" s="35" t="str">
        <f>E15</f>
        <v>Město Mnichovo Hradiště</v>
      </c>
      <c r="G51" s="42"/>
      <c r="H51" s="42"/>
      <c r="I51" s="119" t="s">
        <v>35</v>
      </c>
      <c r="J51" s="35" t="str">
        <f>E21</f>
        <v>ANITAS s.r.o.</v>
      </c>
      <c r="K51" s="45"/>
    </row>
    <row r="52" spans="2:47" s="1" customFormat="1" ht="14.45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134</v>
      </c>
      <c r="D54" s="132"/>
      <c r="E54" s="132"/>
      <c r="F54" s="132"/>
      <c r="G54" s="132"/>
      <c r="H54" s="132"/>
      <c r="I54" s="145"/>
      <c r="J54" s="146" t="s">
        <v>135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136</v>
      </c>
      <c r="D56" s="42"/>
      <c r="E56" s="42"/>
      <c r="F56" s="42"/>
      <c r="G56" s="42"/>
      <c r="H56" s="42"/>
      <c r="I56" s="118"/>
      <c r="J56" s="128">
        <f>J83</f>
        <v>0</v>
      </c>
      <c r="K56" s="45"/>
      <c r="AU56" s="24" t="s">
        <v>137</v>
      </c>
    </row>
    <row r="57" spans="2:47" s="7" customFormat="1" ht="24.95" customHeight="1">
      <c r="B57" s="149"/>
      <c r="C57" s="150"/>
      <c r="D57" s="151" t="s">
        <v>138</v>
      </c>
      <c r="E57" s="152"/>
      <c r="F57" s="152"/>
      <c r="G57" s="152"/>
      <c r="H57" s="152"/>
      <c r="I57" s="153"/>
      <c r="J57" s="154">
        <f>J84</f>
        <v>0</v>
      </c>
      <c r="K57" s="155"/>
    </row>
    <row r="58" spans="2:47" s="8" customFormat="1" ht="19.899999999999999" customHeight="1">
      <c r="B58" s="156"/>
      <c r="C58" s="157"/>
      <c r="D58" s="158" t="s">
        <v>139</v>
      </c>
      <c r="E58" s="159"/>
      <c r="F58" s="159"/>
      <c r="G58" s="159"/>
      <c r="H58" s="159"/>
      <c r="I58" s="160"/>
      <c r="J58" s="161">
        <f>J85</f>
        <v>0</v>
      </c>
      <c r="K58" s="162"/>
    </row>
    <row r="59" spans="2:47" s="8" customFormat="1" ht="19.899999999999999" customHeight="1">
      <c r="B59" s="156"/>
      <c r="C59" s="157"/>
      <c r="D59" s="158" t="s">
        <v>140</v>
      </c>
      <c r="E59" s="159"/>
      <c r="F59" s="159"/>
      <c r="G59" s="159"/>
      <c r="H59" s="159"/>
      <c r="I59" s="160"/>
      <c r="J59" s="161">
        <f>J112</f>
        <v>0</v>
      </c>
      <c r="K59" s="162"/>
    </row>
    <row r="60" spans="2:47" s="8" customFormat="1" ht="19.899999999999999" customHeight="1">
      <c r="B60" s="156"/>
      <c r="C60" s="157"/>
      <c r="D60" s="158" t="s">
        <v>141</v>
      </c>
      <c r="E60" s="159"/>
      <c r="F60" s="159"/>
      <c r="G60" s="159"/>
      <c r="H60" s="159"/>
      <c r="I60" s="160"/>
      <c r="J60" s="161">
        <f>J114</f>
        <v>0</v>
      </c>
      <c r="K60" s="162"/>
    </row>
    <row r="61" spans="2:47" s="8" customFormat="1" ht="19.899999999999999" customHeight="1">
      <c r="B61" s="156"/>
      <c r="C61" s="157"/>
      <c r="D61" s="158" t="s">
        <v>142</v>
      </c>
      <c r="E61" s="159"/>
      <c r="F61" s="159"/>
      <c r="G61" s="159"/>
      <c r="H61" s="159"/>
      <c r="I61" s="160"/>
      <c r="J61" s="161">
        <f>J129</f>
        <v>0</v>
      </c>
      <c r="K61" s="162"/>
    </row>
    <row r="62" spans="2:47" s="8" customFormat="1" ht="19.899999999999999" customHeight="1">
      <c r="B62" s="156"/>
      <c r="C62" s="157"/>
      <c r="D62" s="158" t="s">
        <v>143</v>
      </c>
      <c r="E62" s="159"/>
      <c r="F62" s="159"/>
      <c r="G62" s="159"/>
      <c r="H62" s="159"/>
      <c r="I62" s="160"/>
      <c r="J62" s="161">
        <f>J133</f>
        <v>0</v>
      </c>
      <c r="K62" s="162"/>
    </row>
    <row r="63" spans="2:47" s="8" customFormat="1" ht="19.899999999999999" customHeight="1">
      <c r="B63" s="156"/>
      <c r="C63" s="157"/>
      <c r="D63" s="158" t="s">
        <v>144</v>
      </c>
      <c r="E63" s="159"/>
      <c r="F63" s="159"/>
      <c r="G63" s="159"/>
      <c r="H63" s="159"/>
      <c r="I63" s="160"/>
      <c r="J63" s="161">
        <f>J138</f>
        <v>0</v>
      </c>
      <c r="K63" s="162"/>
    </row>
    <row r="64" spans="2:47" s="1" customFormat="1" ht="21.75" customHeight="1">
      <c r="B64" s="41"/>
      <c r="C64" s="42"/>
      <c r="D64" s="42"/>
      <c r="E64" s="42"/>
      <c r="F64" s="42"/>
      <c r="G64" s="42"/>
      <c r="H64" s="42"/>
      <c r="I64" s="118"/>
      <c r="J64" s="42"/>
      <c r="K64" s="45"/>
    </row>
    <row r="65" spans="2:12" s="1" customFormat="1" ht="6.95" customHeight="1">
      <c r="B65" s="56"/>
      <c r="C65" s="57"/>
      <c r="D65" s="57"/>
      <c r="E65" s="57"/>
      <c r="F65" s="57"/>
      <c r="G65" s="57"/>
      <c r="H65" s="57"/>
      <c r="I65" s="139"/>
      <c r="J65" s="57"/>
      <c r="K65" s="58"/>
    </row>
    <row r="69" spans="2:12" s="1" customFormat="1" ht="6.95" customHeight="1">
      <c r="B69" s="59"/>
      <c r="C69" s="60"/>
      <c r="D69" s="60"/>
      <c r="E69" s="60"/>
      <c r="F69" s="60"/>
      <c r="G69" s="60"/>
      <c r="H69" s="60"/>
      <c r="I69" s="142"/>
      <c r="J69" s="60"/>
      <c r="K69" s="60"/>
      <c r="L69" s="61"/>
    </row>
    <row r="70" spans="2:12" s="1" customFormat="1" ht="36.950000000000003" customHeight="1">
      <c r="B70" s="41"/>
      <c r="C70" s="62" t="s">
        <v>145</v>
      </c>
      <c r="D70" s="63"/>
      <c r="E70" s="63"/>
      <c r="F70" s="63"/>
      <c r="G70" s="63"/>
      <c r="H70" s="63"/>
      <c r="I70" s="163"/>
      <c r="J70" s="63"/>
      <c r="K70" s="63"/>
      <c r="L70" s="61"/>
    </row>
    <row r="71" spans="2:12" s="1" customFormat="1" ht="6.95" customHeight="1">
      <c r="B71" s="41"/>
      <c r="C71" s="63"/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14.45" customHeight="1">
      <c r="B72" s="41"/>
      <c r="C72" s="65" t="s">
        <v>18</v>
      </c>
      <c r="D72" s="63"/>
      <c r="E72" s="63"/>
      <c r="F72" s="63"/>
      <c r="G72" s="63"/>
      <c r="H72" s="63"/>
      <c r="I72" s="163"/>
      <c r="J72" s="63"/>
      <c r="K72" s="63"/>
      <c r="L72" s="61"/>
    </row>
    <row r="73" spans="2:12" s="1" customFormat="1" ht="22.5" customHeight="1">
      <c r="B73" s="41"/>
      <c r="C73" s="63"/>
      <c r="D73" s="63"/>
      <c r="E73" s="590" t="str">
        <f>E7</f>
        <v>Modernizace sportoviště nad parkem</v>
      </c>
      <c r="F73" s="591"/>
      <c r="G73" s="591"/>
      <c r="H73" s="591"/>
      <c r="I73" s="163"/>
      <c r="J73" s="63"/>
      <c r="K73" s="63"/>
      <c r="L73" s="61"/>
    </row>
    <row r="74" spans="2:12" s="1" customFormat="1" ht="14.45" customHeight="1">
      <c r="B74" s="41"/>
      <c r="C74" s="65" t="s">
        <v>131</v>
      </c>
      <c r="D74" s="63"/>
      <c r="E74" s="63"/>
      <c r="F74" s="63"/>
      <c r="G74" s="63"/>
      <c r="H74" s="63"/>
      <c r="I74" s="163"/>
      <c r="J74" s="63"/>
      <c r="K74" s="63"/>
      <c r="L74" s="61"/>
    </row>
    <row r="75" spans="2:12" s="1" customFormat="1" ht="23.25" customHeight="1">
      <c r="B75" s="41"/>
      <c r="C75" s="63"/>
      <c r="D75" s="63"/>
      <c r="E75" s="558" t="str">
        <f>E9</f>
        <v>001 - SO 01 - Atletický ovál</v>
      </c>
      <c r="F75" s="592"/>
      <c r="G75" s="592"/>
      <c r="H75" s="592"/>
      <c r="I75" s="163"/>
      <c r="J75" s="63"/>
      <c r="K75" s="63"/>
      <c r="L75" s="61"/>
    </row>
    <row r="76" spans="2:12" s="1" customFormat="1" ht="6.9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12" s="1" customFormat="1" ht="18" customHeight="1">
      <c r="B77" s="41"/>
      <c r="C77" s="65" t="s">
        <v>25</v>
      </c>
      <c r="D77" s="63"/>
      <c r="E77" s="63"/>
      <c r="F77" s="164" t="str">
        <f>F12</f>
        <v>p.č. 198/1, k.ú. Mnichovo Hradiště</v>
      </c>
      <c r="G77" s="63"/>
      <c r="H77" s="63"/>
      <c r="I77" s="165" t="s">
        <v>27</v>
      </c>
      <c r="J77" s="73" t="str">
        <f>IF(J12="","",J12)</f>
        <v>15. 1. 2016</v>
      </c>
      <c r="K77" s="63"/>
      <c r="L77" s="61"/>
    </row>
    <row r="78" spans="2:12" s="1" customFormat="1" ht="6.95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 ht="15">
      <c r="B79" s="41"/>
      <c r="C79" s="65" t="s">
        <v>29</v>
      </c>
      <c r="D79" s="63"/>
      <c r="E79" s="63"/>
      <c r="F79" s="164" t="str">
        <f>E15</f>
        <v>Město Mnichovo Hradiště</v>
      </c>
      <c r="G79" s="63"/>
      <c r="H79" s="63"/>
      <c r="I79" s="165" t="s">
        <v>35</v>
      </c>
      <c r="J79" s="164" t="str">
        <f>E21</f>
        <v>ANITAS s.r.o.</v>
      </c>
      <c r="K79" s="63"/>
      <c r="L79" s="61"/>
    </row>
    <row r="80" spans="2:12" s="1" customFormat="1" ht="14.45" customHeight="1">
      <c r="B80" s="41"/>
      <c r="C80" s="65" t="s">
        <v>33</v>
      </c>
      <c r="D80" s="63"/>
      <c r="E80" s="63"/>
      <c r="F80" s="164" t="str">
        <f>IF(E18="","",E18)</f>
        <v/>
      </c>
      <c r="G80" s="63"/>
      <c r="H80" s="63"/>
      <c r="I80" s="163"/>
      <c r="J80" s="63"/>
      <c r="K80" s="63"/>
      <c r="L80" s="61"/>
    </row>
    <row r="81" spans="2:65" s="1" customFormat="1" ht="10.35" customHeight="1">
      <c r="B81" s="41"/>
      <c r="C81" s="63"/>
      <c r="D81" s="63"/>
      <c r="E81" s="63"/>
      <c r="F81" s="63"/>
      <c r="G81" s="63"/>
      <c r="H81" s="63"/>
      <c r="I81" s="163"/>
      <c r="J81" s="63"/>
      <c r="K81" s="63"/>
      <c r="L81" s="61"/>
    </row>
    <row r="82" spans="2:65" s="9" customFormat="1" ht="29.25" customHeight="1">
      <c r="B82" s="166"/>
      <c r="C82" s="167" t="s">
        <v>146</v>
      </c>
      <c r="D82" s="168" t="s">
        <v>58</v>
      </c>
      <c r="E82" s="168" t="s">
        <v>54</v>
      </c>
      <c r="F82" s="168" t="s">
        <v>147</v>
      </c>
      <c r="G82" s="168" t="s">
        <v>148</v>
      </c>
      <c r="H82" s="168" t="s">
        <v>149</v>
      </c>
      <c r="I82" s="169" t="s">
        <v>150</v>
      </c>
      <c r="J82" s="168" t="s">
        <v>135</v>
      </c>
      <c r="K82" s="170" t="s">
        <v>151</v>
      </c>
      <c r="L82" s="171"/>
      <c r="M82" s="81" t="s">
        <v>152</v>
      </c>
      <c r="N82" s="82" t="s">
        <v>43</v>
      </c>
      <c r="O82" s="82" t="s">
        <v>153</v>
      </c>
      <c r="P82" s="82" t="s">
        <v>154</v>
      </c>
      <c r="Q82" s="82" t="s">
        <v>155</v>
      </c>
      <c r="R82" s="82" t="s">
        <v>156</v>
      </c>
      <c r="S82" s="82" t="s">
        <v>157</v>
      </c>
      <c r="T82" s="83" t="s">
        <v>158</v>
      </c>
    </row>
    <row r="83" spans="2:65" s="1" customFormat="1" ht="29.25" customHeight="1">
      <c r="B83" s="41"/>
      <c r="C83" s="87" t="s">
        <v>136</v>
      </c>
      <c r="D83" s="63"/>
      <c r="E83" s="63"/>
      <c r="F83" s="63"/>
      <c r="G83" s="63"/>
      <c r="H83" s="63"/>
      <c r="I83" s="163"/>
      <c r="J83" s="172">
        <f>BK83</f>
        <v>0</v>
      </c>
      <c r="K83" s="63"/>
      <c r="L83" s="61"/>
      <c r="M83" s="84"/>
      <c r="N83" s="85"/>
      <c r="O83" s="85"/>
      <c r="P83" s="173">
        <f>P84</f>
        <v>0</v>
      </c>
      <c r="Q83" s="85"/>
      <c r="R83" s="173">
        <f>R84</f>
        <v>1841.4448780000002</v>
      </c>
      <c r="S83" s="85"/>
      <c r="T83" s="174">
        <f>T84</f>
        <v>30.86</v>
      </c>
      <c r="AT83" s="24" t="s">
        <v>72</v>
      </c>
      <c r="AU83" s="24" t="s">
        <v>137</v>
      </c>
      <c r="BK83" s="175">
        <f>BK84</f>
        <v>0</v>
      </c>
    </row>
    <row r="84" spans="2:65" s="10" customFormat="1" ht="37.35" customHeight="1">
      <c r="B84" s="176"/>
      <c r="C84" s="177"/>
      <c r="D84" s="178" t="s">
        <v>72</v>
      </c>
      <c r="E84" s="179" t="s">
        <v>159</v>
      </c>
      <c r="F84" s="179" t="s">
        <v>160</v>
      </c>
      <c r="G84" s="177"/>
      <c r="H84" s="177"/>
      <c r="I84" s="180"/>
      <c r="J84" s="181">
        <f>BK84</f>
        <v>0</v>
      </c>
      <c r="K84" s="177"/>
      <c r="L84" s="182"/>
      <c r="M84" s="183"/>
      <c r="N84" s="184"/>
      <c r="O84" s="184"/>
      <c r="P84" s="185">
        <f>P85+P112+P114+P129+P133+P138</f>
        <v>0</v>
      </c>
      <c r="Q84" s="184"/>
      <c r="R84" s="185">
        <f>R85+R112+R114+R129+R133+R138</f>
        <v>1841.4448780000002</v>
      </c>
      <c r="S84" s="184"/>
      <c r="T84" s="186">
        <f>T85+T112+T114+T129+T133+T138</f>
        <v>30.86</v>
      </c>
      <c r="AR84" s="187" t="s">
        <v>24</v>
      </c>
      <c r="AT84" s="188" t="s">
        <v>72</v>
      </c>
      <c r="AU84" s="188" t="s">
        <v>73</v>
      </c>
      <c r="AY84" s="187" t="s">
        <v>161</v>
      </c>
      <c r="BK84" s="189">
        <f>BK85+BK112+BK114+BK129+BK133+BK138</f>
        <v>0</v>
      </c>
    </row>
    <row r="85" spans="2:65" s="10" customFormat="1" ht="19.899999999999999" customHeight="1">
      <c r="B85" s="176"/>
      <c r="C85" s="177"/>
      <c r="D85" s="190" t="s">
        <v>72</v>
      </c>
      <c r="E85" s="191" t="s">
        <v>24</v>
      </c>
      <c r="F85" s="191" t="s">
        <v>162</v>
      </c>
      <c r="G85" s="177"/>
      <c r="H85" s="177"/>
      <c r="I85" s="180"/>
      <c r="J85" s="192">
        <f>BK85</f>
        <v>0</v>
      </c>
      <c r="K85" s="177"/>
      <c r="L85" s="182"/>
      <c r="M85" s="183"/>
      <c r="N85" s="184"/>
      <c r="O85" s="184"/>
      <c r="P85" s="185">
        <f>SUM(P86:P111)</f>
        <v>0</v>
      </c>
      <c r="Q85" s="184"/>
      <c r="R85" s="185">
        <f>SUM(R86:R111)</f>
        <v>0</v>
      </c>
      <c r="S85" s="184"/>
      <c r="T85" s="186">
        <f>SUM(T86:T111)</f>
        <v>30.86</v>
      </c>
      <c r="AR85" s="187" t="s">
        <v>24</v>
      </c>
      <c r="AT85" s="188" t="s">
        <v>72</v>
      </c>
      <c r="AU85" s="188" t="s">
        <v>24</v>
      </c>
      <c r="AY85" s="187" t="s">
        <v>161</v>
      </c>
      <c r="BK85" s="189">
        <f>SUM(BK86:BK111)</f>
        <v>0</v>
      </c>
    </row>
    <row r="86" spans="2:65" s="1" customFormat="1" ht="31.5" customHeight="1">
      <c r="B86" s="41"/>
      <c r="C86" s="193" t="s">
        <v>24</v>
      </c>
      <c r="D86" s="193" t="s">
        <v>163</v>
      </c>
      <c r="E86" s="194" t="s">
        <v>164</v>
      </c>
      <c r="F86" s="195" t="s">
        <v>165</v>
      </c>
      <c r="G86" s="196" t="s">
        <v>166</v>
      </c>
      <c r="H86" s="197">
        <v>771.5</v>
      </c>
      <c r="I86" s="198"/>
      <c r="J86" s="199">
        <f>ROUND(I86*H86,2)</f>
        <v>0</v>
      </c>
      <c r="K86" s="195" t="s">
        <v>167</v>
      </c>
      <c r="L86" s="61"/>
      <c r="M86" s="200" t="s">
        <v>22</v>
      </c>
      <c r="N86" s="201" t="s">
        <v>44</v>
      </c>
      <c r="O86" s="42"/>
      <c r="P86" s="202">
        <f>O86*H86</f>
        <v>0</v>
      </c>
      <c r="Q86" s="202">
        <v>0</v>
      </c>
      <c r="R86" s="202">
        <f>Q86*H86</f>
        <v>0</v>
      </c>
      <c r="S86" s="202">
        <v>0.04</v>
      </c>
      <c r="T86" s="203">
        <f>S86*H86</f>
        <v>30.86</v>
      </c>
      <c r="AR86" s="24" t="s">
        <v>168</v>
      </c>
      <c r="AT86" s="24" t="s">
        <v>163</v>
      </c>
      <c r="AU86" s="24" t="s">
        <v>82</v>
      </c>
      <c r="AY86" s="24" t="s">
        <v>161</v>
      </c>
      <c r="BE86" s="204">
        <f>IF(N86="základní",J86,0)</f>
        <v>0</v>
      </c>
      <c r="BF86" s="204">
        <f>IF(N86="snížená",J86,0)</f>
        <v>0</v>
      </c>
      <c r="BG86" s="204">
        <f>IF(N86="zákl. přenesená",J86,0)</f>
        <v>0</v>
      </c>
      <c r="BH86" s="204">
        <f>IF(N86="sníž. přenesená",J86,0)</f>
        <v>0</v>
      </c>
      <c r="BI86" s="204">
        <f>IF(N86="nulová",J86,0)</f>
        <v>0</v>
      </c>
      <c r="BJ86" s="24" t="s">
        <v>24</v>
      </c>
      <c r="BK86" s="204">
        <f>ROUND(I86*H86,2)</f>
        <v>0</v>
      </c>
      <c r="BL86" s="24" t="s">
        <v>168</v>
      </c>
      <c r="BM86" s="24" t="s">
        <v>169</v>
      </c>
    </row>
    <row r="87" spans="2:65" s="11" customFormat="1">
      <c r="B87" s="205"/>
      <c r="C87" s="206"/>
      <c r="D87" s="207" t="s">
        <v>170</v>
      </c>
      <c r="E87" s="208" t="s">
        <v>22</v>
      </c>
      <c r="F87" s="209" t="s">
        <v>171</v>
      </c>
      <c r="G87" s="206"/>
      <c r="H87" s="210" t="s">
        <v>22</v>
      </c>
      <c r="I87" s="211"/>
      <c r="J87" s="206"/>
      <c r="K87" s="206"/>
      <c r="L87" s="212"/>
      <c r="M87" s="213"/>
      <c r="N87" s="214"/>
      <c r="O87" s="214"/>
      <c r="P87" s="214"/>
      <c r="Q87" s="214"/>
      <c r="R87" s="214"/>
      <c r="S87" s="214"/>
      <c r="T87" s="215"/>
      <c r="AT87" s="216" t="s">
        <v>170</v>
      </c>
      <c r="AU87" s="216" t="s">
        <v>82</v>
      </c>
      <c r="AV87" s="11" t="s">
        <v>24</v>
      </c>
      <c r="AW87" s="11" t="s">
        <v>37</v>
      </c>
      <c r="AX87" s="11" t="s">
        <v>73</v>
      </c>
      <c r="AY87" s="216" t="s">
        <v>161</v>
      </c>
    </row>
    <row r="88" spans="2:65" s="12" customFormat="1">
      <c r="B88" s="217"/>
      <c r="C88" s="218"/>
      <c r="D88" s="219" t="s">
        <v>170</v>
      </c>
      <c r="E88" s="220" t="s">
        <v>22</v>
      </c>
      <c r="F88" s="221" t="s">
        <v>172</v>
      </c>
      <c r="G88" s="218"/>
      <c r="H88" s="222">
        <v>771.5</v>
      </c>
      <c r="I88" s="223"/>
      <c r="J88" s="218"/>
      <c r="K88" s="218"/>
      <c r="L88" s="224"/>
      <c r="M88" s="225"/>
      <c r="N88" s="226"/>
      <c r="O88" s="226"/>
      <c r="P88" s="226"/>
      <c r="Q88" s="226"/>
      <c r="R88" s="226"/>
      <c r="S88" s="226"/>
      <c r="T88" s="227"/>
      <c r="AT88" s="228" t="s">
        <v>170</v>
      </c>
      <c r="AU88" s="228" t="s">
        <v>82</v>
      </c>
      <c r="AV88" s="12" t="s">
        <v>82</v>
      </c>
      <c r="AW88" s="12" t="s">
        <v>37</v>
      </c>
      <c r="AX88" s="12" t="s">
        <v>24</v>
      </c>
      <c r="AY88" s="228" t="s">
        <v>161</v>
      </c>
    </row>
    <row r="89" spans="2:65" s="1" customFormat="1" ht="31.5" customHeight="1">
      <c r="B89" s="41"/>
      <c r="C89" s="193" t="s">
        <v>82</v>
      </c>
      <c r="D89" s="193" t="s">
        <v>163</v>
      </c>
      <c r="E89" s="194" t="s">
        <v>173</v>
      </c>
      <c r="F89" s="195" t="s">
        <v>174</v>
      </c>
      <c r="G89" s="196" t="s">
        <v>175</v>
      </c>
      <c r="H89" s="197">
        <v>441.67200000000003</v>
      </c>
      <c r="I89" s="198"/>
      <c r="J89" s="199">
        <f>ROUND(I89*H89,2)</f>
        <v>0</v>
      </c>
      <c r="K89" s="195" t="s">
        <v>167</v>
      </c>
      <c r="L89" s="61"/>
      <c r="M89" s="200" t="s">
        <v>22</v>
      </c>
      <c r="N89" s="201" t="s">
        <v>44</v>
      </c>
      <c r="O89" s="42"/>
      <c r="P89" s="202">
        <f>O89*H89</f>
        <v>0</v>
      </c>
      <c r="Q89" s="202">
        <v>0</v>
      </c>
      <c r="R89" s="202">
        <f>Q89*H89</f>
        <v>0</v>
      </c>
      <c r="S89" s="202">
        <v>0</v>
      </c>
      <c r="T89" s="203">
        <f>S89*H89</f>
        <v>0</v>
      </c>
      <c r="AR89" s="24" t="s">
        <v>168</v>
      </c>
      <c r="AT89" s="24" t="s">
        <v>163</v>
      </c>
      <c r="AU89" s="24" t="s">
        <v>82</v>
      </c>
      <c r="AY89" s="24" t="s">
        <v>161</v>
      </c>
      <c r="BE89" s="204">
        <f>IF(N89="základní",J89,0)</f>
        <v>0</v>
      </c>
      <c r="BF89" s="204">
        <f>IF(N89="snížená",J89,0)</f>
        <v>0</v>
      </c>
      <c r="BG89" s="204">
        <f>IF(N89="zákl. přenesená",J89,0)</f>
        <v>0</v>
      </c>
      <c r="BH89" s="204">
        <f>IF(N89="sníž. přenesená",J89,0)</f>
        <v>0</v>
      </c>
      <c r="BI89" s="204">
        <f>IF(N89="nulová",J89,0)</f>
        <v>0</v>
      </c>
      <c r="BJ89" s="24" t="s">
        <v>24</v>
      </c>
      <c r="BK89" s="204">
        <f>ROUND(I89*H89,2)</f>
        <v>0</v>
      </c>
      <c r="BL89" s="24" t="s">
        <v>168</v>
      </c>
      <c r="BM89" s="24" t="s">
        <v>176</v>
      </c>
    </row>
    <row r="90" spans="2:65" s="11" customFormat="1">
      <c r="B90" s="205"/>
      <c r="C90" s="206"/>
      <c r="D90" s="207" t="s">
        <v>170</v>
      </c>
      <c r="E90" s="208" t="s">
        <v>22</v>
      </c>
      <c r="F90" s="209" t="s">
        <v>177</v>
      </c>
      <c r="G90" s="206"/>
      <c r="H90" s="210" t="s">
        <v>22</v>
      </c>
      <c r="I90" s="211"/>
      <c r="J90" s="206"/>
      <c r="K90" s="206"/>
      <c r="L90" s="212"/>
      <c r="M90" s="213"/>
      <c r="N90" s="214"/>
      <c r="O90" s="214"/>
      <c r="P90" s="214"/>
      <c r="Q90" s="214"/>
      <c r="R90" s="214"/>
      <c r="S90" s="214"/>
      <c r="T90" s="215"/>
      <c r="AT90" s="216" t="s">
        <v>170</v>
      </c>
      <c r="AU90" s="216" t="s">
        <v>82</v>
      </c>
      <c r="AV90" s="11" t="s">
        <v>24</v>
      </c>
      <c r="AW90" s="11" t="s">
        <v>37</v>
      </c>
      <c r="AX90" s="11" t="s">
        <v>73</v>
      </c>
      <c r="AY90" s="216" t="s">
        <v>161</v>
      </c>
    </row>
    <row r="91" spans="2:65" s="11" customFormat="1">
      <c r="B91" s="205"/>
      <c r="C91" s="206"/>
      <c r="D91" s="207" t="s">
        <v>170</v>
      </c>
      <c r="E91" s="208" t="s">
        <v>22</v>
      </c>
      <c r="F91" s="209" t="s">
        <v>178</v>
      </c>
      <c r="G91" s="206"/>
      <c r="H91" s="210" t="s">
        <v>22</v>
      </c>
      <c r="I91" s="211"/>
      <c r="J91" s="206"/>
      <c r="K91" s="206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170</v>
      </c>
      <c r="AU91" s="216" t="s">
        <v>82</v>
      </c>
      <c r="AV91" s="11" t="s">
        <v>24</v>
      </c>
      <c r="AW91" s="11" t="s">
        <v>37</v>
      </c>
      <c r="AX91" s="11" t="s">
        <v>73</v>
      </c>
      <c r="AY91" s="216" t="s">
        <v>161</v>
      </c>
    </row>
    <row r="92" spans="2:65" s="12" customFormat="1">
      <c r="B92" s="217"/>
      <c r="C92" s="218"/>
      <c r="D92" s="219" t="s">
        <v>170</v>
      </c>
      <c r="E92" s="220" t="s">
        <v>22</v>
      </c>
      <c r="F92" s="221" t="s">
        <v>179</v>
      </c>
      <c r="G92" s="218"/>
      <c r="H92" s="222">
        <v>441.67200000000003</v>
      </c>
      <c r="I92" s="223"/>
      <c r="J92" s="218"/>
      <c r="K92" s="218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170</v>
      </c>
      <c r="AU92" s="228" t="s">
        <v>82</v>
      </c>
      <c r="AV92" s="12" t="s">
        <v>82</v>
      </c>
      <c r="AW92" s="12" t="s">
        <v>37</v>
      </c>
      <c r="AX92" s="12" t="s">
        <v>24</v>
      </c>
      <c r="AY92" s="228" t="s">
        <v>161</v>
      </c>
    </row>
    <row r="93" spans="2:65" s="1" customFormat="1" ht="44.25" customHeight="1">
      <c r="B93" s="41"/>
      <c r="C93" s="193" t="s">
        <v>180</v>
      </c>
      <c r="D93" s="193" t="s">
        <v>163</v>
      </c>
      <c r="E93" s="194" t="s">
        <v>181</v>
      </c>
      <c r="F93" s="195" t="s">
        <v>182</v>
      </c>
      <c r="G93" s="196" t="s">
        <v>175</v>
      </c>
      <c r="H93" s="197">
        <v>220.83600000000001</v>
      </c>
      <c r="I93" s="198"/>
      <c r="J93" s="199">
        <f>ROUND(I93*H93,2)</f>
        <v>0</v>
      </c>
      <c r="K93" s="195" t="s">
        <v>167</v>
      </c>
      <c r="L93" s="61"/>
      <c r="M93" s="200" t="s">
        <v>22</v>
      </c>
      <c r="N93" s="201" t="s">
        <v>44</v>
      </c>
      <c r="O93" s="42"/>
      <c r="P93" s="202">
        <f>O93*H93</f>
        <v>0</v>
      </c>
      <c r="Q93" s="202">
        <v>0</v>
      </c>
      <c r="R93" s="202">
        <f>Q93*H93</f>
        <v>0</v>
      </c>
      <c r="S93" s="202">
        <v>0</v>
      </c>
      <c r="T93" s="203">
        <f>S93*H93</f>
        <v>0</v>
      </c>
      <c r="AR93" s="24" t="s">
        <v>168</v>
      </c>
      <c r="AT93" s="24" t="s">
        <v>163</v>
      </c>
      <c r="AU93" s="24" t="s">
        <v>82</v>
      </c>
      <c r="AY93" s="24" t="s">
        <v>161</v>
      </c>
      <c r="BE93" s="204">
        <f>IF(N93="základní",J93,0)</f>
        <v>0</v>
      </c>
      <c r="BF93" s="204">
        <f>IF(N93="snížená",J93,0)</f>
        <v>0</v>
      </c>
      <c r="BG93" s="204">
        <f>IF(N93="zákl. přenesená",J93,0)</f>
        <v>0</v>
      </c>
      <c r="BH93" s="204">
        <f>IF(N93="sníž. přenesená",J93,0)</f>
        <v>0</v>
      </c>
      <c r="BI93" s="204">
        <f>IF(N93="nulová",J93,0)</f>
        <v>0</v>
      </c>
      <c r="BJ93" s="24" t="s">
        <v>24</v>
      </c>
      <c r="BK93" s="204">
        <f>ROUND(I93*H93,2)</f>
        <v>0</v>
      </c>
      <c r="BL93" s="24" t="s">
        <v>168</v>
      </c>
      <c r="BM93" s="24" t="s">
        <v>183</v>
      </c>
    </row>
    <row r="94" spans="2:65" s="11" customFormat="1">
      <c r="B94" s="205"/>
      <c r="C94" s="206"/>
      <c r="D94" s="207" t="s">
        <v>170</v>
      </c>
      <c r="E94" s="208" t="s">
        <v>22</v>
      </c>
      <c r="F94" s="209" t="s">
        <v>184</v>
      </c>
      <c r="G94" s="206"/>
      <c r="H94" s="210" t="s">
        <v>22</v>
      </c>
      <c r="I94" s="211"/>
      <c r="J94" s="206"/>
      <c r="K94" s="206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170</v>
      </c>
      <c r="AU94" s="216" t="s">
        <v>82</v>
      </c>
      <c r="AV94" s="11" t="s">
        <v>24</v>
      </c>
      <c r="AW94" s="11" t="s">
        <v>37</v>
      </c>
      <c r="AX94" s="11" t="s">
        <v>73</v>
      </c>
      <c r="AY94" s="216" t="s">
        <v>161</v>
      </c>
    </row>
    <row r="95" spans="2:65" s="12" customFormat="1">
      <c r="B95" s="217"/>
      <c r="C95" s="218"/>
      <c r="D95" s="219" t="s">
        <v>170</v>
      </c>
      <c r="E95" s="220" t="s">
        <v>22</v>
      </c>
      <c r="F95" s="221" t="s">
        <v>185</v>
      </c>
      <c r="G95" s="218"/>
      <c r="H95" s="222">
        <v>220.83600000000001</v>
      </c>
      <c r="I95" s="223"/>
      <c r="J95" s="218"/>
      <c r="K95" s="218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170</v>
      </c>
      <c r="AU95" s="228" t="s">
        <v>82</v>
      </c>
      <c r="AV95" s="12" t="s">
        <v>82</v>
      </c>
      <c r="AW95" s="12" t="s">
        <v>37</v>
      </c>
      <c r="AX95" s="12" t="s">
        <v>24</v>
      </c>
      <c r="AY95" s="228" t="s">
        <v>161</v>
      </c>
    </row>
    <row r="96" spans="2:65" s="1" customFormat="1" ht="31.5" customHeight="1">
      <c r="B96" s="41"/>
      <c r="C96" s="193" t="s">
        <v>168</v>
      </c>
      <c r="D96" s="193" t="s">
        <v>163</v>
      </c>
      <c r="E96" s="194" t="s">
        <v>186</v>
      </c>
      <c r="F96" s="195" t="s">
        <v>187</v>
      </c>
      <c r="G96" s="196" t="s">
        <v>175</v>
      </c>
      <c r="H96" s="197">
        <v>24.5</v>
      </c>
      <c r="I96" s="198"/>
      <c r="J96" s="199">
        <f>ROUND(I96*H96,2)</f>
        <v>0</v>
      </c>
      <c r="K96" s="195" t="s">
        <v>188</v>
      </c>
      <c r="L96" s="61"/>
      <c r="M96" s="200" t="s">
        <v>22</v>
      </c>
      <c r="N96" s="201" t="s">
        <v>44</v>
      </c>
      <c r="O96" s="42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AR96" s="24" t="s">
        <v>168</v>
      </c>
      <c r="AT96" s="24" t="s">
        <v>163</v>
      </c>
      <c r="AU96" s="24" t="s">
        <v>82</v>
      </c>
      <c r="AY96" s="24" t="s">
        <v>161</v>
      </c>
      <c r="BE96" s="204">
        <f>IF(N96="základní",J96,0)</f>
        <v>0</v>
      </c>
      <c r="BF96" s="204">
        <f>IF(N96="snížená",J96,0)</f>
        <v>0</v>
      </c>
      <c r="BG96" s="204">
        <f>IF(N96="zákl. přenesená",J96,0)</f>
        <v>0</v>
      </c>
      <c r="BH96" s="204">
        <f>IF(N96="sníž. přenesená",J96,0)</f>
        <v>0</v>
      </c>
      <c r="BI96" s="204">
        <f>IF(N96="nulová",J96,0)</f>
        <v>0</v>
      </c>
      <c r="BJ96" s="24" t="s">
        <v>24</v>
      </c>
      <c r="BK96" s="204">
        <f>ROUND(I96*H96,2)</f>
        <v>0</v>
      </c>
      <c r="BL96" s="24" t="s">
        <v>168</v>
      </c>
      <c r="BM96" s="24" t="s">
        <v>189</v>
      </c>
    </row>
    <row r="97" spans="2:65" s="11" customFormat="1">
      <c r="B97" s="205"/>
      <c r="C97" s="206"/>
      <c r="D97" s="207" t="s">
        <v>170</v>
      </c>
      <c r="E97" s="208" t="s">
        <v>22</v>
      </c>
      <c r="F97" s="209" t="s">
        <v>190</v>
      </c>
      <c r="G97" s="206"/>
      <c r="H97" s="210" t="s">
        <v>22</v>
      </c>
      <c r="I97" s="211"/>
      <c r="J97" s="206"/>
      <c r="K97" s="206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170</v>
      </c>
      <c r="AU97" s="216" t="s">
        <v>82</v>
      </c>
      <c r="AV97" s="11" t="s">
        <v>24</v>
      </c>
      <c r="AW97" s="11" t="s">
        <v>37</v>
      </c>
      <c r="AX97" s="11" t="s">
        <v>73</v>
      </c>
      <c r="AY97" s="216" t="s">
        <v>161</v>
      </c>
    </row>
    <row r="98" spans="2:65" s="12" customFormat="1">
      <c r="B98" s="217"/>
      <c r="C98" s="218"/>
      <c r="D98" s="219" t="s">
        <v>170</v>
      </c>
      <c r="E98" s="220" t="s">
        <v>22</v>
      </c>
      <c r="F98" s="221" t="s">
        <v>191</v>
      </c>
      <c r="G98" s="218"/>
      <c r="H98" s="222">
        <v>24.5</v>
      </c>
      <c r="I98" s="223"/>
      <c r="J98" s="218"/>
      <c r="K98" s="218"/>
      <c r="L98" s="224"/>
      <c r="M98" s="225"/>
      <c r="N98" s="226"/>
      <c r="O98" s="226"/>
      <c r="P98" s="226"/>
      <c r="Q98" s="226"/>
      <c r="R98" s="226"/>
      <c r="S98" s="226"/>
      <c r="T98" s="227"/>
      <c r="AT98" s="228" t="s">
        <v>170</v>
      </c>
      <c r="AU98" s="228" t="s">
        <v>82</v>
      </c>
      <c r="AV98" s="12" t="s">
        <v>82</v>
      </c>
      <c r="AW98" s="12" t="s">
        <v>37</v>
      </c>
      <c r="AX98" s="12" t="s">
        <v>24</v>
      </c>
      <c r="AY98" s="228" t="s">
        <v>161</v>
      </c>
    </row>
    <row r="99" spans="2:65" s="1" customFormat="1" ht="31.5" customHeight="1">
      <c r="B99" s="41"/>
      <c r="C99" s="193" t="s">
        <v>192</v>
      </c>
      <c r="D99" s="193" t="s">
        <v>163</v>
      </c>
      <c r="E99" s="194" t="s">
        <v>193</v>
      </c>
      <c r="F99" s="195" t="s">
        <v>194</v>
      </c>
      <c r="G99" s="196" t="s">
        <v>175</v>
      </c>
      <c r="H99" s="197">
        <v>12.25</v>
      </c>
      <c r="I99" s="198"/>
      <c r="J99" s="199">
        <f>ROUND(I99*H99,2)</f>
        <v>0</v>
      </c>
      <c r="K99" s="195" t="s">
        <v>188</v>
      </c>
      <c r="L99" s="61"/>
      <c r="M99" s="200" t="s">
        <v>22</v>
      </c>
      <c r="N99" s="201" t="s">
        <v>44</v>
      </c>
      <c r="O99" s="42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AR99" s="24" t="s">
        <v>168</v>
      </c>
      <c r="AT99" s="24" t="s">
        <v>163</v>
      </c>
      <c r="AU99" s="24" t="s">
        <v>82</v>
      </c>
      <c r="AY99" s="24" t="s">
        <v>161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24" t="s">
        <v>24</v>
      </c>
      <c r="BK99" s="204">
        <f>ROUND(I99*H99,2)</f>
        <v>0</v>
      </c>
      <c r="BL99" s="24" t="s">
        <v>168</v>
      </c>
      <c r="BM99" s="24" t="s">
        <v>195</v>
      </c>
    </row>
    <row r="100" spans="2:65" s="11" customFormat="1">
      <c r="B100" s="205"/>
      <c r="C100" s="206"/>
      <c r="D100" s="207" t="s">
        <v>170</v>
      </c>
      <c r="E100" s="208" t="s">
        <v>22</v>
      </c>
      <c r="F100" s="209" t="s">
        <v>184</v>
      </c>
      <c r="G100" s="206"/>
      <c r="H100" s="210" t="s">
        <v>22</v>
      </c>
      <c r="I100" s="211"/>
      <c r="J100" s="206"/>
      <c r="K100" s="206"/>
      <c r="L100" s="212"/>
      <c r="M100" s="213"/>
      <c r="N100" s="214"/>
      <c r="O100" s="214"/>
      <c r="P100" s="214"/>
      <c r="Q100" s="214"/>
      <c r="R100" s="214"/>
      <c r="S100" s="214"/>
      <c r="T100" s="215"/>
      <c r="AT100" s="216" t="s">
        <v>170</v>
      </c>
      <c r="AU100" s="216" t="s">
        <v>82</v>
      </c>
      <c r="AV100" s="11" t="s">
        <v>24</v>
      </c>
      <c r="AW100" s="11" t="s">
        <v>37</v>
      </c>
      <c r="AX100" s="11" t="s">
        <v>73</v>
      </c>
      <c r="AY100" s="216" t="s">
        <v>161</v>
      </c>
    </row>
    <row r="101" spans="2:65" s="12" customFormat="1">
      <c r="B101" s="217"/>
      <c r="C101" s="218"/>
      <c r="D101" s="219" t="s">
        <v>170</v>
      </c>
      <c r="E101" s="220" t="s">
        <v>22</v>
      </c>
      <c r="F101" s="221" t="s">
        <v>196</v>
      </c>
      <c r="G101" s="218"/>
      <c r="H101" s="222">
        <v>12.25</v>
      </c>
      <c r="I101" s="223"/>
      <c r="J101" s="218"/>
      <c r="K101" s="218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170</v>
      </c>
      <c r="AU101" s="228" t="s">
        <v>82</v>
      </c>
      <c r="AV101" s="12" t="s">
        <v>82</v>
      </c>
      <c r="AW101" s="12" t="s">
        <v>37</v>
      </c>
      <c r="AX101" s="12" t="s">
        <v>24</v>
      </c>
      <c r="AY101" s="228" t="s">
        <v>161</v>
      </c>
    </row>
    <row r="102" spans="2:65" s="1" customFormat="1" ht="44.25" customHeight="1">
      <c r="B102" s="41"/>
      <c r="C102" s="193" t="s">
        <v>197</v>
      </c>
      <c r="D102" s="193" t="s">
        <v>163</v>
      </c>
      <c r="E102" s="194" t="s">
        <v>198</v>
      </c>
      <c r="F102" s="195" t="s">
        <v>199</v>
      </c>
      <c r="G102" s="196" t="s">
        <v>175</v>
      </c>
      <c r="H102" s="197">
        <v>466.17200000000003</v>
      </c>
      <c r="I102" s="198"/>
      <c r="J102" s="199">
        <f>ROUND(I102*H102,2)</f>
        <v>0</v>
      </c>
      <c r="K102" s="195" t="s">
        <v>167</v>
      </c>
      <c r="L102" s="61"/>
      <c r="M102" s="200" t="s">
        <v>22</v>
      </c>
      <c r="N102" s="201" t="s">
        <v>44</v>
      </c>
      <c r="O102" s="42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AR102" s="24" t="s">
        <v>168</v>
      </c>
      <c r="AT102" s="24" t="s">
        <v>163</v>
      </c>
      <c r="AU102" s="24" t="s">
        <v>82</v>
      </c>
      <c r="AY102" s="24" t="s">
        <v>161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24" t="s">
        <v>24</v>
      </c>
      <c r="BK102" s="204">
        <f>ROUND(I102*H102,2)</f>
        <v>0</v>
      </c>
      <c r="BL102" s="24" t="s">
        <v>168</v>
      </c>
      <c r="BM102" s="24" t="s">
        <v>200</v>
      </c>
    </row>
    <row r="103" spans="2:65" s="12" customFormat="1">
      <c r="B103" s="217"/>
      <c r="C103" s="218"/>
      <c r="D103" s="219" t="s">
        <v>170</v>
      </c>
      <c r="E103" s="220" t="s">
        <v>22</v>
      </c>
      <c r="F103" s="221" t="s">
        <v>201</v>
      </c>
      <c r="G103" s="218"/>
      <c r="H103" s="222">
        <v>466.17200000000003</v>
      </c>
      <c r="I103" s="223"/>
      <c r="J103" s="218"/>
      <c r="K103" s="218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170</v>
      </c>
      <c r="AU103" s="228" t="s">
        <v>82</v>
      </c>
      <c r="AV103" s="12" t="s">
        <v>82</v>
      </c>
      <c r="AW103" s="12" t="s">
        <v>37</v>
      </c>
      <c r="AX103" s="12" t="s">
        <v>24</v>
      </c>
      <c r="AY103" s="228" t="s">
        <v>161</v>
      </c>
    </row>
    <row r="104" spans="2:65" s="1" customFormat="1" ht="44.25" customHeight="1">
      <c r="B104" s="41"/>
      <c r="C104" s="193" t="s">
        <v>202</v>
      </c>
      <c r="D104" s="193" t="s">
        <v>163</v>
      </c>
      <c r="E104" s="194" t="s">
        <v>203</v>
      </c>
      <c r="F104" s="195" t="s">
        <v>204</v>
      </c>
      <c r="G104" s="196" t="s">
        <v>175</v>
      </c>
      <c r="H104" s="197">
        <v>4661.72</v>
      </c>
      <c r="I104" s="198"/>
      <c r="J104" s="199">
        <f>ROUND(I104*H104,2)</f>
        <v>0</v>
      </c>
      <c r="K104" s="195" t="s">
        <v>167</v>
      </c>
      <c r="L104" s="61"/>
      <c r="M104" s="200" t="s">
        <v>22</v>
      </c>
      <c r="N104" s="201" t="s">
        <v>44</v>
      </c>
      <c r="O104" s="42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AR104" s="24" t="s">
        <v>168</v>
      </c>
      <c r="AT104" s="24" t="s">
        <v>163</v>
      </c>
      <c r="AU104" s="24" t="s">
        <v>82</v>
      </c>
      <c r="AY104" s="24" t="s">
        <v>161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4" t="s">
        <v>24</v>
      </c>
      <c r="BK104" s="204">
        <f>ROUND(I104*H104,2)</f>
        <v>0</v>
      </c>
      <c r="BL104" s="24" t="s">
        <v>168</v>
      </c>
      <c r="BM104" s="24" t="s">
        <v>205</v>
      </c>
    </row>
    <row r="105" spans="2:65" s="12" customFormat="1">
      <c r="B105" s="217"/>
      <c r="C105" s="218"/>
      <c r="D105" s="219" t="s">
        <v>170</v>
      </c>
      <c r="E105" s="218"/>
      <c r="F105" s="221" t="s">
        <v>206</v>
      </c>
      <c r="G105" s="218"/>
      <c r="H105" s="222">
        <v>4661.72</v>
      </c>
      <c r="I105" s="223"/>
      <c r="J105" s="218"/>
      <c r="K105" s="218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170</v>
      </c>
      <c r="AU105" s="228" t="s">
        <v>82</v>
      </c>
      <c r="AV105" s="12" t="s">
        <v>82</v>
      </c>
      <c r="AW105" s="12" t="s">
        <v>6</v>
      </c>
      <c r="AX105" s="12" t="s">
        <v>24</v>
      </c>
      <c r="AY105" s="228" t="s">
        <v>161</v>
      </c>
    </row>
    <row r="106" spans="2:65" s="1" customFormat="1" ht="22.5" customHeight="1">
      <c r="B106" s="41"/>
      <c r="C106" s="193" t="s">
        <v>207</v>
      </c>
      <c r="D106" s="193" t="s">
        <v>163</v>
      </c>
      <c r="E106" s="194" t="s">
        <v>208</v>
      </c>
      <c r="F106" s="195" t="s">
        <v>209</v>
      </c>
      <c r="G106" s="196" t="s">
        <v>175</v>
      </c>
      <c r="H106" s="197">
        <v>466.17200000000003</v>
      </c>
      <c r="I106" s="198"/>
      <c r="J106" s="199">
        <f>ROUND(I106*H106,2)</f>
        <v>0</v>
      </c>
      <c r="K106" s="195" t="s">
        <v>167</v>
      </c>
      <c r="L106" s="61"/>
      <c r="M106" s="200" t="s">
        <v>22</v>
      </c>
      <c r="N106" s="201" t="s">
        <v>44</v>
      </c>
      <c r="O106" s="42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AR106" s="24" t="s">
        <v>168</v>
      </c>
      <c r="AT106" s="24" t="s">
        <v>163</v>
      </c>
      <c r="AU106" s="24" t="s">
        <v>82</v>
      </c>
      <c r="AY106" s="24" t="s">
        <v>161</v>
      </c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4" t="s">
        <v>24</v>
      </c>
      <c r="BK106" s="204">
        <f>ROUND(I106*H106,2)</f>
        <v>0</v>
      </c>
      <c r="BL106" s="24" t="s">
        <v>168</v>
      </c>
      <c r="BM106" s="24" t="s">
        <v>210</v>
      </c>
    </row>
    <row r="107" spans="2:65" s="1" customFormat="1" ht="22.5" customHeight="1">
      <c r="B107" s="41"/>
      <c r="C107" s="193" t="s">
        <v>211</v>
      </c>
      <c r="D107" s="193" t="s">
        <v>163</v>
      </c>
      <c r="E107" s="194" t="s">
        <v>212</v>
      </c>
      <c r="F107" s="195" t="s">
        <v>213</v>
      </c>
      <c r="G107" s="196" t="s">
        <v>214</v>
      </c>
      <c r="H107" s="197">
        <v>885.72699999999998</v>
      </c>
      <c r="I107" s="198"/>
      <c r="J107" s="199">
        <f>ROUND(I107*H107,2)</f>
        <v>0</v>
      </c>
      <c r="K107" s="195" t="s">
        <v>22</v>
      </c>
      <c r="L107" s="61"/>
      <c r="M107" s="200" t="s">
        <v>22</v>
      </c>
      <c r="N107" s="201" t="s">
        <v>44</v>
      </c>
      <c r="O107" s="42"/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AR107" s="24" t="s">
        <v>168</v>
      </c>
      <c r="AT107" s="24" t="s">
        <v>163</v>
      </c>
      <c r="AU107" s="24" t="s">
        <v>82</v>
      </c>
      <c r="AY107" s="24" t="s">
        <v>161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4" t="s">
        <v>24</v>
      </c>
      <c r="BK107" s="204">
        <f>ROUND(I107*H107,2)</f>
        <v>0</v>
      </c>
      <c r="BL107" s="24" t="s">
        <v>168</v>
      </c>
      <c r="BM107" s="24" t="s">
        <v>215</v>
      </c>
    </row>
    <row r="108" spans="2:65" s="12" customFormat="1">
      <c r="B108" s="217"/>
      <c r="C108" s="218"/>
      <c r="D108" s="219" t="s">
        <v>170</v>
      </c>
      <c r="E108" s="220" t="s">
        <v>22</v>
      </c>
      <c r="F108" s="221" t="s">
        <v>216</v>
      </c>
      <c r="G108" s="218"/>
      <c r="H108" s="222">
        <v>885.72699999999998</v>
      </c>
      <c r="I108" s="223"/>
      <c r="J108" s="218"/>
      <c r="K108" s="218"/>
      <c r="L108" s="224"/>
      <c r="M108" s="225"/>
      <c r="N108" s="226"/>
      <c r="O108" s="226"/>
      <c r="P108" s="226"/>
      <c r="Q108" s="226"/>
      <c r="R108" s="226"/>
      <c r="S108" s="226"/>
      <c r="T108" s="227"/>
      <c r="AT108" s="228" t="s">
        <v>170</v>
      </c>
      <c r="AU108" s="228" t="s">
        <v>82</v>
      </c>
      <c r="AV108" s="12" t="s">
        <v>82</v>
      </c>
      <c r="AW108" s="12" t="s">
        <v>37</v>
      </c>
      <c r="AX108" s="12" t="s">
        <v>24</v>
      </c>
      <c r="AY108" s="228" t="s">
        <v>161</v>
      </c>
    </row>
    <row r="109" spans="2:65" s="1" customFormat="1" ht="22.5" customHeight="1">
      <c r="B109" s="41"/>
      <c r="C109" s="193" t="s">
        <v>217</v>
      </c>
      <c r="D109" s="193" t="s">
        <v>163</v>
      </c>
      <c r="E109" s="194" t="s">
        <v>218</v>
      </c>
      <c r="F109" s="195" t="s">
        <v>219</v>
      </c>
      <c r="G109" s="196" t="s">
        <v>220</v>
      </c>
      <c r="H109" s="197">
        <v>2103.1999999999998</v>
      </c>
      <c r="I109" s="198"/>
      <c r="J109" s="199">
        <f>ROUND(I109*H109,2)</f>
        <v>0</v>
      </c>
      <c r="K109" s="195" t="s">
        <v>167</v>
      </c>
      <c r="L109" s="61"/>
      <c r="M109" s="200" t="s">
        <v>22</v>
      </c>
      <c r="N109" s="201" t="s">
        <v>44</v>
      </c>
      <c r="O109" s="42"/>
      <c r="P109" s="202">
        <f>O109*H109</f>
        <v>0</v>
      </c>
      <c r="Q109" s="202">
        <v>0</v>
      </c>
      <c r="R109" s="202">
        <f>Q109*H109</f>
        <v>0</v>
      </c>
      <c r="S109" s="202">
        <v>0</v>
      </c>
      <c r="T109" s="203">
        <f>S109*H109</f>
        <v>0</v>
      </c>
      <c r="AR109" s="24" t="s">
        <v>168</v>
      </c>
      <c r="AT109" s="24" t="s">
        <v>163</v>
      </c>
      <c r="AU109" s="24" t="s">
        <v>82</v>
      </c>
      <c r="AY109" s="24" t="s">
        <v>161</v>
      </c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24" t="s">
        <v>24</v>
      </c>
      <c r="BK109" s="204">
        <f>ROUND(I109*H109,2)</f>
        <v>0</v>
      </c>
      <c r="BL109" s="24" t="s">
        <v>168</v>
      </c>
      <c r="BM109" s="24" t="s">
        <v>221</v>
      </c>
    </row>
    <row r="110" spans="2:65" s="11" customFormat="1">
      <c r="B110" s="205"/>
      <c r="C110" s="206"/>
      <c r="D110" s="207" t="s">
        <v>170</v>
      </c>
      <c r="E110" s="208" t="s">
        <v>22</v>
      </c>
      <c r="F110" s="209" t="s">
        <v>177</v>
      </c>
      <c r="G110" s="206"/>
      <c r="H110" s="210" t="s">
        <v>22</v>
      </c>
      <c r="I110" s="211"/>
      <c r="J110" s="206"/>
      <c r="K110" s="206"/>
      <c r="L110" s="212"/>
      <c r="M110" s="213"/>
      <c r="N110" s="214"/>
      <c r="O110" s="214"/>
      <c r="P110" s="214"/>
      <c r="Q110" s="214"/>
      <c r="R110" s="214"/>
      <c r="S110" s="214"/>
      <c r="T110" s="215"/>
      <c r="AT110" s="216" t="s">
        <v>170</v>
      </c>
      <c r="AU110" s="216" t="s">
        <v>82</v>
      </c>
      <c r="AV110" s="11" t="s">
        <v>24</v>
      </c>
      <c r="AW110" s="11" t="s">
        <v>37</v>
      </c>
      <c r="AX110" s="11" t="s">
        <v>73</v>
      </c>
      <c r="AY110" s="216" t="s">
        <v>161</v>
      </c>
    </row>
    <row r="111" spans="2:65" s="12" customFormat="1">
      <c r="B111" s="217"/>
      <c r="C111" s="218"/>
      <c r="D111" s="207" t="s">
        <v>170</v>
      </c>
      <c r="E111" s="229" t="s">
        <v>22</v>
      </c>
      <c r="F111" s="230" t="s">
        <v>222</v>
      </c>
      <c r="G111" s="218"/>
      <c r="H111" s="231">
        <v>2103.1999999999998</v>
      </c>
      <c r="I111" s="223"/>
      <c r="J111" s="218"/>
      <c r="K111" s="218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170</v>
      </c>
      <c r="AU111" s="228" t="s">
        <v>82</v>
      </c>
      <c r="AV111" s="12" t="s">
        <v>82</v>
      </c>
      <c r="AW111" s="12" t="s">
        <v>37</v>
      </c>
      <c r="AX111" s="12" t="s">
        <v>24</v>
      </c>
      <c r="AY111" s="228" t="s">
        <v>161</v>
      </c>
    </row>
    <row r="112" spans="2:65" s="10" customFormat="1" ht="29.85" customHeight="1">
      <c r="B112" s="176"/>
      <c r="C112" s="177"/>
      <c r="D112" s="190" t="s">
        <v>72</v>
      </c>
      <c r="E112" s="191" t="s">
        <v>82</v>
      </c>
      <c r="F112" s="191" t="s">
        <v>223</v>
      </c>
      <c r="G112" s="177"/>
      <c r="H112" s="177"/>
      <c r="I112" s="180"/>
      <c r="J112" s="192">
        <f>BK112</f>
        <v>0</v>
      </c>
      <c r="K112" s="177"/>
      <c r="L112" s="182"/>
      <c r="M112" s="183"/>
      <c r="N112" s="184"/>
      <c r="O112" s="184"/>
      <c r="P112" s="185">
        <f>P113</f>
        <v>0</v>
      </c>
      <c r="Q112" s="184"/>
      <c r="R112" s="185">
        <f>R113</f>
        <v>1.0500000000000001E-2</v>
      </c>
      <c r="S112" s="184"/>
      <c r="T112" s="186">
        <f>T113</f>
        <v>0</v>
      </c>
      <c r="AR112" s="187" t="s">
        <v>24</v>
      </c>
      <c r="AT112" s="188" t="s">
        <v>72</v>
      </c>
      <c r="AU112" s="188" t="s">
        <v>24</v>
      </c>
      <c r="AY112" s="187" t="s">
        <v>161</v>
      </c>
      <c r="BK112" s="189">
        <f>BK113</f>
        <v>0</v>
      </c>
    </row>
    <row r="113" spans="2:65" s="1" customFormat="1" ht="22.5" customHeight="1">
      <c r="B113" s="41"/>
      <c r="C113" s="193" t="s">
        <v>224</v>
      </c>
      <c r="D113" s="193" t="s">
        <v>163</v>
      </c>
      <c r="E113" s="194" t="s">
        <v>225</v>
      </c>
      <c r="F113" s="195" t="s">
        <v>226</v>
      </c>
      <c r="G113" s="196" t="s">
        <v>166</v>
      </c>
      <c r="H113" s="197">
        <v>350</v>
      </c>
      <c r="I113" s="198"/>
      <c r="J113" s="199">
        <f>ROUND(I113*H113,2)</f>
        <v>0</v>
      </c>
      <c r="K113" s="195" t="s">
        <v>188</v>
      </c>
      <c r="L113" s="61"/>
      <c r="M113" s="200" t="s">
        <v>22</v>
      </c>
      <c r="N113" s="201" t="s">
        <v>44</v>
      </c>
      <c r="O113" s="42"/>
      <c r="P113" s="202">
        <f>O113*H113</f>
        <v>0</v>
      </c>
      <c r="Q113" s="202">
        <v>3.0000000000000001E-5</v>
      </c>
      <c r="R113" s="202">
        <f>Q113*H113</f>
        <v>1.0500000000000001E-2</v>
      </c>
      <c r="S113" s="202">
        <v>0</v>
      </c>
      <c r="T113" s="203">
        <f>S113*H113</f>
        <v>0</v>
      </c>
      <c r="AR113" s="24" t="s">
        <v>168</v>
      </c>
      <c r="AT113" s="24" t="s">
        <v>163</v>
      </c>
      <c r="AU113" s="24" t="s">
        <v>82</v>
      </c>
      <c r="AY113" s="24" t="s">
        <v>161</v>
      </c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24" t="s">
        <v>24</v>
      </c>
      <c r="BK113" s="204">
        <f>ROUND(I113*H113,2)</f>
        <v>0</v>
      </c>
      <c r="BL113" s="24" t="s">
        <v>168</v>
      </c>
      <c r="BM113" s="24" t="s">
        <v>227</v>
      </c>
    </row>
    <row r="114" spans="2:65" s="10" customFormat="1" ht="29.85" customHeight="1">
      <c r="B114" s="176"/>
      <c r="C114" s="177"/>
      <c r="D114" s="190" t="s">
        <v>72</v>
      </c>
      <c r="E114" s="191" t="s">
        <v>192</v>
      </c>
      <c r="F114" s="191" t="s">
        <v>228</v>
      </c>
      <c r="G114" s="177"/>
      <c r="H114" s="177"/>
      <c r="I114" s="180"/>
      <c r="J114" s="192">
        <f>BK114</f>
        <v>0</v>
      </c>
      <c r="K114" s="177"/>
      <c r="L114" s="182"/>
      <c r="M114" s="183"/>
      <c r="N114" s="184"/>
      <c r="O114" s="184"/>
      <c r="P114" s="185">
        <f>SUM(P115:P128)</f>
        <v>0</v>
      </c>
      <c r="Q114" s="184"/>
      <c r="R114" s="185">
        <f>SUM(R115:R128)</f>
        <v>1802.4256480000001</v>
      </c>
      <c r="S114" s="184"/>
      <c r="T114" s="186">
        <f>SUM(T115:T128)</f>
        <v>0</v>
      </c>
      <c r="AR114" s="187" t="s">
        <v>24</v>
      </c>
      <c r="AT114" s="188" t="s">
        <v>72</v>
      </c>
      <c r="AU114" s="188" t="s">
        <v>24</v>
      </c>
      <c r="AY114" s="187" t="s">
        <v>161</v>
      </c>
      <c r="BK114" s="189">
        <f>SUM(BK115:BK128)</f>
        <v>0</v>
      </c>
    </row>
    <row r="115" spans="2:65" s="1" customFormat="1" ht="22.5" customHeight="1">
      <c r="B115" s="41"/>
      <c r="C115" s="193" t="s">
        <v>229</v>
      </c>
      <c r="D115" s="193" t="s">
        <v>163</v>
      </c>
      <c r="E115" s="194" t="s">
        <v>230</v>
      </c>
      <c r="F115" s="195" t="s">
        <v>231</v>
      </c>
      <c r="G115" s="196" t="s">
        <v>220</v>
      </c>
      <c r="H115" s="197">
        <v>1912</v>
      </c>
      <c r="I115" s="198"/>
      <c r="J115" s="199">
        <f>ROUND(I115*H115,2)</f>
        <v>0</v>
      </c>
      <c r="K115" s="195" t="s">
        <v>188</v>
      </c>
      <c r="L115" s="61"/>
      <c r="M115" s="200" t="s">
        <v>22</v>
      </c>
      <c r="N115" s="201" t="s">
        <v>44</v>
      </c>
      <c r="O115" s="42"/>
      <c r="P115" s="202">
        <f>O115*H115</f>
        <v>0</v>
      </c>
      <c r="Q115" s="202">
        <v>0.11637</v>
      </c>
      <c r="R115" s="202">
        <f>Q115*H115</f>
        <v>222.49943999999999</v>
      </c>
      <c r="S115" s="202">
        <v>0</v>
      </c>
      <c r="T115" s="203">
        <f>S115*H115</f>
        <v>0</v>
      </c>
      <c r="AR115" s="24" t="s">
        <v>168</v>
      </c>
      <c r="AT115" s="24" t="s">
        <v>163</v>
      </c>
      <c r="AU115" s="24" t="s">
        <v>82</v>
      </c>
      <c r="AY115" s="24" t="s">
        <v>161</v>
      </c>
      <c r="BE115" s="204">
        <f>IF(N115="základní",J115,0)</f>
        <v>0</v>
      </c>
      <c r="BF115" s="204">
        <f>IF(N115="snížená",J115,0)</f>
        <v>0</v>
      </c>
      <c r="BG115" s="204">
        <f>IF(N115="zákl. přenesená",J115,0)</f>
        <v>0</v>
      </c>
      <c r="BH115" s="204">
        <f>IF(N115="sníž. přenesená",J115,0)</f>
        <v>0</v>
      </c>
      <c r="BI115" s="204">
        <f>IF(N115="nulová",J115,0)</f>
        <v>0</v>
      </c>
      <c r="BJ115" s="24" t="s">
        <v>24</v>
      </c>
      <c r="BK115" s="204">
        <f>ROUND(I115*H115,2)</f>
        <v>0</v>
      </c>
      <c r="BL115" s="24" t="s">
        <v>168</v>
      </c>
      <c r="BM115" s="24" t="s">
        <v>232</v>
      </c>
    </row>
    <row r="116" spans="2:65" s="11" customFormat="1">
      <c r="B116" s="205"/>
      <c r="C116" s="206"/>
      <c r="D116" s="207" t="s">
        <v>170</v>
      </c>
      <c r="E116" s="208" t="s">
        <v>22</v>
      </c>
      <c r="F116" s="209" t="s">
        <v>233</v>
      </c>
      <c r="G116" s="206"/>
      <c r="H116" s="210" t="s">
        <v>22</v>
      </c>
      <c r="I116" s="211"/>
      <c r="J116" s="206"/>
      <c r="K116" s="206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170</v>
      </c>
      <c r="AU116" s="216" t="s">
        <v>82</v>
      </c>
      <c r="AV116" s="11" t="s">
        <v>24</v>
      </c>
      <c r="AW116" s="11" t="s">
        <v>37</v>
      </c>
      <c r="AX116" s="11" t="s">
        <v>73</v>
      </c>
      <c r="AY116" s="216" t="s">
        <v>161</v>
      </c>
    </row>
    <row r="117" spans="2:65" s="12" customFormat="1">
      <c r="B117" s="217"/>
      <c r="C117" s="218"/>
      <c r="D117" s="219" t="s">
        <v>170</v>
      </c>
      <c r="E117" s="220" t="s">
        <v>22</v>
      </c>
      <c r="F117" s="221" t="s">
        <v>234</v>
      </c>
      <c r="G117" s="218"/>
      <c r="H117" s="222">
        <v>1912</v>
      </c>
      <c r="I117" s="223"/>
      <c r="J117" s="218"/>
      <c r="K117" s="218"/>
      <c r="L117" s="224"/>
      <c r="M117" s="225"/>
      <c r="N117" s="226"/>
      <c r="O117" s="226"/>
      <c r="P117" s="226"/>
      <c r="Q117" s="226"/>
      <c r="R117" s="226"/>
      <c r="S117" s="226"/>
      <c r="T117" s="227"/>
      <c r="AT117" s="228" t="s">
        <v>170</v>
      </c>
      <c r="AU117" s="228" t="s">
        <v>82</v>
      </c>
      <c r="AV117" s="12" t="s">
        <v>82</v>
      </c>
      <c r="AW117" s="12" t="s">
        <v>37</v>
      </c>
      <c r="AX117" s="12" t="s">
        <v>24</v>
      </c>
      <c r="AY117" s="228" t="s">
        <v>161</v>
      </c>
    </row>
    <row r="118" spans="2:65" s="1" customFormat="1" ht="22.5" customHeight="1">
      <c r="B118" s="41"/>
      <c r="C118" s="193" t="s">
        <v>235</v>
      </c>
      <c r="D118" s="193" t="s">
        <v>163</v>
      </c>
      <c r="E118" s="194" t="s">
        <v>236</v>
      </c>
      <c r="F118" s="195" t="s">
        <v>237</v>
      </c>
      <c r="G118" s="196" t="s">
        <v>220</v>
      </c>
      <c r="H118" s="197">
        <v>2103.1999999999998</v>
      </c>
      <c r="I118" s="198"/>
      <c r="J118" s="199">
        <f>ROUND(I118*H118,2)</f>
        <v>0</v>
      </c>
      <c r="K118" s="195" t="s">
        <v>167</v>
      </c>
      <c r="L118" s="61"/>
      <c r="M118" s="200" t="s">
        <v>22</v>
      </c>
      <c r="N118" s="201" t="s">
        <v>44</v>
      </c>
      <c r="O118" s="42"/>
      <c r="P118" s="202">
        <f>O118*H118</f>
        <v>0</v>
      </c>
      <c r="Q118" s="202">
        <v>0.27994000000000002</v>
      </c>
      <c r="R118" s="202">
        <f>Q118*H118</f>
        <v>588.76980800000001</v>
      </c>
      <c r="S118" s="202">
        <v>0</v>
      </c>
      <c r="T118" s="203">
        <f>S118*H118</f>
        <v>0</v>
      </c>
      <c r="AR118" s="24" t="s">
        <v>168</v>
      </c>
      <c r="AT118" s="24" t="s">
        <v>163</v>
      </c>
      <c r="AU118" s="24" t="s">
        <v>82</v>
      </c>
      <c r="AY118" s="24" t="s">
        <v>161</v>
      </c>
      <c r="BE118" s="204">
        <f>IF(N118="základní",J118,0)</f>
        <v>0</v>
      </c>
      <c r="BF118" s="204">
        <f>IF(N118="snížená",J118,0)</f>
        <v>0</v>
      </c>
      <c r="BG118" s="204">
        <f>IF(N118="zákl. přenesená",J118,0)</f>
        <v>0</v>
      </c>
      <c r="BH118" s="204">
        <f>IF(N118="sníž. přenesená",J118,0)</f>
        <v>0</v>
      </c>
      <c r="BI118" s="204">
        <f>IF(N118="nulová",J118,0)</f>
        <v>0</v>
      </c>
      <c r="BJ118" s="24" t="s">
        <v>24</v>
      </c>
      <c r="BK118" s="204">
        <f>ROUND(I118*H118,2)</f>
        <v>0</v>
      </c>
      <c r="BL118" s="24" t="s">
        <v>168</v>
      </c>
      <c r="BM118" s="24" t="s">
        <v>238</v>
      </c>
    </row>
    <row r="119" spans="2:65" s="11" customFormat="1">
      <c r="B119" s="205"/>
      <c r="C119" s="206"/>
      <c r="D119" s="207" t="s">
        <v>170</v>
      </c>
      <c r="E119" s="208" t="s">
        <v>22</v>
      </c>
      <c r="F119" s="209" t="s">
        <v>239</v>
      </c>
      <c r="G119" s="206"/>
      <c r="H119" s="210" t="s">
        <v>22</v>
      </c>
      <c r="I119" s="211"/>
      <c r="J119" s="206"/>
      <c r="K119" s="206"/>
      <c r="L119" s="212"/>
      <c r="M119" s="213"/>
      <c r="N119" s="214"/>
      <c r="O119" s="214"/>
      <c r="P119" s="214"/>
      <c r="Q119" s="214"/>
      <c r="R119" s="214"/>
      <c r="S119" s="214"/>
      <c r="T119" s="215"/>
      <c r="AT119" s="216" t="s">
        <v>170</v>
      </c>
      <c r="AU119" s="216" t="s">
        <v>82</v>
      </c>
      <c r="AV119" s="11" t="s">
        <v>24</v>
      </c>
      <c r="AW119" s="11" t="s">
        <v>37</v>
      </c>
      <c r="AX119" s="11" t="s">
        <v>73</v>
      </c>
      <c r="AY119" s="216" t="s">
        <v>161</v>
      </c>
    </row>
    <row r="120" spans="2:65" s="12" customFormat="1">
      <c r="B120" s="217"/>
      <c r="C120" s="218"/>
      <c r="D120" s="219" t="s">
        <v>170</v>
      </c>
      <c r="E120" s="220" t="s">
        <v>22</v>
      </c>
      <c r="F120" s="221" t="s">
        <v>222</v>
      </c>
      <c r="G120" s="218"/>
      <c r="H120" s="222">
        <v>2103.1999999999998</v>
      </c>
      <c r="I120" s="223"/>
      <c r="J120" s="218"/>
      <c r="K120" s="218"/>
      <c r="L120" s="224"/>
      <c r="M120" s="225"/>
      <c r="N120" s="226"/>
      <c r="O120" s="226"/>
      <c r="P120" s="226"/>
      <c r="Q120" s="226"/>
      <c r="R120" s="226"/>
      <c r="S120" s="226"/>
      <c r="T120" s="227"/>
      <c r="AT120" s="228" t="s">
        <v>170</v>
      </c>
      <c r="AU120" s="228" t="s">
        <v>82</v>
      </c>
      <c r="AV120" s="12" t="s">
        <v>82</v>
      </c>
      <c r="AW120" s="12" t="s">
        <v>37</v>
      </c>
      <c r="AX120" s="12" t="s">
        <v>24</v>
      </c>
      <c r="AY120" s="228" t="s">
        <v>161</v>
      </c>
    </row>
    <row r="121" spans="2:65" s="1" customFormat="1" ht="31.5" customHeight="1">
      <c r="B121" s="41"/>
      <c r="C121" s="193" t="s">
        <v>240</v>
      </c>
      <c r="D121" s="193" t="s">
        <v>163</v>
      </c>
      <c r="E121" s="194" t="s">
        <v>241</v>
      </c>
      <c r="F121" s="195" t="s">
        <v>242</v>
      </c>
      <c r="G121" s="196" t="s">
        <v>220</v>
      </c>
      <c r="H121" s="197">
        <v>1912</v>
      </c>
      <c r="I121" s="198"/>
      <c r="J121" s="199">
        <f>ROUND(I121*H121,2)</f>
        <v>0</v>
      </c>
      <c r="K121" s="195" t="s">
        <v>167</v>
      </c>
      <c r="L121" s="61"/>
      <c r="M121" s="200" t="s">
        <v>22</v>
      </c>
      <c r="N121" s="201" t="s">
        <v>44</v>
      </c>
      <c r="O121" s="42"/>
      <c r="P121" s="202">
        <f>O121*H121</f>
        <v>0</v>
      </c>
      <c r="Q121" s="202">
        <v>0.47720000000000001</v>
      </c>
      <c r="R121" s="202">
        <f>Q121*H121</f>
        <v>912.40640000000008</v>
      </c>
      <c r="S121" s="202">
        <v>0</v>
      </c>
      <c r="T121" s="203">
        <f>S121*H121</f>
        <v>0</v>
      </c>
      <c r="AR121" s="24" t="s">
        <v>168</v>
      </c>
      <c r="AT121" s="24" t="s">
        <v>163</v>
      </c>
      <c r="AU121" s="24" t="s">
        <v>82</v>
      </c>
      <c r="AY121" s="24" t="s">
        <v>161</v>
      </c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24" t="s">
        <v>24</v>
      </c>
      <c r="BK121" s="204">
        <f>ROUND(I121*H121,2)</f>
        <v>0</v>
      </c>
      <c r="BL121" s="24" t="s">
        <v>168</v>
      </c>
      <c r="BM121" s="24" t="s">
        <v>243</v>
      </c>
    </row>
    <row r="122" spans="2:65" s="11" customFormat="1">
      <c r="B122" s="205"/>
      <c r="C122" s="206"/>
      <c r="D122" s="207" t="s">
        <v>170</v>
      </c>
      <c r="E122" s="208" t="s">
        <v>22</v>
      </c>
      <c r="F122" s="209" t="s">
        <v>244</v>
      </c>
      <c r="G122" s="206"/>
      <c r="H122" s="210" t="s">
        <v>22</v>
      </c>
      <c r="I122" s="211"/>
      <c r="J122" s="206"/>
      <c r="K122" s="206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170</v>
      </c>
      <c r="AU122" s="216" t="s">
        <v>82</v>
      </c>
      <c r="AV122" s="11" t="s">
        <v>24</v>
      </c>
      <c r="AW122" s="11" t="s">
        <v>37</v>
      </c>
      <c r="AX122" s="11" t="s">
        <v>73</v>
      </c>
      <c r="AY122" s="216" t="s">
        <v>161</v>
      </c>
    </row>
    <row r="123" spans="2:65" s="11" customFormat="1">
      <c r="B123" s="205"/>
      <c r="C123" s="206"/>
      <c r="D123" s="207" t="s">
        <v>170</v>
      </c>
      <c r="E123" s="208" t="s">
        <v>22</v>
      </c>
      <c r="F123" s="209" t="s">
        <v>245</v>
      </c>
      <c r="G123" s="206"/>
      <c r="H123" s="210" t="s">
        <v>22</v>
      </c>
      <c r="I123" s="211"/>
      <c r="J123" s="206"/>
      <c r="K123" s="206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170</v>
      </c>
      <c r="AU123" s="216" t="s">
        <v>82</v>
      </c>
      <c r="AV123" s="11" t="s">
        <v>24</v>
      </c>
      <c r="AW123" s="11" t="s">
        <v>37</v>
      </c>
      <c r="AX123" s="11" t="s">
        <v>73</v>
      </c>
      <c r="AY123" s="216" t="s">
        <v>161</v>
      </c>
    </row>
    <row r="124" spans="2:65" s="11" customFormat="1">
      <c r="B124" s="205"/>
      <c r="C124" s="206"/>
      <c r="D124" s="207" t="s">
        <v>170</v>
      </c>
      <c r="E124" s="208" t="s">
        <v>22</v>
      </c>
      <c r="F124" s="209" t="s">
        <v>246</v>
      </c>
      <c r="G124" s="206"/>
      <c r="H124" s="210" t="s">
        <v>22</v>
      </c>
      <c r="I124" s="211"/>
      <c r="J124" s="206"/>
      <c r="K124" s="206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170</v>
      </c>
      <c r="AU124" s="216" t="s">
        <v>82</v>
      </c>
      <c r="AV124" s="11" t="s">
        <v>24</v>
      </c>
      <c r="AW124" s="11" t="s">
        <v>37</v>
      </c>
      <c r="AX124" s="11" t="s">
        <v>73</v>
      </c>
      <c r="AY124" s="216" t="s">
        <v>161</v>
      </c>
    </row>
    <row r="125" spans="2:65" s="12" customFormat="1">
      <c r="B125" s="217"/>
      <c r="C125" s="218"/>
      <c r="D125" s="219" t="s">
        <v>170</v>
      </c>
      <c r="E125" s="220" t="s">
        <v>22</v>
      </c>
      <c r="F125" s="221" t="s">
        <v>234</v>
      </c>
      <c r="G125" s="218"/>
      <c r="H125" s="222">
        <v>1912</v>
      </c>
      <c r="I125" s="223"/>
      <c r="J125" s="218"/>
      <c r="K125" s="218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170</v>
      </c>
      <c r="AU125" s="228" t="s">
        <v>82</v>
      </c>
      <c r="AV125" s="12" t="s">
        <v>82</v>
      </c>
      <c r="AW125" s="12" t="s">
        <v>37</v>
      </c>
      <c r="AX125" s="12" t="s">
        <v>24</v>
      </c>
      <c r="AY125" s="228" t="s">
        <v>161</v>
      </c>
    </row>
    <row r="126" spans="2:65" s="1" customFormat="1" ht="31.5" customHeight="1">
      <c r="B126" s="41"/>
      <c r="C126" s="193" t="s">
        <v>10</v>
      </c>
      <c r="D126" s="193" t="s">
        <v>163</v>
      </c>
      <c r="E126" s="194" t="s">
        <v>247</v>
      </c>
      <c r="F126" s="195" t="s">
        <v>248</v>
      </c>
      <c r="G126" s="196" t="s">
        <v>166</v>
      </c>
      <c r="H126" s="197">
        <v>350</v>
      </c>
      <c r="I126" s="198"/>
      <c r="J126" s="199">
        <f>ROUND(I126*H126,2)</f>
        <v>0</v>
      </c>
      <c r="K126" s="195" t="s">
        <v>167</v>
      </c>
      <c r="L126" s="61"/>
      <c r="M126" s="200" t="s">
        <v>22</v>
      </c>
      <c r="N126" s="201" t="s">
        <v>44</v>
      </c>
      <c r="O126" s="42"/>
      <c r="P126" s="202">
        <f>O126*H126</f>
        <v>0</v>
      </c>
      <c r="Q126" s="202">
        <v>0.22500000000000001</v>
      </c>
      <c r="R126" s="202">
        <f>Q126*H126</f>
        <v>78.75</v>
      </c>
      <c r="S126" s="202">
        <v>0</v>
      </c>
      <c r="T126" s="203">
        <f>S126*H126</f>
        <v>0</v>
      </c>
      <c r="AR126" s="24" t="s">
        <v>168</v>
      </c>
      <c r="AT126" s="24" t="s">
        <v>163</v>
      </c>
      <c r="AU126" s="24" t="s">
        <v>82</v>
      </c>
      <c r="AY126" s="24" t="s">
        <v>161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24" t="s">
        <v>24</v>
      </c>
      <c r="BK126" s="204">
        <f>ROUND(I126*H126,2)</f>
        <v>0</v>
      </c>
      <c r="BL126" s="24" t="s">
        <v>168</v>
      </c>
      <c r="BM126" s="24" t="s">
        <v>249</v>
      </c>
    </row>
    <row r="127" spans="2:65" s="12" customFormat="1">
      <c r="B127" s="217"/>
      <c r="C127" s="218"/>
      <c r="D127" s="219" t="s">
        <v>170</v>
      </c>
      <c r="E127" s="220" t="s">
        <v>22</v>
      </c>
      <c r="F127" s="221" t="s">
        <v>250</v>
      </c>
      <c r="G127" s="218"/>
      <c r="H127" s="222">
        <v>350</v>
      </c>
      <c r="I127" s="223"/>
      <c r="J127" s="218"/>
      <c r="K127" s="218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170</v>
      </c>
      <c r="AU127" s="228" t="s">
        <v>82</v>
      </c>
      <c r="AV127" s="12" t="s">
        <v>82</v>
      </c>
      <c r="AW127" s="12" t="s">
        <v>37</v>
      </c>
      <c r="AX127" s="12" t="s">
        <v>24</v>
      </c>
      <c r="AY127" s="228" t="s">
        <v>161</v>
      </c>
    </row>
    <row r="128" spans="2:65" s="1" customFormat="1" ht="31.5" customHeight="1">
      <c r="B128" s="41"/>
      <c r="C128" s="193" t="s">
        <v>251</v>
      </c>
      <c r="D128" s="193" t="s">
        <v>163</v>
      </c>
      <c r="E128" s="194" t="s">
        <v>252</v>
      </c>
      <c r="F128" s="195" t="s">
        <v>253</v>
      </c>
      <c r="G128" s="196" t="s">
        <v>220</v>
      </c>
      <c r="H128" s="197">
        <v>1912</v>
      </c>
      <c r="I128" s="198"/>
      <c r="J128" s="199">
        <f>ROUND(I128*H128,2)</f>
        <v>0</v>
      </c>
      <c r="K128" s="195" t="s">
        <v>22</v>
      </c>
      <c r="L128" s="61"/>
      <c r="M128" s="200" t="s">
        <v>22</v>
      </c>
      <c r="N128" s="201" t="s">
        <v>44</v>
      </c>
      <c r="O128" s="42"/>
      <c r="P128" s="202">
        <f>O128*H128</f>
        <v>0</v>
      </c>
      <c r="Q128" s="202">
        <v>0</v>
      </c>
      <c r="R128" s="202">
        <f>Q128*H128</f>
        <v>0</v>
      </c>
      <c r="S128" s="202">
        <v>0</v>
      </c>
      <c r="T128" s="203">
        <f>S128*H128</f>
        <v>0</v>
      </c>
      <c r="AR128" s="24" t="s">
        <v>168</v>
      </c>
      <c r="AT128" s="24" t="s">
        <v>163</v>
      </c>
      <c r="AU128" s="24" t="s">
        <v>82</v>
      </c>
      <c r="AY128" s="24" t="s">
        <v>161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24" t="s">
        <v>24</v>
      </c>
      <c r="BK128" s="204">
        <f>ROUND(I128*H128,2)</f>
        <v>0</v>
      </c>
      <c r="BL128" s="24" t="s">
        <v>168</v>
      </c>
      <c r="BM128" s="24" t="s">
        <v>254</v>
      </c>
    </row>
    <row r="129" spans="2:65" s="10" customFormat="1" ht="29.85" customHeight="1">
      <c r="B129" s="176"/>
      <c r="C129" s="177"/>
      <c r="D129" s="190" t="s">
        <v>72</v>
      </c>
      <c r="E129" s="191" t="s">
        <v>211</v>
      </c>
      <c r="F129" s="191" t="s">
        <v>255</v>
      </c>
      <c r="G129" s="177"/>
      <c r="H129" s="177"/>
      <c r="I129" s="180"/>
      <c r="J129" s="192">
        <f>BK129</f>
        <v>0</v>
      </c>
      <c r="K129" s="177"/>
      <c r="L129" s="182"/>
      <c r="M129" s="183"/>
      <c r="N129" s="184"/>
      <c r="O129" s="184"/>
      <c r="P129" s="185">
        <f>SUM(P130:P132)</f>
        <v>0</v>
      </c>
      <c r="Q129" s="184"/>
      <c r="R129" s="185">
        <f>SUM(R130:R132)</f>
        <v>39.00873</v>
      </c>
      <c r="S129" s="184"/>
      <c r="T129" s="186">
        <f>SUM(T130:T132)</f>
        <v>0</v>
      </c>
      <c r="AR129" s="187" t="s">
        <v>24</v>
      </c>
      <c r="AT129" s="188" t="s">
        <v>72</v>
      </c>
      <c r="AU129" s="188" t="s">
        <v>24</v>
      </c>
      <c r="AY129" s="187" t="s">
        <v>161</v>
      </c>
      <c r="BK129" s="189">
        <f>SUM(BK130:BK132)</f>
        <v>0</v>
      </c>
    </row>
    <row r="130" spans="2:65" s="1" customFormat="1" ht="31.5" customHeight="1">
      <c r="B130" s="41"/>
      <c r="C130" s="193" t="s">
        <v>256</v>
      </c>
      <c r="D130" s="193" t="s">
        <v>163</v>
      </c>
      <c r="E130" s="194" t="s">
        <v>257</v>
      </c>
      <c r="F130" s="195" t="s">
        <v>258</v>
      </c>
      <c r="G130" s="196" t="s">
        <v>166</v>
      </c>
      <c r="H130" s="197">
        <v>311</v>
      </c>
      <c r="I130" s="198"/>
      <c r="J130" s="199">
        <f>ROUND(I130*H130,2)</f>
        <v>0</v>
      </c>
      <c r="K130" s="195" t="s">
        <v>167</v>
      </c>
      <c r="L130" s="61"/>
      <c r="M130" s="200" t="s">
        <v>22</v>
      </c>
      <c r="N130" s="201" t="s">
        <v>44</v>
      </c>
      <c r="O130" s="42"/>
      <c r="P130" s="202">
        <f>O130*H130</f>
        <v>0</v>
      </c>
      <c r="Q130" s="202">
        <v>0.10095</v>
      </c>
      <c r="R130" s="202">
        <f>Q130*H130</f>
        <v>31.39545</v>
      </c>
      <c r="S130" s="202">
        <v>0</v>
      </c>
      <c r="T130" s="203">
        <f>S130*H130</f>
        <v>0</v>
      </c>
      <c r="AR130" s="24" t="s">
        <v>168</v>
      </c>
      <c r="AT130" s="24" t="s">
        <v>163</v>
      </c>
      <c r="AU130" s="24" t="s">
        <v>82</v>
      </c>
      <c r="AY130" s="24" t="s">
        <v>161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24" t="s">
        <v>24</v>
      </c>
      <c r="BK130" s="204">
        <f>ROUND(I130*H130,2)</f>
        <v>0</v>
      </c>
      <c r="BL130" s="24" t="s">
        <v>168</v>
      </c>
      <c r="BM130" s="24" t="s">
        <v>259</v>
      </c>
    </row>
    <row r="131" spans="2:65" s="1" customFormat="1" ht="22.5" customHeight="1">
      <c r="B131" s="41"/>
      <c r="C131" s="232" t="s">
        <v>260</v>
      </c>
      <c r="D131" s="232" t="s">
        <v>261</v>
      </c>
      <c r="E131" s="233" t="s">
        <v>262</v>
      </c>
      <c r="F131" s="234" t="s">
        <v>263</v>
      </c>
      <c r="G131" s="235" t="s">
        <v>264</v>
      </c>
      <c r="H131" s="236">
        <v>317.22000000000003</v>
      </c>
      <c r="I131" s="237"/>
      <c r="J131" s="238">
        <f>ROUND(I131*H131,2)</f>
        <v>0</v>
      </c>
      <c r="K131" s="234" t="s">
        <v>22</v>
      </c>
      <c r="L131" s="239"/>
      <c r="M131" s="240" t="s">
        <v>22</v>
      </c>
      <c r="N131" s="241" t="s">
        <v>44</v>
      </c>
      <c r="O131" s="42"/>
      <c r="P131" s="202">
        <f>O131*H131</f>
        <v>0</v>
      </c>
      <c r="Q131" s="202">
        <v>2.4E-2</v>
      </c>
      <c r="R131" s="202">
        <f>Q131*H131</f>
        <v>7.6132800000000005</v>
      </c>
      <c r="S131" s="202">
        <v>0</v>
      </c>
      <c r="T131" s="203">
        <f>S131*H131</f>
        <v>0</v>
      </c>
      <c r="AR131" s="24" t="s">
        <v>207</v>
      </c>
      <c r="AT131" s="24" t="s">
        <v>261</v>
      </c>
      <c r="AU131" s="24" t="s">
        <v>82</v>
      </c>
      <c r="AY131" s="24" t="s">
        <v>161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24" t="s">
        <v>24</v>
      </c>
      <c r="BK131" s="204">
        <f>ROUND(I131*H131,2)</f>
        <v>0</v>
      </c>
      <c r="BL131" s="24" t="s">
        <v>168</v>
      </c>
      <c r="BM131" s="24" t="s">
        <v>265</v>
      </c>
    </row>
    <row r="132" spans="2:65" s="12" customFormat="1">
      <c r="B132" s="217"/>
      <c r="C132" s="218"/>
      <c r="D132" s="207" t="s">
        <v>170</v>
      </c>
      <c r="E132" s="218"/>
      <c r="F132" s="230" t="s">
        <v>266</v>
      </c>
      <c r="G132" s="218"/>
      <c r="H132" s="231">
        <v>317.22000000000003</v>
      </c>
      <c r="I132" s="223"/>
      <c r="J132" s="218"/>
      <c r="K132" s="218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170</v>
      </c>
      <c r="AU132" s="228" t="s">
        <v>82</v>
      </c>
      <c r="AV132" s="12" t="s">
        <v>82</v>
      </c>
      <c r="AW132" s="12" t="s">
        <v>6</v>
      </c>
      <c r="AX132" s="12" t="s">
        <v>24</v>
      </c>
      <c r="AY132" s="228" t="s">
        <v>161</v>
      </c>
    </row>
    <row r="133" spans="2:65" s="10" customFormat="1" ht="29.85" customHeight="1">
      <c r="B133" s="176"/>
      <c r="C133" s="177"/>
      <c r="D133" s="190" t="s">
        <v>72</v>
      </c>
      <c r="E133" s="191" t="s">
        <v>267</v>
      </c>
      <c r="F133" s="191" t="s">
        <v>268</v>
      </c>
      <c r="G133" s="177"/>
      <c r="H133" s="177"/>
      <c r="I133" s="180"/>
      <c r="J133" s="192">
        <f>BK133</f>
        <v>0</v>
      </c>
      <c r="K133" s="177"/>
      <c r="L133" s="182"/>
      <c r="M133" s="183"/>
      <c r="N133" s="184"/>
      <c r="O133" s="184"/>
      <c r="P133" s="185">
        <f>SUM(P134:P137)</f>
        <v>0</v>
      </c>
      <c r="Q133" s="184"/>
      <c r="R133" s="185">
        <f>SUM(R134:R137)</f>
        <v>0</v>
      </c>
      <c r="S133" s="184"/>
      <c r="T133" s="186">
        <f>SUM(T134:T137)</f>
        <v>0</v>
      </c>
      <c r="AR133" s="187" t="s">
        <v>24</v>
      </c>
      <c r="AT133" s="188" t="s">
        <v>72</v>
      </c>
      <c r="AU133" s="188" t="s">
        <v>24</v>
      </c>
      <c r="AY133" s="187" t="s">
        <v>161</v>
      </c>
      <c r="BK133" s="189">
        <f>SUM(BK134:BK137)</f>
        <v>0</v>
      </c>
    </row>
    <row r="134" spans="2:65" s="1" customFormat="1" ht="31.5" customHeight="1">
      <c r="B134" s="41"/>
      <c r="C134" s="193" t="s">
        <v>269</v>
      </c>
      <c r="D134" s="193" t="s">
        <v>163</v>
      </c>
      <c r="E134" s="194" t="s">
        <v>270</v>
      </c>
      <c r="F134" s="195" t="s">
        <v>271</v>
      </c>
      <c r="G134" s="196" t="s">
        <v>214</v>
      </c>
      <c r="H134" s="197">
        <v>30.86</v>
      </c>
      <c r="I134" s="198"/>
      <c r="J134" s="199">
        <f>ROUND(I134*H134,2)</f>
        <v>0</v>
      </c>
      <c r="K134" s="195" t="s">
        <v>167</v>
      </c>
      <c r="L134" s="61"/>
      <c r="M134" s="200" t="s">
        <v>22</v>
      </c>
      <c r="N134" s="201" t="s">
        <v>44</v>
      </c>
      <c r="O134" s="42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AR134" s="24" t="s">
        <v>168</v>
      </c>
      <c r="AT134" s="24" t="s">
        <v>163</v>
      </c>
      <c r="AU134" s="24" t="s">
        <v>82</v>
      </c>
      <c r="AY134" s="24" t="s">
        <v>161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24" t="s">
        <v>24</v>
      </c>
      <c r="BK134" s="204">
        <f>ROUND(I134*H134,2)</f>
        <v>0</v>
      </c>
      <c r="BL134" s="24" t="s">
        <v>168</v>
      </c>
      <c r="BM134" s="24" t="s">
        <v>272</v>
      </c>
    </row>
    <row r="135" spans="2:65" s="1" customFormat="1" ht="31.5" customHeight="1">
      <c r="B135" s="41"/>
      <c r="C135" s="193" t="s">
        <v>273</v>
      </c>
      <c r="D135" s="193" t="s">
        <v>163</v>
      </c>
      <c r="E135" s="194" t="s">
        <v>274</v>
      </c>
      <c r="F135" s="195" t="s">
        <v>275</v>
      </c>
      <c r="G135" s="196" t="s">
        <v>214</v>
      </c>
      <c r="H135" s="197">
        <v>586.34</v>
      </c>
      <c r="I135" s="198"/>
      <c r="J135" s="199">
        <f>ROUND(I135*H135,2)</f>
        <v>0</v>
      </c>
      <c r="K135" s="195" t="s">
        <v>167</v>
      </c>
      <c r="L135" s="61"/>
      <c r="M135" s="200" t="s">
        <v>22</v>
      </c>
      <c r="N135" s="201" t="s">
        <v>44</v>
      </c>
      <c r="O135" s="42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AR135" s="24" t="s">
        <v>168</v>
      </c>
      <c r="AT135" s="24" t="s">
        <v>163</v>
      </c>
      <c r="AU135" s="24" t="s">
        <v>82</v>
      </c>
      <c r="AY135" s="24" t="s">
        <v>161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24" t="s">
        <v>24</v>
      </c>
      <c r="BK135" s="204">
        <f>ROUND(I135*H135,2)</f>
        <v>0</v>
      </c>
      <c r="BL135" s="24" t="s">
        <v>168</v>
      </c>
      <c r="BM135" s="24" t="s">
        <v>276</v>
      </c>
    </row>
    <row r="136" spans="2:65" s="12" customFormat="1">
      <c r="B136" s="217"/>
      <c r="C136" s="218"/>
      <c r="D136" s="219" t="s">
        <v>170</v>
      </c>
      <c r="E136" s="218"/>
      <c r="F136" s="221" t="s">
        <v>277</v>
      </c>
      <c r="G136" s="218"/>
      <c r="H136" s="222">
        <v>586.34</v>
      </c>
      <c r="I136" s="223"/>
      <c r="J136" s="218"/>
      <c r="K136" s="218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170</v>
      </c>
      <c r="AU136" s="228" t="s">
        <v>82</v>
      </c>
      <c r="AV136" s="12" t="s">
        <v>82</v>
      </c>
      <c r="AW136" s="12" t="s">
        <v>6</v>
      </c>
      <c r="AX136" s="12" t="s">
        <v>24</v>
      </c>
      <c r="AY136" s="228" t="s">
        <v>161</v>
      </c>
    </row>
    <row r="137" spans="2:65" s="1" customFormat="1" ht="22.5" customHeight="1">
      <c r="B137" s="41"/>
      <c r="C137" s="193" t="s">
        <v>9</v>
      </c>
      <c r="D137" s="193" t="s">
        <v>163</v>
      </c>
      <c r="E137" s="194" t="s">
        <v>278</v>
      </c>
      <c r="F137" s="195" t="s">
        <v>279</v>
      </c>
      <c r="G137" s="196" t="s">
        <v>214</v>
      </c>
      <c r="H137" s="197">
        <v>30.86</v>
      </c>
      <c r="I137" s="198"/>
      <c r="J137" s="199">
        <f>ROUND(I137*H137,2)</f>
        <v>0</v>
      </c>
      <c r="K137" s="195" t="s">
        <v>167</v>
      </c>
      <c r="L137" s="61"/>
      <c r="M137" s="200" t="s">
        <v>22</v>
      </c>
      <c r="N137" s="201" t="s">
        <v>44</v>
      </c>
      <c r="O137" s="42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AR137" s="24" t="s">
        <v>168</v>
      </c>
      <c r="AT137" s="24" t="s">
        <v>163</v>
      </c>
      <c r="AU137" s="24" t="s">
        <v>82</v>
      </c>
      <c r="AY137" s="24" t="s">
        <v>161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24" t="s">
        <v>24</v>
      </c>
      <c r="BK137" s="204">
        <f>ROUND(I137*H137,2)</f>
        <v>0</v>
      </c>
      <c r="BL137" s="24" t="s">
        <v>168</v>
      </c>
      <c r="BM137" s="24" t="s">
        <v>280</v>
      </c>
    </row>
    <row r="138" spans="2:65" s="10" customFormat="1" ht="29.85" customHeight="1">
      <c r="B138" s="176"/>
      <c r="C138" s="177"/>
      <c r="D138" s="190" t="s">
        <v>72</v>
      </c>
      <c r="E138" s="191" t="s">
        <v>281</v>
      </c>
      <c r="F138" s="191" t="s">
        <v>282</v>
      </c>
      <c r="G138" s="177"/>
      <c r="H138" s="177"/>
      <c r="I138" s="180"/>
      <c r="J138" s="192">
        <f>BK138</f>
        <v>0</v>
      </c>
      <c r="K138" s="177"/>
      <c r="L138" s="182"/>
      <c r="M138" s="183"/>
      <c r="N138" s="184"/>
      <c r="O138" s="184"/>
      <c r="P138" s="185">
        <f>P139</f>
        <v>0</v>
      </c>
      <c r="Q138" s="184"/>
      <c r="R138" s="185">
        <f>R139</f>
        <v>0</v>
      </c>
      <c r="S138" s="184"/>
      <c r="T138" s="186">
        <f>T139</f>
        <v>0</v>
      </c>
      <c r="AR138" s="187" t="s">
        <v>24</v>
      </c>
      <c r="AT138" s="188" t="s">
        <v>72</v>
      </c>
      <c r="AU138" s="188" t="s">
        <v>24</v>
      </c>
      <c r="AY138" s="187" t="s">
        <v>161</v>
      </c>
      <c r="BK138" s="189">
        <f>BK139</f>
        <v>0</v>
      </c>
    </row>
    <row r="139" spans="2:65" s="1" customFormat="1" ht="22.5" customHeight="1">
      <c r="B139" s="41"/>
      <c r="C139" s="193" t="s">
        <v>283</v>
      </c>
      <c r="D139" s="193" t="s">
        <v>163</v>
      </c>
      <c r="E139" s="194" t="s">
        <v>284</v>
      </c>
      <c r="F139" s="195" t="s">
        <v>285</v>
      </c>
      <c r="G139" s="196" t="s">
        <v>214</v>
      </c>
      <c r="H139" s="197">
        <v>1841.4449999999999</v>
      </c>
      <c r="I139" s="198"/>
      <c r="J139" s="199">
        <f>ROUND(I139*H139,2)</f>
        <v>0</v>
      </c>
      <c r="K139" s="195" t="s">
        <v>167</v>
      </c>
      <c r="L139" s="61"/>
      <c r="M139" s="200" t="s">
        <v>22</v>
      </c>
      <c r="N139" s="242" t="s">
        <v>44</v>
      </c>
      <c r="O139" s="243"/>
      <c r="P139" s="244">
        <f>O139*H139</f>
        <v>0</v>
      </c>
      <c r="Q139" s="244">
        <v>0</v>
      </c>
      <c r="R139" s="244">
        <f>Q139*H139</f>
        <v>0</v>
      </c>
      <c r="S139" s="244">
        <v>0</v>
      </c>
      <c r="T139" s="245">
        <f>S139*H139</f>
        <v>0</v>
      </c>
      <c r="AR139" s="24" t="s">
        <v>168</v>
      </c>
      <c r="AT139" s="24" t="s">
        <v>163</v>
      </c>
      <c r="AU139" s="24" t="s">
        <v>82</v>
      </c>
      <c r="AY139" s="24" t="s">
        <v>161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24" t="s">
        <v>24</v>
      </c>
      <c r="BK139" s="204">
        <f>ROUND(I139*H139,2)</f>
        <v>0</v>
      </c>
      <c r="BL139" s="24" t="s">
        <v>168</v>
      </c>
      <c r="BM139" s="24" t="s">
        <v>286</v>
      </c>
    </row>
    <row r="140" spans="2:65" s="1" customFormat="1" ht="6.95" customHeight="1">
      <c r="B140" s="56"/>
      <c r="C140" s="57"/>
      <c r="D140" s="57"/>
      <c r="E140" s="57"/>
      <c r="F140" s="57"/>
      <c r="G140" s="57"/>
      <c r="H140" s="57"/>
      <c r="I140" s="139"/>
      <c r="J140" s="57"/>
      <c r="K140" s="57"/>
      <c r="L140" s="61"/>
    </row>
  </sheetData>
  <sheetProtection password="CC35" sheet="1" objects="1" scenarios="1" formatCells="0" formatColumns="0" formatRows="0" sort="0" autoFilter="0"/>
  <autoFilter ref="C82:K139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3"/>
  <sheetViews>
    <sheetView showGridLines="0" workbookViewId="0">
      <pane ySplit="1" topLeftCell="A107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125</v>
      </c>
      <c r="G1" s="593" t="s">
        <v>126</v>
      </c>
      <c r="H1" s="593"/>
      <c r="I1" s="115"/>
      <c r="J1" s="114" t="s">
        <v>127</v>
      </c>
      <c r="K1" s="113" t="s">
        <v>128</v>
      </c>
      <c r="L1" s="114" t="s">
        <v>129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552"/>
      <c r="M2" s="552"/>
      <c r="N2" s="552"/>
      <c r="O2" s="552"/>
      <c r="P2" s="552"/>
      <c r="Q2" s="552"/>
      <c r="R2" s="552"/>
      <c r="S2" s="552"/>
      <c r="T2" s="552"/>
      <c r="U2" s="552"/>
      <c r="V2" s="552"/>
      <c r="AT2" s="24" t="s">
        <v>85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5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594" t="str">
        <f>'Rekapitulace stavby'!K6</f>
        <v>Modernizace sportoviště nad parkem</v>
      </c>
      <c r="F7" s="595"/>
      <c r="G7" s="595"/>
      <c r="H7" s="595"/>
      <c r="I7" s="117"/>
      <c r="J7" s="29"/>
      <c r="K7" s="31"/>
    </row>
    <row r="8" spans="1:70" s="1" customFormat="1" ht="15">
      <c r="B8" s="41"/>
      <c r="C8" s="42"/>
      <c r="D8" s="37" t="s">
        <v>131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596" t="s">
        <v>287</v>
      </c>
      <c r="F9" s="597"/>
      <c r="G9" s="597"/>
      <c r="H9" s="597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22</v>
      </c>
      <c r="G11" s="42"/>
      <c r="H11" s="42"/>
      <c r="I11" s="119" t="s">
        <v>23</v>
      </c>
      <c r="J11" s="35" t="s">
        <v>22</v>
      </c>
      <c r="K11" s="45"/>
    </row>
    <row r="12" spans="1:70" s="1" customFormat="1" ht="14.45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19" t="s">
        <v>27</v>
      </c>
      <c r="J12" s="120" t="str">
        <f>'Rekapitulace stavby'!AN8</f>
        <v>15. 1. 2016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29</v>
      </c>
      <c r="E14" s="42"/>
      <c r="F14" s="42"/>
      <c r="G14" s="42"/>
      <c r="H14" s="42"/>
      <c r="I14" s="119" t="s">
        <v>30</v>
      </c>
      <c r="J14" s="35" t="s">
        <v>22</v>
      </c>
      <c r="K14" s="45"/>
    </row>
    <row r="15" spans="1:70" s="1" customFormat="1" ht="18" customHeight="1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22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33</v>
      </c>
      <c r="E17" s="42"/>
      <c r="F17" s="42"/>
      <c r="G17" s="42"/>
      <c r="H17" s="42"/>
      <c r="I17" s="119" t="s">
        <v>30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35</v>
      </c>
      <c r="E20" s="42"/>
      <c r="F20" s="42"/>
      <c r="G20" s="42"/>
      <c r="H20" s="42"/>
      <c r="I20" s="119" t="s">
        <v>30</v>
      </c>
      <c r="J20" s="35" t="s">
        <v>22</v>
      </c>
      <c r="K20" s="45"/>
    </row>
    <row r="21" spans="2:11" s="1" customFormat="1" ht="18" customHeight="1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22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586" t="s">
        <v>22</v>
      </c>
      <c r="F24" s="586"/>
      <c r="G24" s="586"/>
      <c r="H24" s="586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39</v>
      </c>
      <c r="E27" s="42"/>
      <c r="F27" s="42"/>
      <c r="G27" s="42"/>
      <c r="H27" s="42"/>
      <c r="I27" s="118"/>
      <c r="J27" s="128">
        <f>ROUND(J81,2)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41</v>
      </c>
      <c r="G29" s="42"/>
      <c r="H29" s="42"/>
      <c r="I29" s="129" t="s">
        <v>40</v>
      </c>
      <c r="J29" s="46" t="s">
        <v>42</v>
      </c>
      <c r="K29" s="45"/>
    </row>
    <row r="30" spans="2:11" s="1" customFormat="1" ht="14.45" customHeight="1">
      <c r="B30" s="41"/>
      <c r="C30" s="42"/>
      <c r="D30" s="49" t="s">
        <v>43</v>
      </c>
      <c r="E30" s="49" t="s">
        <v>44</v>
      </c>
      <c r="F30" s="130">
        <f>ROUND(SUM(BE81:BE152), 2)</f>
        <v>0</v>
      </c>
      <c r="G30" s="42"/>
      <c r="H30" s="42"/>
      <c r="I30" s="131">
        <v>0.21</v>
      </c>
      <c r="J30" s="130">
        <f>ROUND(ROUND((SUM(BE81:BE152)),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45</v>
      </c>
      <c r="F31" s="130">
        <f>ROUND(SUM(BF81:BF152), 2)</f>
        <v>0</v>
      </c>
      <c r="G31" s="42"/>
      <c r="H31" s="42"/>
      <c r="I31" s="131">
        <v>0.15</v>
      </c>
      <c r="J31" s="130">
        <f>ROUND(ROUND((SUM(BF81:BF152)),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46</v>
      </c>
      <c r="F32" s="130">
        <f>ROUND(SUM(BG81:BG152),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47</v>
      </c>
      <c r="F33" s="130">
        <f>ROUND(SUM(BH81:BH152),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48</v>
      </c>
      <c r="F34" s="130">
        <f>ROUND(SUM(BI81:BI152),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49</v>
      </c>
      <c r="E36" s="79"/>
      <c r="F36" s="79"/>
      <c r="G36" s="134" t="s">
        <v>50</v>
      </c>
      <c r="H36" s="135" t="s">
        <v>51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133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594" t="str">
        <f>E7</f>
        <v>Modernizace sportoviště nad parkem</v>
      </c>
      <c r="F45" s="595"/>
      <c r="G45" s="595"/>
      <c r="H45" s="595"/>
      <c r="I45" s="118"/>
      <c r="J45" s="42"/>
      <c r="K45" s="45"/>
    </row>
    <row r="46" spans="2:11" s="1" customFormat="1" ht="14.45" customHeight="1">
      <c r="B46" s="41"/>
      <c r="C46" s="37" t="s">
        <v>131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596" t="str">
        <f>E9</f>
        <v>002 - SO 02 - Skok daleký</v>
      </c>
      <c r="F47" s="597"/>
      <c r="G47" s="597"/>
      <c r="H47" s="597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>p.č. 198/1, k.ú. Mnichovo Hradiště</v>
      </c>
      <c r="G49" s="42"/>
      <c r="H49" s="42"/>
      <c r="I49" s="119" t="s">
        <v>27</v>
      </c>
      <c r="J49" s="120" t="str">
        <f>IF(J12="","",J12)</f>
        <v>15. 1. 2016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5">
      <c r="B51" s="41"/>
      <c r="C51" s="37" t="s">
        <v>29</v>
      </c>
      <c r="D51" s="42"/>
      <c r="E51" s="42"/>
      <c r="F51" s="35" t="str">
        <f>E15</f>
        <v>Město Mnichovo Hradiště</v>
      </c>
      <c r="G51" s="42"/>
      <c r="H51" s="42"/>
      <c r="I51" s="119" t="s">
        <v>35</v>
      </c>
      <c r="J51" s="35" t="str">
        <f>E21</f>
        <v>ANITAS s.r.o.</v>
      </c>
      <c r="K51" s="45"/>
    </row>
    <row r="52" spans="2:47" s="1" customFormat="1" ht="14.45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134</v>
      </c>
      <c r="D54" s="132"/>
      <c r="E54" s="132"/>
      <c r="F54" s="132"/>
      <c r="G54" s="132"/>
      <c r="H54" s="132"/>
      <c r="I54" s="145"/>
      <c r="J54" s="146" t="s">
        <v>135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136</v>
      </c>
      <c r="D56" s="42"/>
      <c r="E56" s="42"/>
      <c r="F56" s="42"/>
      <c r="G56" s="42"/>
      <c r="H56" s="42"/>
      <c r="I56" s="118"/>
      <c r="J56" s="128">
        <f>J81</f>
        <v>0</v>
      </c>
      <c r="K56" s="45"/>
      <c r="AU56" s="24" t="s">
        <v>137</v>
      </c>
    </row>
    <row r="57" spans="2:47" s="7" customFormat="1" ht="24.95" customHeight="1">
      <c r="B57" s="149"/>
      <c r="C57" s="150"/>
      <c r="D57" s="151" t="s">
        <v>138</v>
      </c>
      <c r="E57" s="152"/>
      <c r="F57" s="152"/>
      <c r="G57" s="152"/>
      <c r="H57" s="152"/>
      <c r="I57" s="153"/>
      <c r="J57" s="154">
        <f>J82</f>
        <v>0</v>
      </c>
      <c r="K57" s="155"/>
    </row>
    <row r="58" spans="2:47" s="8" customFormat="1" ht="19.899999999999999" customHeight="1">
      <c r="B58" s="156"/>
      <c r="C58" s="157"/>
      <c r="D58" s="158" t="s">
        <v>139</v>
      </c>
      <c r="E58" s="159"/>
      <c r="F58" s="159"/>
      <c r="G58" s="159"/>
      <c r="H58" s="159"/>
      <c r="I58" s="160"/>
      <c r="J58" s="161">
        <f>J83</f>
        <v>0</v>
      </c>
      <c r="K58" s="162"/>
    </row>
    <row r="59" spans="2:47" s="8" customFormat="1" ht="19.899999999999999" customHeight="1">
      <c r="B59" s="156"/>
      <c r="C59" s="157"/>
      <c r="D59" s="158" t="s">
        <v>141</v>
      </c>
      <c r="E59" s="159"/>
      <c r="F59" s="159"/>
      <c r="G59" s="159"/>
      <c r="H59" s="159"/>
      <c r="I59" s="160"/>
      <c r="J59" s="161">
        <f>J116</f>
        <v>0</v>
      </c>
      <c r="K59" s="162"/>
    </row>
    <row r="60" spans="2:47" s="8" customFormat="1" ht="19.899999999999999" customHeight="1">
      <c r="B60" s="156"/>
      <c r="C60" s="157"/>
      <c r="D60" s="158" t="s">
        <v>142</v>
      </c>
      <c r="E60" s="159"/>
      <c r="F60" s="159"/>
      <c r="G60" s="159"/>
      <c r="H60" s="159"/>
      <c r="I60" s="160"/>
      <c r="J60" s="161">
        <f>J133</f>
        <v>0</v>
      </c>
      <c r="K60" s="162"/>
    </row>
    <row r="61" spans="2:47" s="8" customFormat="1" ht="19.899999999999999" customHeight="1">
      <c r="B61" s="156"/>
      <c r="C61" s="157"/>
      <c r="D61" s="158" t="s">
        <v>144</v>
      </c>
      <c r="E61" s="159"/>
      <c r="F61" s="159"/>
      <c r="G61" s="159"/>
      <c r="H61" s="159"/>
      <c r="I61" s="160"/>
      <c r="J61" s="161">
        <f>J151</f>
        <v>0</v>
      </c>
      <c r="K61" s="162"/>
    </row>
    <row r="62" spans="2:47" s="1" customFormat="1" ht="21.75" customHeight="1">
      <c r="B62" s="41"/>
      <c r="C62" s="42"/>
      <c r="D62" s="42"/>
      <c r="E62" s="42"/>
      <c r="F62" s="42"/>
      <c r="G62" s="42"/>
      <c r="H62" s="42"/>
      <c r="I62" s="118"/>
      <c r="J62" s="42"/>
      <c r="K62" s="45"/>
    </row>
    <row r="63" spans="2:47" s="1" customFormat="1" ht="6.95" customHeight="1">
      <c r="B63" s="56"/>
      <c r="C63" s="57"/>
      <c r="D63" s="57"/>
      <c r="E63" s="57"/>
      <c r="F63" s="57"/>
      <c r="G63" s="57"/>
      <c r="H63" s="57"/>
      <c r="I63" s="139"/>
      <c r="J63" s="57"/>
      <c r="K63" s="58"/>
    </row>
    <row r="67" spans="2:20" s="1" customFormat="1" ht="6.95" customHeight="1">
      <c r="B67" s="59"/>
      <c r="C67" s="60"/>
      <c r="D67" s="60"/>
      <c r="E67" s="60"/>
      <c r="F67" s="60"/>
      <c r="G67" s="60"/>
      <c r="H67" s="60"/>
      <c r="I67" s="142"/>
      <c r="J67" s="60"/>
      <c r="K67" s="60"/>
      <c r="L67" s="61"/>
    </row>
    <row r="68" spans="2:20" s="1" customFormat="1" ht="36.950000000000003" customHeight="1">
      <c r="B68" s="41"/>
      <c r="C68" s="62" t="s">
        <v>145</v>
      </c>
      <c r="D68" s="63"/>
      <c r="E68" s="63"/>
      <c r="F68" s="63"/>
      <c r="G68" s="63"/>
      <c r="H68" s="63"/>
      <c r="I68" s="163"/>
      <c r="J68" s="63"/>
      <c r="K68" s="63"/>
      <c r="L68" s="61"/>
    </row>
    <row r="69" spans="2:20" s="1" customFormat="1" ht="6.95" customHeight="1">
      <c r="B69" s="41"/>
      <c r="C69" s="63"/>
      <c r="D69" s="63"/>
      <c r="E69" s="63"/>
      <c r="F69" s="63"/>
      <c r="G69" s="63"/>
      <c r="H69" s="63"/>
      <c r="I69" s="163"/>
      <c r="J69" s="63"/>
      <c r="K69" s="63"/>
      <c r="L69" s="61"/>
    </row>
    <row r="70" spans="2:20" s="1" customFormat="1" ht="14.45" customHeight="1">
      <c r="B70" s="41"/>
      <c r="C70" s="65" t="s">
        <v>18</v>
      </c>
      <c r="D70" s="63"/>
      <c r="E70" s="63"/>
      <c r="F70" s="63"/>
      <c r="G70" s="63"/>
      <c r="H70" s="63"/>
      <c r="I70" s="163"/>
      <c r="J70" s="63"/>
      <c r="K70" s="63"/>
      <c r="L70" s="61"/>
    </row>
    <row r="71" spans="2:20" s="1" customFormat="1" ht="22.5" customHeight="1">
      <c r="B71" s="41"/>
      <c r="C71" s="63"/>
      <c r="D71" s="63"/>
      <c r="E71" s="590" t="str">
        <f>E7</f>
        <v>Modernizace sportoviště nad parkem</v>
      </c>
      <c r="F71" s="591"/>
      <c r="G71" s="591"/>
      <c r="H71" s="591"/>
      <c r="I71" s="163"/>
      <c r="J71" s="63"/>
      <c r="K71" s="63"/>
      <c r="L71" s="61"/>
    </row>
    <row r="72" spans="2:20" s="1" customFormat="1" ht="14.45" customHeight="1">
      <c r="B72" s="41"/>
      <c r="C72" s="65" t="s">
        <v>131</v>
      </c>
      <c r="D72" s="63"/>
      <c r="E72" s="63"/>
      <c r="F72" s="63"/>
      <c r="G72" s="63"/>
      <c r="H72" s="63"/>
      <c r="I72" s="163"/>
      <c r="J72" s="63"/>
      <c r="K72" s="63"/>
      <c r="L72" s="61"/>
    </row>
    <row r="73" spans="2:20" s="1" customFormat="1" ht="23.25" customHeight="1">
      <c r="B73" s="41"/>
      <c r="C73" s="63"/>
      <c r="D73" s="63"/>
      <c r="E73" s="558" t="str">
        <f>E9</f>
        <v>002 - SO 02 - Skok daleký</v>
      </c>
      <c r="F73" s="592"/>
      <c r="G73" s="592"/>
      <c r="H73" s="592"/>
      <c r="I73" s="163"/>
      <c r="J73" s="63"/>
      <c r="K73" s="63"/>
      <c r="L73" s="61"/>
    </row>
    <row r="74" spans="2:20" s="1" customFormat="1" ht="6.95" customHeight="1">
      <c r="B74" s="41"/>
      <c r="C74" s="63"/>
      <c r="D74" s="63"/>
      <c r="E74" s="63"/>
      <c r="F74" s="63"/>
      <c r="G74" s="63"/>
      <c r="H74" s="63"/>
      <c r="I74" s="163"/>
      <c r="J74" s="63"/>
      <c r="K74" s="63"/>
      <c r="L74" s="61"/>
    </row>
    <row r="75" spans="2:20" s="1" customFormat="1" ht="18" customHeight="1">
      <c r="B75" s="41"/>
      <c r="C75" s="65" t="s">
        <v>25</v>
      </c>
      <c r="D75" s="63"/>
      <c r="E75" s="63"/>
      <c r="F75" s="164" t="str">
        <f>F12</f>
        <v>p.č. 198/1, k.ú. Mnichovo Hradiště</v>
      </c>
      <c r="G75" s="63"/>
      <c r="H75" s="63"/>
      <c r="I75" s="165" t="s">
        <v>27</v>
      </c>
      <c r="J75" s="73" t="str">
        <f>IF(J12="","",J12)</f>
        <v>15. 1. 2016</v>
      </c>
      <c r="K75" s="63"/>
      <c r="L75" s="61"/>
    </row>
    <row r="76" spans="2:20" s="1" customFormat="1" ht="6.9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20" s="1" customFormat="1" ht="15">
      <c r="B77" s="41"/>
      <c r="C77" s="65" t="s">
        <v>29</v>
      </c>
      <c r="D77" s="63"/>
      <c r="E77" s="63"/>
      <c r="F77" s="164" t="str">
        <f>E15</f>
        <v>Město Mnichovo Hradiště</v>
      </c>
      <c r="G77" s="63"/>
      <c r="H77" s="63"/>
      <c r="I77" s="165" t="s">
        <v>35</v>
      </c>
      <c r="J77" s="164" t="str">
        <f>E21</f>
        <v>ANITAS s.r.o.</v>
      </c>
      <c r="K77" s="63"/>
      <c r="L77" s="61"/>
    </row>
    <row r="78" spans="2:20" s="1" customFormat="1" ht="14.45" customHeight="1">
      <c r="B78" s="41"/>
      <c r="C78" s="65" t="s">
        <v>33</v>
      </c>
      <c r="D78" s="63"/>
      <c r="E78" s="63"/>
      <c r="F78" s="164" t="str">
        <f>IF(E18="","",E18)</f>
        <v/>
      </c>
      <c r="G78" s="63"/>
      <c r="H78" s="63"/>
      <c r="I78" s="163"/>
      <c r="J78" s="63"/>
      <c r="K78" s="63"/>
      <c r="L78" s="61"/>
    </row>
    <row r="79" spans="2:20" s="1" customFormat="1" ht="10.35" customHeight="1">
      <c r="B79" s="41"/>
      <c r="C79" s="63"/>
      <c r="D79" s="63"/>
      <c r="E79" s="63"/>
      <c r="F79" s="63"/>
      <c r="G79" s="63"/>
      <c r="H79" s="63"/>
      <c r="I79" s="163"/>
      <c r="J79" s="63"/>
      <c r="K79" s="63"/>
      <c r="L79" s="61"/>
    </row>
    <row r="80" spans="2:20" s="9" customFormat="1" ht="29.25" customHeight="1">
      <c r="B80" s="166"/>
      <c r="C80" s="167" t="s">
        <v>146</v>
      </c>
      <c r="D80" s="168" t="s">
        <v>58</v>
      </c>
      <c r="E80" s="168" t="s">
        <v>54</v>
      </c>
      <c r="F80" s="168" t="s">
        <v>147</v>
      </c>
      <c r="G80" s="168" t="s">
        <v>148</v>
      </c>
      <c r="H80" s="168" t="s">
        <v>149</v>
      </c>
      <c r="I80" s="169" t="s">
        <v>150</v>
      </c>
      <c r="J80" s="168" t="s">
        <v>135</v>
      </c>
      <c r="K80" s="170" t="s">
        <v>151</v>
      </c>
      <c r="L80" s="171"/>
      <c r="M80" s="81" t="s">
        <v>152</v>
      </c>
      <c r="N80" s="82" t="s">
        <v>43</v>
      </c>
      <c r="O80" s="82" t="s">
        <v>153</v>
      </c>
      <c r="P80" s="82" t="s">
        <v>154</v>
      </c>
      <c r="Q80" s="82" t="s">
        <v>155</v>
      </c>
      <c r="R80" s="82" t="s">
        <v>156</v>
      </c>
      <c r="S80" s="82" t="s">
        <v>157</v>
      </c>
      <c r="T80" s="83" t="s">
        <v>158</v>
      </c>
    </row>
    <row r="81" spans="2:65" s="1" customFormat="1" ht="29.25" customHeight="1">
      <c r="B81" s="41"/>
      <c r="C81" s="87" t="s">
        <v>136</v>
      </c>
      <c r="D81" s="63"/>
      <c r="E81" s="63"/>
      <c r="F81" s="63"/>
      <c r="G81" s="63"/>
      <c r="H81" s="63"/>
      <c r="I81" s="163"/>
      <c r="J81" s="172">
        <f>BK81</f>
        <v>0</v>
      </c>
      <c r="K81" s="63"/>
      <c r="L81" s="61"/>
      <c r="M81" s="84"/>
      <c r="N81" s="85"/>
      <c r="O81" s="85"/>
      <c r="P81" s="173">
        <f>P82</f>
        <v>0</v>
      </c>
      <c r="Q81" s="85"/>
      <c r="R81" s="173">
        <f>R82</f>
        <v>62.49575454</v>
      </c>
      <c r="S81" s="85"/>
      <c r="T81" s="174">
        <f>T82</f>
        <v>0</v>
      </c>
      <c r="AT81" s="24" t="s">
        <v>72</v>
      </c>
      <c r="AU81" s="24" t="s">
        <v>137</v>
      </c>
      <c r="BK81" s="175">
        <f>BK82</f>
        <v>0</v>
      </c>
    </row>
    <row r="82" spans="2:65" s="10" customFormat="1" ht="37.35" customHeight="1">
      <c r="B82" s="176"/>
      <c r="C82" s="177"/>
      <c r="D82" s="178" t="s">
        <v>72</v>
      </c>
      <c r="E82" s="179" t="s">
        <v>159</v>
      </c>
      <c r="F82" s="179" t="s">
        <v>160</v>
      </c>
      <c r="G82" s="177"/>
      <c r="H82" s="177"/>
      <c r="I82" s="180"/>
      <c r="J82" s="181">
        <f>BK82</f>
        <v>0</v>
      </c>
      <c r="K82" s="177"/>
      <c r="L82" s="182"/>
      <c r="M82" s="183"/>
      <c r="N82" s="184"/>
      <c r="O82" s="184"/>
      <c r="P82" s="185">
        <f>P83+P116+P133+P151</f>
        <v>0</v>
      </c>
      <c r="Q82" s="184"/>
      <c r="R82" s="185">
        <f>R83+R116+R133+R151</f>
        <v>62.49575454</v>
      </c>
      <c r="S82" s="184"/>
      <c r="T82" s="186">
        <f>T83+T116+T133+T151</f>
        <v>0</v>
      </c>
      <c r="AR82" s="187" t="s">
        <v>24</v>
      </c>
      <c r="AT82" s="188" t="s">
        <v>72</v>
      </c>
      <c r="AU82" s="188" t="s">
        <v>73</v>
      </c>
      <c r="AY82" s="187" t="s">
        <v>161</v>
      </c>
      <c r="BK82" s="189">
        <f>BK83+BK116+BK133+BK151</f>
        <v>0</v>
      </c>
    </row>
    <row r="83" spans="2:65" s="10" customFormat="1" ht="19.899999999999999" customHeight="1">
      <c r="B83" s="176"/>
      <c r="C83" s="177"/>
      <c r="D83" s="190" t="s">
        <v>72</v>
      </c>
      <c r="E83" s="191" t="s">
        <v>24</v>
      </c>
      <c r="F83" s="191" t="s">
        <v>162</v>
      </c>
      <c r="G83" s="177"/>
      <c r="H83" s="177"/>
      <c r="I83" s="180"/>
      <c r="J83" s="192">
        <f>BK83</f>
        <v>0</v>
      </c>
      <c r="K83" s="177"/>
      <c r="L83" s="182"/>
      <c r="M83" s="183"/>
      <c r="N83" s="184"/>
      <c r="O83" s="184"/>
      <c r="P83" s="185">
        <f>SUM(P84:P115)</f>
        <v>0</v>
      </c>
      <c r="Q83" s="184"/>
      <c r="R83" s="185">
        <f>SUM(R84:R115)</f>
        <v>0</v>
      </c>
      <c r="S83" s="184"/>
      <c r="T83" s="186">
        <f>SUM(T84:T115)</f>
        <v>0</v>
      </c>
      <c r="AR83" s="187" t="s">
        <v>24</v>
      </c>
      <c r="AT83" s="188" t="s">
        <v>72</v>
      </c>
      <c r="AU83" s="188" t="s">
        <v>24</v>
      </c>
      <c r="AY83" s="187" t="s">
        <v>161</v>
      </c>
      <c r="BK83" s="189">
        <f>SUM(BK84:BK115)</f>
        <v>0</v>
      </c>
    </row>
    <row r="84" spans="2:65" s="1" customFormat="1" ht="31.5" customHeight="1">
      <c r="B84" s="41"/>
      <c r="C84" s="193" t="s">
        <v>24</v>
      </c>
      <c r="D84" s="193" t="s">
        <v>163</v>
      </c>
      <c r="E84" s="194" t="s">
        <v>288</v>
      </c>
      <c r="F84" s="195" t="s">
        <v>289</v>
      </c>
      <c r="G84" s="196" t="s">
        <v>175</v>
      </c>
      <c r="H84" s="197">
        <v>5.7750000000000004</v>
      </c>
      <c r="I84" s="198"/>
      <c r="J84" s="199">
        <f>ROUND(I84*H84,2)</f>
        <v>0</v>
      </c>
      <c r="K84" s="195" t="s">
        <v>188</v>
      </c>
      <c r="L84" s="61"/>
      <c r="M84" s="200" t="s">
        <v>22</v>
      </c>
      <c r="N84" s="201" t="s">
        <v>44</v>
      </c>
      <c r="O84" s="42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AR84" s="24" t="s">
        <v>168</v>
      </c>
      <c r="AT84" s="24" t="s">
        <v>163</v>
      </c>
      <c r="AU84" s="24" t="s">
        <v>82</v>
      </c>
      <c r="AY84" s="24" t="s">
        <v>161</v>
      </c>
      <c r="BE84" s="204">
        <f>IF(N84="základní",J84,0)</f>
        <v>0</v>
      </c>
      <c r="BF84" s="204">
        <f>IF(N84="snížená",J84,0)</f>
        <v>0</v>
      </c>
      <c r="BG84" s="204">
        <f>IF(N84="zákl. přenesená",J84,0)</f>
        <v>0</v>
      </c>
      <c r="BH84" s="204">
        <f>IF(N84="sníž. přenesená",J84,0)</f>
        <v>0</v>
      </c>
      <c r="BI84" s="204">
        <f>IF(N84="nulová",J84,0)</f>
        <v>0</v>
      </c>
      <c r="BJ84" s="24" t="s">
        <v>24</v>
      </c>
      <c r="BK84" s="204">
        <f>ROUND(I84*H84,2)</f>
        <v>0</v>
      </c>
      <c r="BL84" s="24" t="s">
        <v>168</v>
      </c>
      <c r="BM84" s="24" t="s">
        <v>290</v>
      </c>
    </row>
    <row r="85" spans="2:65" s="11" customFormat="1">
      <c r="B85" s="205"/>
      <c r="C85" s="206"/>
      <c r="D85" s="207" t="s">
        <v>170</v>
      </c>
      <c r="E85" s="208" t="s">
        <v>22</v>
      </c>
      <c r="F85" s="209" t="s">
        <v>291</v>
      </c>
      <c r="G85" s="206"/>
      <c r="H85" s="210" t="s">
        <v>22</v>
      </c>
      <c r="I85" s="211"/>
      <c r="J85" s="206"/>
      <c r="K85" s="206"/>
      <c r="L85" s="212"/>
      <c r="M85" s="213"/>
      <c r="N85" s="214"/>
      <c r="O85" s="214"/>
      <c r="P85" s="214"/>
      <c r="Q85" s="214"/>
      <c r="R85" s="214"/>
      <c r="S85" s="214"/>
      <c r="T85" s="215"/>
      <c r="AT85" s="216" t="s">
        <v>170</v>
      </c>
      <c r="AU85" s="216" t="s">
        <v>82</v>
      </c>
      <c r="AV85" s="11" t="s">
        <v>24</v>
      </c>
      <c r="AW85" s="11" t="s">
        <v>37</v>
      </c>
      <c r="AX85" s="11" t="s">
        <v>73</v>
      </c>
      <c r="AY85" s="216" t="s">
        <v>161</v>
      </c>
    </row>
    <row r="86" spans="2:65" s="12" customFormat="1">
      <c r="B86" s="217"/>
      <c r="C86" s="218"/>
      <c r="D86" s="219" t="s">
        <v>170</v>
      </c>
      <c r="E86" s="220" t="s">
        <v>22</v>
      </c>
      <c r="F86" s="221" t="s">
        <v>292</v>
      </c>
      <c r="G86" s="218"/>
      <c r="H86" s="222">
        <v>5.7750000000000004</v>
      </c>
      <c r="I86" s="223"/>
      <c r="J86" s="218"/>
      <c r="K86" s="218"/>
      <c r="L86" s="224"/>
      <c r="M86" s="225"/>
      <c r="N86" s="226"/>
      <c r="O86" s="226"/>
      <c r="P86" s="226"/>
      <c r="Q86" s="226"/>
      <c r="R86" s="226"/>
      <c r="S86" s="226"/>
      <c r="T86" s="227"/>
      <c r="AT86" s="228" t="s">
        <v>170</v>
      </c>
      <c r="AU86" s="228" t="s">
        <v>82</v>
      </c>
      <c r="AV86" s="12" t="s">
        <v>82</v>
      </c>
      <c r="AW86" s="12" t="s">
        <v>37</v>
      </c>
      <c r="AX86" s="12" t="s">
        <v>24</v>
      </c>
      <c r="AY86" s="228" t="s">
        <v>161</v>
      </c>
    </row>
    <row r="87" spans="2:65" s="1" customFormat="1" ht="31.5" customHeight="1">
      <c r="B87" s="41"/>
      <c r="C87" s="193" t="s">
        <v>82</v>
      </c>
      <c r="D87" s="193" t="s">
        <v>163</v>
      </c>
      <c r="E87" s="194" t="s">
        <v>293</v>
      </c>
      <c r="F87" s="195" t="s">
        <v>294</v>
      </c>
      <c r="G87" s="196" t="s">
        <v>175</v>
      </c>
      <c r="H87" s="197">
        <v>21.035</v>
      </c>
      <c r="I87" s="198"/>
      <c r="J87" s="199">
        <f>ROUND(I87*H87,2)</f>
        <v>0</v>
      </c>
      <c r="K87" s="195" t="s">
        <v>167</v>
      </c>
      <c r="L87" s="61"/>
      <c r="M87" s="200" t="s">
        <v>22</v>
      </c>
      <c r="N87" s="201" t="s">
        <v>44</v>
      </c>
      <c r="O87" s="42"/>
      <c r="P87" s="202">
        <f>O87*H87</f>
        <v>0</v>
      </c>
      <c r="Q87" s="202">
        <v>0</v>
      </c>
      <c r="R87" s="202">
        <f>Q87*H87</f>
        <v>0</v>
      </c>
      <c r="S87" s="202">
        <v>0</v>
      </c>
      <c r="T87" s="203">
        <f>S87*H87</f>
        <v>0</v>
      </c>
      <c r="AR87" s="24" t="s">
        <v>168</v>
      </c>
      <c r="AT87" s="24" t="s">
        <v>163</v>
      </c>
      <c r="AU87" s="24" t="s">
        <v>82</v>
      </c>
      <c r="AY87" s="24" t="s">
        <v>161</v>
      </c>
      <c r="BE87" s="204">
        <f>IF(N87="základní",J87,0)</f>
        <v>0</v>
      </c>
      <c r="BF87" s="204">
        <f>IF(N87="snížená",J87,0)</f>
        <v>0</v>
      </c>
      <c r="BG87" s="204">
        <f>IF(N87="zákl. přenesená",J87,0)</f>
        <v>0</v>
      </c>
      <c r="BH87" s="204">
        <f>IF(N87="sníž. přenesená",J87,0)</f>
        <v>0</v>
      </c>
      <c r="BI87" s="204">
        <f>IF(N87="nulová",J87,0)</f>
        <v>0</v>
      </c>
      <c r="BJ87" s="24" t="s">
        <v>24</v>
      </c>
      <c r="BK87" s="204">
        <f>ROUND(I87*H87,2)</f>
        <v>0</v>
      </c>
      <c r="BL87" s="24" t="s">
        <v>168</v>
      </c>
      <c r="BM87" s="24" t="s">
        <v>295</v>
      </c>
    </row>
    <row r="88" spans="2:65" s="11" customFormat="1">
      <c r="B88" s="205"/>
      <c r="C88" s="206"/>
      <c r="D88" s="207" t="s">
        <v>170</v>
      </c>
      <c r="E88" s="208" t="s">
        <v>22</v>
      </c>
      <c r="F88" s="209" t="s">
        <v>296</v>
      </c>
      <c r="G88" s="206"/>
      <c r="H88" s="210" t="s">
        <v>22</v>
      </c>
      <c r="I88" s="211"/>
      <c r="J88" s="206"/>
      <c r="K88" s="206"/>
      <c r="L88" s="212"/>
      <c r="M88" s="213"/>
      <c r="N88" s="214"/>
      <c r="O88" s="214"/>
      <c r="P88" s="214"/>
      <c r="Q88" s="214"/>
      <c r="R88" s="214"/>
      <c r="S88" s="214"/>
      <c r="T88" s="215"/>
      <c r="AT88" s="216" t="s">
        <v>170</v>
      </c>
      <c r="AU88" s="216" t="s">
        <v>82</v>
      </c>
      <c r="AV88" s="11" t="s">
        <v>24</v>
      </c>
      <c r="AW88" s="11" t="s">
        <v>37</v>
      </c>
      <c r="AX88" s="11" t="s">
        <v>73</v>
      </c>
      <c r="AY88" s="216" t="s">
        <v>161</v>
      </c>
    </row>
    <row r="89" spans="2:65" s="11" customFormat="1">
      <c r="B89" s="205"/>
      <c r="C89" s="206"/>
      <c r="D89" s="207" t="s">
        <v>170</v>
      </c>
      <c r="E89" s="208" t="s">
        <v>22</v>
      </c>
      <c r="F89" s="209" t="s">
        <v>297</v>
      </c>
      <c r="G89" s="206"/>
      <c r="H89" s="210" t="s">
        <v>22</v>
      </c>
      <c r="I89" s="211"/>
      <c r="J89" s="206"/>
      <c r="K89" s="206"/>
      <c r="L89" s="212"/>
      <c r="M89" s="213"/>
      <c r="N89" s="214"/>
      <c r="O89" s="214"/>
      <c r="P89" s="214"/>
      <c r="Q89" s="214"/>
      <c r="R89" s="214"/>
      <c r="S89" s="214"/>
      <c r="T89" s="215"/>
      <c r="AT89" s="216" t="s">
        <v>170</v>
      </c>
      <c r="AU89" s="216" t="s">
        <v>82</v>
      </c>
      <c r="AV89" s="11" t="s">
        <v>24</v>
      </c>
      <c r="AW89" s="11" t="s">
        <v>37</v>
      </c>
      <c r="AX89" s="11" t="s">
        <v>73</v>
      </c>
      <c r="AY89" s="216" t="s">
        <v>161</v>
      </c>
    </row>
    <row r="90" spans="2:65" s="12" customFormat="1">
      <c r="B90" s="217"/>
      <c r="C90" s="218"/>
      <c r="D90" s="207" t="s">
        <v>170</v>
      </c>
      <c r="E90" s="229" t="s">
        <v>22</v>
      </c>
      <c r="F90" s="230" t="s">
        <v>298</v>
      </c>
      <c r="G90" s="218"/>
      <c r="H90" s="231">
        <v>10.772</v>
      </c>
      <c r="I90" s="223"/>
      <c r="J90" s="218"/>
      <c r="K90" s="218"/>
      <c r="L90" s="224"/>
      <c r="M90" s="225"/>
      <c r="N90" s="226"/>
      <c r="O90" s="226"/>
      <c r="P90" s="226"/>
      <c r="Q90" s="226"/>
      <c r="R90" s="226"/>
      <c r="S90" s="226"/>
      <c r="T90" s="227"/>
      <c r="AT90" s="228" t="s">
        <v>170</v>
      </c>
      <c r="AU90" s="228" t="s">
        <v>82</v>
      </c>
      <c r="AV90" s="12" t="s">
        <v>82</v>
      </c>
      <c r="AW90" s="12" t="s">
        <v>37</v>
      </c>
      <c r="AX90" s="12" t="s">
        <v>73</v>
      </c>
      <c r="AY90" s="228" t="s">
        <v>161</v>
      </c>
    </row>
    <row r="91" spans="2:65" s="11" customFormat="1">
      <c r="B91" s="205"/>
      <c r="C91" s="206"/>
      <c r="D91" s="207" t="s">
        <v>170</v>
      </c>
      <c r="E91" s="208" t="s">
        <v>22</v>
      </c>
      <c r="F91" s="209" t="s">
        <v>299</v>
      </c>
      <c r="G91" s="206"/>
      <c r="H91" s="210" t="s">
        <v>22</v>
      </c>
      <c r="I91" s="211"/>
      <c r="J91" s="206"/>
      <c r="K91" s="206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170</v>
      </c>
      <c r="AU91" s="216" t="s">
        <v>82</v>
      </c>
      <c r="AV91" s="11" t="s">
        <v>24</v>
      </c>
      <c r="AW91" s="11" t="s">
        <v>37</v>
      </c>
      <c r="AX91" s="11" t="s">
        <v>73</v>
      </c>
      <c r="AY91" s="216" t="s">
        <v>161</v>
      </c>
    </row>
    <row r="92" spans="2:65" s="12" customFormat="1">
      <c r="B92" s="217"/>
      <c r="C92" s="218"/>
      <c r="D92" s="207" t="s">
        <v>170</v>
      </c>
      <c r="E92" s="229" t="s">
        <v>22</v>
      </c>
      <c r="F92" s="230" t="s">
        <v>300</v>
      </c>
      <c r="G92" s="218"/>
      <c r="H92" s="231">
        <v>12.077999999999999</v>
      </c>
      <c r="I92" s="223"/>
      <c r="J92" s="218"/>
      <c r="K92" s="218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170</v>
      </c>
      <c r="AU92" s="228" t="s">
        <v>82</v>
      </c>
      <c r="AV92" s="12" t="s">
        <v>82</v>
      </c>
      <c r="AW92" s="12" t="s">
        <v>37</v>
      </c>
      <c r="AX92" s="12" t="s">
        <v>73</v>
      </c>
      <c r="AY92" s="228" t="s">
        <v>161</v>
      </c>
    </row>
    <row r="93" spans="2:65" s="12" customFormat="1">
      <c r="B93" s="217"/>
      <c r="C93" s="218"/>
      <c r="D93" s="207" t="s">
        <v>170</v>
      </c>
      <c r="E93" s="229" t="s">
        <v>22</v>
      </c>
      <c r="F93" s="230" t="s">
        <v>301</v>
      </c>
      <c r="G93" s="218"/>
      <c r="H93" s="231">
        <v>-1.8149999999999999</v>
      </c>
      <c r="I93" s="223"/>
      <c r="J93" s="218"/>
      <c r="K93" s="218"/>
      <c r="L93" s="224"/>
      <c r="M93" s="225"/>
      <c r="N93" s="226"/>
      <c r="O93" s="226"/>
      <c r="P93" s="226"/>
      <c r="Q93" s="226"/>
      <c r="R93" s="226"/>
      <c r="S93" s="226"/>
      <c r="T93" s="227"/>
      <c r="AT93" s="228" t="s">
        <v>170</v>
      </c>
      <c r="AU93" s="228" t="s">
        <v>82</v>
      </c>
      <c r="AV93" s="12" t="s">
        <v>82</v>
      </c>
      <c r="AW93" s="12" t="s">
        <v>37</v>
      </c>
      <c r="AX93" s="12" t="s">
        <v>73</v>
      </c>
      <c r="AY93" s="228" t="s">
        <v>161</v>
      </c>
    </row>
    <row r="94" spans="2:65" s="13" customFormat="1">
      <c r="B94" s="246"/>
      <c r="C94" s="247"/>
      <c r="D94" s="219" t="s">
        <v>170</v>
      </c>
      <c r="E94" s="248" t="s">
        <v>22</v>
      </c>
      <c r="F94" s="249" t="s">
        <v>302</v>
      </c>
      <c r="G94" s="247"/>
      <c r="H94" s="250">
        <v>21.035</v>
      </c>
      <c r="I94" s="251"/>
      <c r="J94" s="247"/>
      <c r="K94" s="247"/>
      <c r="L94" s="252"/>
      <c r="M94" s="253"/>
      <c r="N94" s="254"/>
      <c r="O94" s="254"/>
      <c r="P94" s="254"/>
      <c r="Q94" s="254"/>
      <c r="R94" s="254"/>
      <c r="S94" s="254"/>
      <c r="T94" s="255"/>
      <c r="AT94" s="256" t="s">
        <v>170</v>
      </c>
      <c r="AU94" s="256" t="s">
        <v>82</v>
      </c>
      <c r="AV94" s="13" t="s">
        <v>168</v>
      </c>
      <c r="AW94" s="13" t="s">
        <v>37</v>
      </c>
      <c r="AX94" s="13" t="s">
        <v>24</v>
      </c>
      <c r="AY94" s="256" t="s">
        <v>161</v>
      </c>
    </row>
    <row r="95" spans="2:65" s="1" customFormat="1" ht="44.25" customHeight="1">
      <c r="B95" s="41"/>
      <c r="C95" s="193" t="s">
        <v>180</v>
      </c>
      <c r="D95" s="193" t="s">
        <v>163</v>
      </c>
      <c r="E95" s="194" t="s">
        <v>181</v>
      </c>
      <c r="F95" s="195" t="s">
        <v>182</v>
      </c>
      <c r="G95" s="196" t="s">
        <v>175</v>
      </c>
      <c r="H95" s="197">
        <v>10.518000000000001</v>
      </c>
      <c r="I95" s="198"/>
      <c r="J95" s="199">
        <f>ROUND(I95*H95,2)</f>
        <v>0</v>
      </c>
      <c r="K95" s="195" t="s">
        <v>167</v>
      </c>
      <c r="L95" s="61"/>
      <c r="M95" s="200" t="s">
        <v>22</v>
      </c>
      <c r="N95" s="201" t="s">
        <v>44</v>
      </c>
      <c r="O95" s="42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AR95" s="24" t="s">
        <v>168</v>
      </c>
      <c r="AT95" s="24" t="s">
        <v>163</v>
      </c>
      <c r="AU95" s="24" t="s">
        <v>82</v>
      </c>
      <c r="AY95" s="24" t="s">
        <v>161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24" t="s">
        <v>24</v>
      </c>
      <c r="BK95" s="204">
        <f>ROUND(I95*H95,2)</f>
        <v>0</v>
      </c>
      <c r="BL95" s="24" t="s">
        <v>168</v>
      </c>
      <c r="BM95" s="24" t="s">
        <v>303</v>
      </c>
    </row>
    <row r="96" spans="2:65" s="11" customFormat="1">
      <c r="B96" s="205"/>
      <c r="C96" s="206"/>
      <c r="D96" s="207" t="s">
        <v>170</v>
      </c>
      <c r="E96" s="208" t="s">
        <v>22</v>
      </c>
      <c r="F96" s="209" t="s">
        <v>184</v>
      </c>
      <c r="G96" s="206"/>
      <c r="H96" s="210" t="s">
        <v>22</v>
      </c>
      <c r="I96" s="211"/>
      <c r="J96" s="206"/>
      <c r="K96" s="206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170</v>
      </c>
      <c r="AU96" s="216" t="s">
        <v>82</v>
      </c>
      <c r="AV96" s="11" t="s">
        <v>24</v>
      </c>
      <c r="AW96" s="11" t="s">
        <v>37</v>
      </c>
      <c r="AX96" s="11" t="s">
        <v>73</v>
      </c>
      <c r="AY96" s="216" t="s">
        <v>161</v>
      </c>
    </row>
    <row r="97" spans="2:65" s="12" customFormat="1">
      <c r="B97" s="217"/>
      <c r="C97" s="218"/>
      <c r="D97" s="219" t="s">
        <v>170</v>
      </c>
      <c r="E97" s="220" t="s">
        <v>22</v>
      </c>
      <c r="F97" s="221" t="s">
        <v>304</v>
      </c>
      <c r="G97" s="218"/>
      <c r="H97" s="222">
        <v>10.518000000000001</v>
      </c>
      <c r="I97" s="223"/>
      <c r="J97" s="218"/>
      <c r="K97" s="218"/>
      <c r="L97" s="224"/>
      <c r="M97" s="225"/>
      <c r="N97" s="226"/>
      <c r="O97" s="226"/>
      <c r="P97" s="226"/>
      <c r="Q97" s="226"/>
      <c r="R97" s="226"/>
      <c r="S97" s="226"/>
      <c r="T97" s="227"/>
      <c r="AT97" s="228" t="s">
        <v>170</v>
      </c>
      <c r="AU97" s="228" t="s">
        <v>82</v>
      </c>
      <c r="AV97" s="12" t="s">
        <v>82</v>
      </c>
      <c r="AW97" s="12" t="s">
        <v>37</v>
      </c>
      <c r="AX97" s="12" t="s">
        <v>24</v>
      </c>
      <c r="AY97" s="228" t="s">
        <v>161</v>
      </c>
    </row>
    <row r="98" spans="2:65" s="1" customFormat="1" ht="44.25" customHeight="1">
      <c r="B98" s="41"/>
      <c r="C98" s="193" t="s">
        <v>168</v>
      </c>
      <c r="D98" s="193" t="s">
        <v>163</v>
      </c>
      <c r="E98" s="194" t="s">
        <v>198</v>
      </c>
      <c r="F98" s="195" t="s">
        <v>199</v>
      </c>
      <c r="G98" s="196" t="s">
        <v>175</v>
      </c>
      <c r="H98" s="197">
        <v>26.81</v>
      </c>
      <c r="I98" s="198"/>
      <c r="J98" s="199">
        <f>ROUND(I98*H98,2)</f>
        <v>0</v>
      </c>
      <c r="K98" s="195" t="s">
        <v>167</v>
      </c>
      <c r="L98" s="61"/>
      <c r="M98" s="200" t="s">
        <v>22</v>
      </c>
      <c r="N98" s="201" t="s">
        <v>44</v>
      </c>
      <c r="O98" s="42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AR98" s="24" t="s">
        <v>168</v>
      </c>
      <c r="AT98" s="24" t="s">
        <v>163</v>
      </c>
      <c r="AU98" s="24" t="s">
        <v>82</v>
      </c>
      <c r="AY98" s="24" t="s">
        <v>161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24" t="s">
        <v>24</v>
      </c>
      <c r="BK98" s="204">
        <f>ROUND(I98*H98,2)</f>
        <v>0</v>
      </c>
      <c r="BL98" s="24" t="s">
        <v>168</v>
      </c>
      <c r="BM98" s="24" t="s">
        <v>305</v>
      </c>
    </row>
    <row r="99" spans="2:65" s="12" customFormat="1">
      <c r="B99" s="217"/>
      <c r="C99" s="218"/>
      <c r="D99" s="219" t="s">
        <v>170</v>
      </c>
      <c r="E99" s="220" t="s">
        <v>22</v>
      </c>
      <c r="F99" s="221" t="s">
        <v>306</v>
      </c>
      <c r="G99" s="218"/>
      <c r="H99" s="222">
        <v>26.81</v>
      </c>
      <c r="I99" s="223"/>
      <c r="J99" s="218"/>
      <c r="K99" s="218"/>
      <c r="L99" s="224"/>
      <c r="M99" s="225"/>
      <c r="N99" s="226"/>
      <c r="O99" s="226"/>
      <c r="P99" s="226"/>
      <c r="Q99" s="226"/>
      <c r="R99" s="226"/>
      <c r="S99" s="226"/>
      <c r="T99" s="227"/>
      <c r="AT99" s="228" t="s">
        <v>170</v>
      </c>
      <c r="AU99" s="228" t="s">
        <v>82</v>
      </c>
      <c r="AV99" s="12" t="s">
        <v>82</v>
      </c>
      <c r="AW99" s="12" t="s">
        <v>37</v>
      </c>
      <c r="AX99" s="12" t="s">
        <v>24</v>
      </c>
      <c r="AY99" s="228" t="s">
        <v>161</v>
      </c>
    </row>
    <row r="100" spans="2:65" s="1" customFormat="1" ht="44.25" customHeight="1">
      <c r="B100" s="41"/>
      <c r="C100" s="193" t="s">
        <v>192</v>
      </c>
      <c r="D100" s="193" t="s">
        <v>163</v>
      </c>
      <c r="E100" s="194" t="s">
        <v>203</v>
      </c>
      <c r="F100" s="195" t="s">
        <v>204</v>
      </c>
      <c r="G100" s="196" t="s">
        <v>175</v>
      </c>
      <c r="H100" s="197">
        <v>268.10000000000002</v>
      </c>
      <c r="I100" s="198"/>
      <c r="J100" s="199">
        <f>ROUND(I100*H100,2)</f>
        <v>0</v>
      </c>
      <c r="K100" s="195" t="s">
        <v>167</v>
      </c>
      <c r="L100" s="61"/>
      <c r="M100" s="200" t="s">
        <v>22</v>
      </c>
      <c r="N100" s="201" t="s">
        <v>44</v>
      </c>
      <c r="O100" s="42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AR100" s="24" t="s">
        <v>168</v>
      </c>
      <c r="AT100" s="24" t="s">
        <v>163</v>
      </c>
      <c r="AU100" s="24" t="s">
        <v>82</v>
      </c>
      <c r="AY100" s="24" t="s">
        <v>161</v>
      </c>
      <c r="BE100" s="204">
        <f>IF(N100="základní",J100,0)</f>
        <v>0</v>
      </c>
      <c r="BF100" s="204">
        <f>IF(N100="snížená",J100,0)</f>
        <v>0</v>
      </c>
      <c r="BG100" s="204">
        <f>IF(N100="zákl. přenesená",J100,0)</f>
        <v>0</v>
      </c>
      <c r="BH100" s="204">
        <f>IF(N100="sníž. přenesená",J100,0)</f>
        <v>0</v>
      </c>
      <c r="BI100" s="204">
        <f>IF(N100="nulová",J100,0)</f>
        <v>0</v>
      </c>
      <c r="BJ100" s="24" t="s">
        <v>24</v>
      </c>
      <c r="BK100" s="204">
        <f>ROUND(I100*H100,2)</f>
        <v>0</v>
      </c>
      <c r="BL100" s="24" t="s">
        <v>168</v>
      </c>
      <c r="BM100" s="24" t="s">
        <v>307</v>
      </c>
    </row>
    <row r="101" spans="2:65" s="12" customFormat="1">
      <c r="B101" s="217"/>
      <c r="C101" s="218"/>
      <c r="D101" s="219" t="s">
        <v>170</v>
      </c>
      <c r="E101" s="218"/>
      <c r="F101" s="221" t="s">
        <v>308</v>
      </c>
      <c r="G101" s="218"/>
      <c r="H101" s="222">
        <v>268.10000000000002</v>
      </c>
      <c r="I101" s="223"/>
      <c r="J101" s="218"/>
      <c r="K101" s="218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170</v>
      </c>
      <c r="AU101" s="228" t="s">
        <v>82</v>
      </c>
      <c r="AV101" s="12" t="s">
        <v>82</v>
      </c>
      <c r="AW101" s="12" t="s">
        <v>6</v>
      </c>
      <c r="AX101" s="12" t="s">
        <v>24</v>
      </c>
      <c r="AY101" s="228" t="s">
        <v>161</v>
      </c>
    </row>
    <row r="102" spans="2:65" s="1" customFormat="1" ht="31.5" customHeight="1">
      <c r="B102" s="41"/>
      <c r="C102" s="193" t="s">
        <v>197</v>
      </c>
      <c r="D102" s="193" t="s">
        <v>163</v>
      </c>
      <c r="E102" s="194" t="s">
        <v>309</v>
      </c>
      <c r="F102" s="195" t="s">
        <v>310</v>
      </c>
      <c r="G102" s="196" t="s">
        <v>175</v>
      </c>
      <c r="H102" s="197">
        <v>5.7750000000000004</v>
      </c>
      <c r="I102" s="198"/>
      <c r="J102" s="199">
        <f>ROUND(I102*H102,2)</f>
        <v>0</v>
      </c>
      <c r="K102" s="195" t="s">
        <v>188</v>
      </c>
      <c r="L102" s="61"/>
      <c r="M102" s="200" t="s">
        <v>22</v>
      </c>
      <c r="N102" s="201" t="s">
        <v>44</v>
      </c>
      <c r="O102" s="42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AR102" s="24" t="s">
        <v>168</v>
      </c>
      <c r="AT102" s="24" t="s">
        <v>163</v>
      </c>
      <c r="AU102" s="24" t="s">
        <v>82</v>
      </c>
      <c r="AY102" s="24" t="s">
        <v>161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24" t="s">
        <v>24</v>
      </c>
      <c r="BK102" s="204">
        <f>ROUND(I102*H102,2)</f>
        <v>0</v>
      </c>
      <c r="BL102" s="24" t="s">
        <v>168</v>
      </c>
      <c r="BM102" s="24" t="s">
        <v>311</v>
      </c>
    </row>
    <row r="103" spans="2:65" s="12" customFormat="1">
      <c r="B103" s="217"/>
      <c r="C103" s="218"/>
      <c r="D103" s="219" t="s">
        <v>170</v>
      </c>
      <c r="E103" s="220" t="s">
        <v>22</v>
      </c>
      <c r="F103" s="221" t="s">
        <v>312</v>
      </c>
      <c r="G103" s="218"/>
      <c r="H103" s="222">
        <v>5.7750000000000004</v>
      </c>
      <c r="I103" s="223"/>
      <c r="J103" s="218"/>
      <c r="K103" s="218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170</v>
      </c>
      <c r="AU103" s="228" t="s">
        <v>82</v>
      </c>
      <c r="AV103" s="12" t="s">
        <v>82</v>
      </c>
      <c r="AW103" s="12" t="s">
        <v>37</v>
      </c>
      <c r="AX103" s="12" t="s">
        <v>24</v>
      </c>
      <c r="AY103" s="228" t="s">
        <v>161</v>
      </c>
    </row>
    <row r="104" spans="2:65" s="1" customFormat="1" ht="22.5" customHeight="1">
      <c r="B104" s="41"/>
      <c r="C104" s="193" t="s">
        <v>202</v>
      </c>
      <c r="D104" s="193" t="s">
        <v>163</v>
      </c>
      <c r="E104" s="194" t="s">
        <v>208</v>
      </c>
      <c r="F104" s="195" t="s">
        <v>209</v>
      </c>
      <c r="G104" s="196" t="s">
        <v>175</v>
      </c>
      <c r="H104" s="197">
        <v>26.81</v>
      </c>
      <c r="I104" s="198"/>
      <c r="J104" s="199">
        <f>ROUND(I104*H104,2)</f>
        <v>0</v>
      </c>
      <c r="K104" s="195" t="s">
        <v>167</v>
      </c>
      <c r="L104" s="61"/>
      <c r="M104" s="200" t="s">
        <v>22</v>
      </c>
      <c r="N104" s="201" t="s">
        <v>44</v>
      </c>
      <c r="O104" s="42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AR104" s="24" t="s">
        <v>168</v>
      </c>
      <c r="AT104" s="24" t="s">
        <v>163</v>
      </c>
      <c r="AU104" s="24" t="s">
        <v>82</v>
      </c>
      <c r="AY104" s="24" t="s">
        <v>161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4" t="s">
        <v>24</v>
      </c>
      <c r="BK104" s="204">
        <f>ROUND(I104*H104,2)</f>
        <v>0</v>
      </c>
      <c r="BL104" s="24" t="s">
        <v>168</v>
      </c>
      <c r="BM104" s="24" t="s">
        <v>313</v>
      </c>
    </row>
    <row r="105" spans="2:65" s="12" customFormat="1">
      <c r="B105" s="217"/>
      <c r="C105" s="218"/>
      <c r="D105" s="219" t="s">
        <v>170</v>
      </c>
      <c r="E105" s="220" t="s">
        <v>22</v>
      </c>
      <c r="F105" s="221" t="s">
        <v>306</v>
      </c>
      <c r="G105" s="218"/>
      <c r="H105" s="222">
        <v>26.81</v>
      </c>
      <c r="I105" s="223"/>
      <c r="J105" s="218"/>
      <c r="K105" s="218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170</v>
      </c>
      <c r="AU105" s="228" t="s">
        <v>82</v>
      </c>
      <c r="AV105" s="12" t="s">
        <v>82</v>
      </c>
      <c r="AW105" s="12" t="s">
        <v>37</v>
      </c>
      <c r="AX105" s="12" t="s">
        <v>24</v>
      </c>
      <c r="AY105" s="228" t="s">
        <v>161</v>
      </c>
    </row>
    <row r="106" spans="2:65" s="1" customFormat="1" ht="22.5" customHeight="1">
      <c r="B106" s="41"/>
      <c r="C106" s="193" t="s">
        <v>207</v>
      </c>
      <c r="D106" s="193" t="s">
        <v>163</v>
      </c>
      <c r="E106" s="194" t="s">
        <v>314</v>
      </c>
      <c r="F106" s="195" t="s">
        <v>315</v>
      </c>
      <c r="G106" s="196" t="s">
        <v>214</v>
      </c>
      <c r="H106" s="197">
        <v>39.966999999999999</v>
      </c>
      <c r="I106" s="198"/>
      <c r="J106" s="199">
        <f>ROUND(I106*H106,2)</f>
        <v>0</v>
      </c>
      <c r="K106" s="195" t="s">
        <v>22</v>
      </c>
      <c r="L106" s="61"/>
      <c r="M106" s="200" t="s">
        <v>22</v>
      </c>
      <c r="N106" s="201" t="s">
        <v>44</v>
      </c>
      <c r="O106" s="42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AR106" s="24" t="s">
        <v>168</v>
      </c>
      <c r="AT106" s="24" t="s">
        <v>163</v>
      </c>
      <c r="AU106" s="24" t="s">
        <v>82</v>
      </c>
      <c r="AY106" s="24" t="s">
        <v>161</v>
      </c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4" t="s">
        <v>24</v>
      </c>
      <c r="BK106" s="204">
        <f>ROUND(I106*H106,2)</f>
        <v>0</v>
      </c>
      <c r="BL106" s="24" t="s">
        <v>168</v>
      </c>
      <c r="BM106" s="24" t="s">
        <v>316</v>
      </c>
    </row>
    <row r="107" spans="2:65" s="12" customFormat="1">
      <c r="B107" s="217"/>
      <c r="C107" s="218"/>
      <c r="D107" s="219" t="s">
        <v>170</v>
      </c>
      <c r="E107" s="220" t="s">
        <v>22</v>
      </c>
      <c r="F107" s="221" t="s">
        <v>317</v>
      </c>
      <c r="G107" s="218"/>
      <c r="H107" s="222">
        <v>39.966999999999999</v>
      </c>
      <c r="I107" s="223"/>
      <c r="J107" s="218"/>
      <c r="K107" s="218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170</v>
      </c>
      <c r="AU107" s="228" t="s">
        <v>82</v>
      </c>
      <c r="AV107" s="12" t="s">
        <v>82</v>
      </c>
      <c r="AW107" s="12" t="s">
        <v>37</v>
      </c>
      <c r="AX107" s="12" t="s">
        <v>24</v>
      </c>
      <c r="AY107" s="228" t="s">
        <v>161</v>
      </c>
    </row>
    <row r="108" spans="2:65" s="1" customFormat="1" ht="22.5" customHeight="1">
      <c r="B108" s="41"/>
      <c r="C108" s="193" t="s">
        <v>211</v>
      </c>
      <c r="D108" s="193" t="s">
        <v>163</v>
      </c>
      <c r="E108" s="194" t="s">
        <v>318</v>
      </c>
      <c r="F108" s="195" t="s">
        <v>319</v>
      </c>
      <c r="G108" s="196" t="s">
        <v>214</v>
      </c>
      <c r="H108" s="197">
        <v>10.973000000000001</v>
      </c>
      <c r="I108" s="198"/>
      <c r="J108" s="199">
        <f>ROUND(I108*H108,2)</f>
        <v>0</v>
      </c>
      <c r="K108" s="195" t="s">
        <v>22</v>
      </c>
      <c r="L108" s="61"/>
      <c r="M108" s="200" t="s">
        <v>22</v>
      </c>
      <c r="N108" s="201" t="s">
        <v>44</v>
      </c>
      <c r="O108" s="42"/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AR108" s="24" t="s">
        <v>168</v>
      </c>
      <c r="AT108" s="24" t="s">
        <v>163</v>
      </c>
      <c r="AU108" s="24" t="s">
        <v>82</v>
      </c>
      <c r="AY108" s="24" t="s">
        <v>161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4" t="s">
        <v>24</v>
      </c>
      <c r="BK108" s="204">
        <f>ROUND(I108*H108,2)</f>
        <v>0</v>
      </c>
      <c r="BL108" s="24" t="s">
        <v>168</v>
      </c>
      <c r="BM108" s="24" t="s">
        <v>320</v>
      </c>
    </row>
    <row r="109" spans="2:65" s="12" customFormat="1">
      <c r="B109" s="217"/>
      <c r="C109" s="218"/>
      <c r="D109" s="219" t="s">
        <v>170</v>
      </c>
      <c r="E109" s="220" t="s">
        <v>22</v>
      </c>
      <c r="F109" s="221" t="s">
        <v>321</v>
      </c>
      <c r="G109" s="218"/>
      <c r="H109" s="222">
        <v>10.973000000000001</v>
      </c>
      <c r="I109" s="223"/>
      <c r="J109" s="218"/>
      <c r="K109" s="218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170</v>
      </c>
      <c r="AU109" s="228" t="s">
        <v>82</v>
      </c>
      <c r="AV109" s="12" t="s">
        <v>82</v>
      </c>
      <c r="AW109" s="12" t="s">
        <v>37</v>
      </c>
      <c r="AX109" s="12" t="s">
        <v>24</v>
      </c>
      <c r="AY109" s="228" t="s">
        <v>161</v>
      </c>
    </row>
    <row r="110" spans="2:65" s="1" customFormat="1" ht="22.5" customHeight="1">
      <c r="B110" s="41"/>
      <c r="C110" s="193" t="s">
        <v>217</v>
      </c>
      <c r="D110" s="193" t="s">
        <v>163</v>
      </c>
      <c r="E110" s="194" t="s">
        <v>218</v>
      </c>
      <c r="F110" s="195" t="s">
        <v>219</v>
      </c>
      <c r="G110" s="196" t="s">
        <v>220</v>
      </c>
      <c r="H110" s="197">
        <v>67.881</v>
      </c>
      <c r="I110" s="198"/>
      <c r="J110" s="199">
        <f>ROUND(I110*H110,2)</f>
        <v>0</v>
      </c>
      <c r="K110" s="195" t="s">
        <v>167</v>
      </c>
      <c r="L110" s="61"/>
      <c r="M110" s="200" t="s">
        <v>22</v>
      </c>
      <c r="N110" s="201" t="s">
        <v>44</v>
      </c>
      <c r="O110" s="42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AR110" s="24" t="s">
        <v>168</v>
      </c>
      <c r="AT110" s="24" t="s">
        <v>163</v>
      </c>
      <c r="AU110" s="24" t="s">
        <v>82</v>
      </c>
      <c r="AY110" s="24" t="s">
        <v>161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4" t="s">
        <v>24</v>
      </c>
      <c r="BK110" s="204">
        <f>ROUND(I110*H110,2)</f>
        <v>0</v>
      </c>
      <c r="BL110" s="24" t="s">
        <v>168</v>
      </c>
      <c r="BM110" s="24" t="s">
        <v>322</v>
      </c>
    </row>
    <row r="111" spans="2:65" s="11" customFormat="1">
      <c r="B111" s="205"/>
      <c r="C111" s="206"/>
      <c r="D111" s="207" t="s">
        <v>170</v>
      </c>
      <c r="E111" s="208" t="s">
        <v>22</v>
      </c>
      <c r="F111" s="209" t="s">
        <v>323</v>
      </c>
      <c r="G111" s="206"/>
      <c r="H111" s="210" t="s">
        <v>22</v>
      </c>
      <c r="I111" s="211"/>
      <c r="J111" s="206"/>
      <c r="K111" s="206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170</v>
      </c>
      <c r="AU111" s="216" t="s">
        <v>82</v>
      </c>
      <c r="AV111" s="11" t="s">
        <v>24</v>
      </c>
      <c r="AW111" s="11" t="s">
        <v>37</v>
      </c>
      <c r="AX111" s="11" t="s">
        <v>73</v>
      </c>
      <c r="AY111" s="216" t="s">
        <v>161</v>
      </c>
    </row>
    <row r="112" spans="2:65" s="12" customFormat="1">
      <c r="B112" s="217"/>
      <c r="C112" s="218"/>
      <c r="D112" s="207" t="s">
        <v>170</v>
      </c>
      <c r="E112" s="229" t="s">
        <v>22</v>
      </c>
      <c r="F112" s="230" t="s">
        <v>324</v>
      </c>
      <c r="G112" s="218"/>
      <c r="H112" s="231">
        <v>27.620999999999999</v>
      </c>
      <c r="I112" s="223"/>
      <c r="J112" s="218"/>
      <c r="K112" s="218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170</v>
      </c>
      <c r="AU112" s="228" t="s">
        <v>82</v>
      </c>
      <c r="AV112" s="12" t="s">
        <v>82</v>
      </c>
      <c r="AW112" s="12" t="s">
        <v>37</v>
      </c>
      <c r="AX112" s="12" t="s">
        <v>73</v>
      </c>
      <c r="AY112" s="228" t="s">
        <v>161</v>
      </c>
    </row>
    <row r="113" spans="2:65" s="11" customFormat="1">
      <c r="B113" s="205"/>
      <c r="C113" s="206"/>
      <c r="D113" s="207" t="s">
        <v>170</v>
      </c>
      <c r="E113" s="208" t="s">
        <v>22</v>
      </c>
      <c r="F113" s="209" t="s">
        <v>299</v>
      </c>
      <c r="G113" s="206"/>
      <c r="H113" s="210" t="s">
        <v>22</v>
      </c>
      <c r="I113" s="211"/>
      <c r="J113" s="206"/>
      <c r="K113" s="206"/>
      <c r="L113" s="212"/>
      <c r="M113" s="213"/>
      <c r="N113" s="214"/>
      <c r="O113" s="214"/>
      <c r="P113" s="214"/>
      <c r="Q113" s="214"/>
      <c r="R113" s="214"/>
      <c r="S113" s="214"/>
      <c r="T113" s="215"/>
      <c r="AT113" s="216" t="s">
        <v>170</v>
      </c>
      <c r="AU113" s="216" t="s">
        <v>82</v>
      </c>
      <c r="AV113" s="11" t="s">
        <v>24</v>
      </c>
      <c r="AW113" s="11" t="s">
        <v>37</v>
      </c>
      <c r="AX113" s="11" t="s">
        <v>73</v>
      </c>
      <c r="AY113" s="216" t="s">
        <v>161</v>
      </c>
    </row>
    <row r="114" spans="2:65" s="12" customFormat="1">
      <c r="B114" s="217"/>
      <c r="C114" s="218"/>
      <c r="D114" s="207" t="s">
        <v>170</v>
      </c>
      <c r="E114" s="229" t="s">
        <v>22</v>
      </c>
      <c r="F114" s="230" t="s">
        <v>325</v>
      </c>
      <c r="G114" s="218"/>
      <c r="H114" s="231">
        <v>40.26</v>
      </c>
      <c r="I114" s="223"/>
      <c r="J114" s="218"/>
      <c r="K114" s="218"/>
      <c r="L114" s="224"/>
      <c r="M114" s="225"/>
      <c r="N114" s="226"/>
      <c r="O114" s="226"/>
      <c r="P114" s="226"/>
      <c r="Q114" s="226"/>
      <c r="R114" s="226"/>
      <c r="S114" s="226"/>
      <c r="T114" s="227"/>
      <c r="AT114" s="228" t="s">
        <v>170</v>
      </c>
      <c r="AU114" s="228" t="s">
        <v>82</v>
      </c>
      <c r="AV114" s="12" t="s">
        <v>82</v>
      </c>
      <c r="AW114" s="12" t="s">
        <v>37</v>
      </c>
      <c r="AX114" s="12" t="s">
        <v>73</v>
      </c>
      <c r="AY114" s="228" t="s">
        <v>161</v>
      </c>
    </row>
    <row r="115" spans="2:65" s="13" customFormat="1">
      <c r="B115" s="246"/>
      <c r="C115" s="247"/>
      <c r="D115" s="207" t="s">
        <v>170</v>
      </c>
      <c r="E115" s="257" t="s">
        <v>22</v>
      </c>
      <c r="F115" s="258" t="s">
        <v>302</v>
      </c>
      <c r="G115" s="247"/>
      <c r="H115" s="259">
        <v>67.881</v>
      </c>
      <c r="I115" s="251"/>
      <c r="J115" s="247"/>
      <c r="K115" s="247"/>
      <c r="L115" s="252"/>
      <c r="M115" s="253"/>
      <c r="N115" s="254"/>
      <c r="O115" s="254"/>
      <c r="P115" s="254"/>
      <c r="Q115" s="254"/>
      <c r="R115" s="254"/>
      <c r="S115" s="254"/>
      <c r="T115" s="255"/>
      <c r="AT115" s="256" t="s">
        <v>170</v>
      </c>
      <c r="AU115" s="256" t="s">
        <v>82</v>
      </c>
      <c r="AV115" s="13" t="s">
        <v>168</v>
      </c>
      <c r="AW115" s="13" t="s">
        <v>37</v>
      </c>
      <c r="AX115" s="13" t="s">
        <v>24</v>
      </c>
      <c r="AY115" s="256" t="s">
        <v>161</v>
      </c>
    </row>
    <row r="116" spans="2:65" s="10" customFormat="1" ht="29.85" customHeight="1">
      <c r="B116" s="176"/>
      <c r="C116" s="177"/>
      <c r="D116" s="190" t="s">
        <v>72</v>
      </c>
      <c r="E116" s="191" t="s">
        <v>192</v>
      </c>
      <c r="F116" s="191" t="s">
        <v>228</v>
      </c>
      <c r="G116" s="177"/>
      <c r="H116" s="177"/>
      <c r="I116" s="180"/>
      <c r="J116" s="192">
        <f>BK116</f>
        <v>0</v>
      </c>
      <c r="K116" s="177"/>
      <c r="L116" s="182"/>
      <c r="M116" s="183"/>
      <c r="N116" s="184"/>
      <c r="O116" s="184"/>
      <c r="P116" s="185">
        <f>SUM(P117:P132)</f>
        <v>0</v>
      </c>
      <c r="Q116" s="184"/>
      <c r="R116" s="185">
        <f>SUM(R117:R132)</f>
        <v>35.587526400000002</v>
      </c>
      <c r="S116" s="184"/>
      <c r="T116" s="186">
        <f>SUM(T117:T132)</f>
        <v>0</v>
      </c>
      <c r="AR116" s="187" t="s">
        <v>24</v>
      </c>
      <c r="AT116" s="188" t="s">
        <v>72</v>
      </c>
      <c r="AU116" s="188" t="s">
        <v>24</v>
      </c>
      <c r="AY116" s="187" t="s">
        <v>161</v>
      </c>
      <c r="BK116" s="189">
        <f>SUM(BK117:BK132)</f>
        <v>0</v>
      </c>
    </row>
    <row r="117" spans="2:65" s="1" customFormat="1" ht="22.5" customHeight="1">
      <c r="B117" s="41"/>
      <c r="C117" s="193" t="s">
        <v>224</v>
      </c>
      <c r="D117" s="193" t="s">
        <v>163</v>
      </c>
      <c r="E117" s="194" t="s">
        <v>326</v>
      </c>
      <c r="F117" s="195" t="s">
        <v>327</v>
      </c>
      <c r="G117" s="196" t="s">
        <v>220</v>
      </c>
      <c r="H117" s="197">
        <v>26.4</v>
      </c>
      <c r="I117" s="198"/>
      <c r="J117" s="199">
        <f>ROUND(I117*H117,2)</f>
        <v>0</v>
      </c>
      <c r="K117" s="195" t="s">
        <v>167</v>
      </c>
      <c r="L117" s="61"/>
      <c r="M117" s="200" t="s">
        <v>22</v>
      </c>
      <c r="N117" s="201" t="s">
        <v>44</v>
      </c>
      <c r="O117" s="42"/>
      <c r="P117" s="202">
        <f>O117*H117</f>
        <v>0</v>
      </c>
      <c r="Q117" s="202">
        <v>9.8199999999999996E-2</v>
      </c>
      <c r="R117" s="202">
        <f>Q117*H117</f>
        <v>2.5924799999999997</v>
      </c>
      <c r="S117" s="202">
        <v>0</v>
      </c>
      <c r="T117" s="203">
        <f>S117*H117</f>
        <v>0</v>
      </c>
      <c r="AR117" s="24" t="s">
        <v>168</v>
      </c>
      <c r="AT117" s="24" t="s">
        <v>163</v>
      </c>
      <c r="AU117" s="24" t="s">
        <v>82</v>
      </c>
      <c r="AY117" s="24" t="s">
        <v>161</v>
      </c>
      <c r="BE117" s="204">
        <f>IF(N117="základní",J117,0)</f>
        <v>0</v>
      </c>
      <c r="BF117" s="204">
        <f>IF(N117="snížená",J117,0)</f>
        <v>0</v>
      </c>
      <c r="BG117" s="204">
        <f>IF(N117="zákl. přenesená",J117,0)</f>
        <v>0</v>
      </c>
      <c r="BH117" s="204">
        <f>IF(N117="sníž. přenesená",J117,0)</f>
        <v>0</v>
      </c>
      <c r="BI117" s="204">
        <f>IF(N117="nulová",J117,0)</f>
        <v>0</v>
      </c>
      <c r="BJ117" s="24" t="s">
        <v>24</v>
      </c>
      <c r="BK117" s="204">
        <f>ROUND(I117*H117,2)</f>
        <v>0</v>
      </c>
      <c r="BL117" s="24" t="s">
        <v>168</v>
      </c>
      <c r="BM117" s="24" t="s">
        <v>328</v>
      </c>
    </row>
    <row r="118" spans="2:65" s="11" customFormat="1">
      <c r="B118" s="205"/>
      <c r="C118" s="206"/>
      <c r="D118" s="207" t="s">
        <v>170</v>
      </c>
      <c r="E118" s="208" t="s">
        <v>22</v>
      </c>
      <c r="F118" s="209" t="s">
        <v>329</v>
      </c>
      <c r="G118" s="206"/>
      <c r="H118" s="210" t="s">
        <v>22</v>
      </c>
      <c r="I118" s="211"/>
      <c r="J118" s="206"/>
      <c r="K118" s="206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170</v>
      </c>
      <c r="AU118" s="216" t="s">
        <v>82</v>
      </c>
      <c r="AV118" s="11" t="s">
        <v>24</v>
      </c>
      <c r="AW118" s="11" t="s">
        <v>37</v>
      </c>
      <c r="AX118" s="11" t="s">
        <v>73</v>
      </c>
      <c r="AY118" s="216" t="s">
        <v>161</v>
      </c>
    </row>
    <row r="119" spans="2:65" s="12" customFormat="1">
      <c r="B119" s="217"/>
      <c r="C119" s="218"/>
      <c r="D119" s="219" t="s">
        <v>170</v>
      </c>
      <c r="E119" s="220" t="s">
        <v>22</v>
      </c>
      <c r="F119" s="221" t="s">
        <v>330</v>
      </c>
      <c r="G119" s="218"/>
      <c r="H119" s="222">
        <v>26.4</v>
      </c>
      <c r="I119" s="223"/>
      <c r="J119" s="218"/>
      <c r="K119" s="218"/>
      <c r="L119" s="224"/>
      <c r="M119" s="225"/>
      <c r="N119" s="226"/>
      <c r="O119" s="226"/>
      <c r="P119" s="226"/>
      <c r="Q119" s="226"/>
      <c r="R119" s="226"/>
      <c r="S119" s="226"/>
      <c r="T119" s="227"/>
      <c r="AT119" s="228" t="s">
        <v>170</v>
      </c>
      <c r="AU119" s="228" t="s">
        <v>82</v>
      </c>
      <c r="AV119" s="12" t="s">
        <v>82</v>
      </c>
      <c r="AW119" s="12" t="s">
        <v>37</v>
      </c>
      <c r="AX119" s="12" t="s">
        <v>24</v>
      </c>
      <c r="AY119" s="228" t="s">
        <v>161</v>
      </c>
    </row>
    <row r="120" spans="2:65" s="1" customFormat="1" ht="22.5" customHeight="1">
      <c r="B120" s="41"/>
      <c r="C120" s="193" t="s">
        <v>229</v>
      </c>
      <c r="D120" s="193" t="s">
        <v>163</v>
      </c>
      <c r="E120" s="194" t="s">
        <v>230</v>
      </c>
      <c r="F120" s="195" t="s">
        <v>231</v>
      </c>
      <c r="G120" s="196" t="s">
        <v>220</v>
      </c>
      <c r="H120" s="197">
        <v>36.6</v>
      </c>
      <c r="I120" s="198"/>
      <c r="J120" s="199">
        <f>ROUND(I120*H120,2)</f>
        <v>0</v>
      </c>
      <c r="K120" s="195" t="s">
        <v>188</v>
      </c>
      <c r="L120" s="61"/>
      <c r="M120" s="200" t="s">
        <v>22</v>
      </c>
      <c r="N120" s="201" t="s">
        <v>44</v>
      </c>
      <c r="O120" s="42"/>
      <c r="P120" s="202">
        <f>O120*H120</f>
        <v>0</v>
      </c>
      <c r="Q120" s="202">
        <v>0.11637</v>
      </c>
      <c r="R120" s="202">
        <f>Q120*H120</f>
        <v>4.2591420000000006</v>
      </c>
      <c r="S120" s="202">
        <v>0</v>
      </c>
      <c r="T120" s="203">
        <f>S120*H120</f>
        <v>0</v>
      </c>
      <c r="AR120" s="24" t="s">
        <v>168</v>
      </c>
      <c r="AT120" s="24" t="s">
        <v>163</v>
      </c>
      <c r="AU120" s="24" t="s">
        <v>82</v>
      </c>
      <c r="AY120" s="24" t="s">
        <v>161</v>
      </c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24" t="s">
        <v>24</v>
      </c>
      <c r="BK120" s="204">
        <f>ROUND(I120*H120,2)</f>
        <v>0</v>
      </c>
      <c r="BL120" s="24" t="s">
        <v>168</v>
      </c>
      <c r="BM120" s="24" t="s">
        <v>331</v>
      </c>
    </row>
    <row r="121" spans="2:65" s="11" customFormat="1">
      <c r="B121" s="205"/>
      <c r="C121" s="206"/>
      <c r="D121" s="207" t="s">
        <v>170</v>
      </c>
      <c r="E121" s="208" t="s">
        <v>22</v>
      </c>
      <c r="F121" s="209" t="s">
        <v>233</v>
      </c>
      <c r="G121" s="206"/>
      <c r="H121" s="210" t="s">
        <v>22</v>
      </c>
      <c r="I121" s="211"/>
      <c r="J121" s="206"/>
      <c r="K121" s="206"/>
      <c r="L121" s="212"/>
      <c r="M121" s="213"/>
      <c r="N121" s="214"/>
      <c r="O121" s="214"/>
      <c r="P121" s="214"/>
      <c r="Q121" s="214"/>
      <c r="R121" s="214"/>
      <c r="S121" s="214"/>
      <c r="T121" s="215"/>
      <c r="AT121" s="216" t="s">
        <v>170</v>
      </c>
      <c r="AU121" s="216" t="s">
        <v>82</v>
      </c>
      <c r="AV121" s="11" t="s">
        <v>24</v>
      </c>
      <c r="AW121" s="11" t="s">
        <v>37</v>
      </c>
      <c r="AX121" s="11" t="s">
        <v>73</v>
      </c>
      <c r="AY121" s="216" t="s">
        <v>161</v>
      </c>
    </row>
    <row r="122" spans="2:65" s="12" customFormat="1">
      <c r="B122" s="217"/>
      <c r="C122" s="218"/>
      <c r="D122" s="219" t="s">
        <v>170</v>
      </c>
      <c r="E122" s="220" t="s">
        <v>22</v>
      </c>
      <c r="F122" s="221" t="s">
        <v>332</v>
      </c>
      <c r="G122" s="218"/>
      <c r="H122" s="222">
        <v>36.6</v>
      </c>
      <c r="I122" s="223"/>
      <c r="J122" s="218"/>
      <c r="K122" s="218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170</v>
      </c>
      <c r="AU122" s="228" t="s">
        <v>82</v>
      </c>
      <c r="AV122" s="12" t="s">
        <v>82</v>
      </c>
      <c r="AW122" s="12" t="s">
        <v>37</v>
      </c>
      <c r="AX122" s="12" t="s">
        <v>24</v>
      </c>
      <c r="AY122" s="228" t="s">
        <v>161</v>
      </c>
    </row>
    <row r="123" spans="2:65" s="1" customFormat="1" ht="22.5" customHeight="1">
      <c r="B123" s="41"/>
      <c r="C123" s="193" t="s">
        <v>235</v>
      </c>
      <c r="D123" s="193" t="s">
        <v>163</v>
      </c>
      <c r="E123" s="194" t="s">
        <v>236</v>
      </c>
      <c r="F123" s="195" t="s">
        <v>237</v>
      </c>
      <c r="G123" s="196" t="s">
        <v>220</v>
      </c>
      <c r="H123" s="197">
        <v>40.26</v>
      </c>
      <c r="I123" s="198"/>
      <c r="J123" s="199">
        <f>ROUND(I123*H123,2)</f>
        <v>0</v>
      </c>
      <c r="K123" s="195" t="s">
        <v>167</v>
      </c>
      <c r="L123" s="61"/>
      <c r="M123" s="200" t="s">
        <v>22</v>
      </c>
      <c r="N123" s="201" t="s">
        <v>44</v>
      </c>
      <c r="O123" s="42"/>
      <c r="P123" s="202">
        <f>O123*H123</f>
        <v>0</v>
      </c>
      <c r="Q123" s="202">
        <v>0.27994000000000002</v>
      </c>
      <c r="R123" s="202">
        <f>Q123*H123</f>
        <v>11.270384400000001</v>
      </c>
      <c r="S123" s="202">
        <v>0</v>
      </c>
      <c r="T123" s="203">
        <f>S123*H123</f>
        <v>0</v>
      </c>
      <c r="AR123" s="24" t="s">
        <v>168</v>
      </c>
      <c r="AT123" s="24" t="s">
        <v>163</v>
      </c>
      <c r="AU123" s="24" t="s">
        <v>82</v>
      </c>
      <c r="AY123" s="24" t="s">
        <v>161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24" t="s">
        <v>24</v>
      </c>
      <c r="BK123" s="204">
        <f>ROUND(I123*H123,2)</f>
        <v>0</v>
      </c>
      <c r="BL123" s="24" t="s">
        <v>168</v>
      </c>
      <c r="BM123" s="24" t="s">
        <v>333</v>
      </c>
    </row>
    <row r="124" spans="2:65" s="11" customFormat="1">
      <c r="B124" s="205"/>
      <c r="C124" s="206"/>
      <c r="D124" s="207" t="s">
        <v>170</v>
      </c>
      <c r="E124" s="208" t="s">
        <v>22</v>
      </c>
      <c r="F124" s="209" t="s">
        <v>239</v>
      </c>
      <c r="G124" s="206"/>
      <c r="H124" s="210" t="s">
        <v>22</v>
      </c>
      <c r="I124" s="211"/>
      <c r="J124" s="206"/>
      <c r="K124" s="206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170</v>
      </c>
      <c r="AU124" s="216" t="s">
        <v>82</v>
      </c>
      <c r="AV124" s="11" t="s">
        <v>24</v>
      </c>
      <c r="AW124" s="11" t="s">
        <v>37</v>
      </c>
      <c r="AX124" s="11" t="s">
        <v>73</v>
      </c>
      <c r="AY124" s="216" t="s">
        <v>161</v>
      </c>
    </row>
    <row r="125" spans="2:65" s="12" customFormat="1">
      <c r="B125" s="217"/>
      <c r="C125" s="218"/>
      <c r="D125" s="219" t="s">
        <v>170</v>
      </c>
      <c r="E125" s="220" t="s">
        <v>22</v>
      </c>
      <c r="F125" s="221" t="s">
        <v>325</v>
      </c>
      <c r="G125" s="218"/>
      <c r="H125" s="222">
        <v>40.26</v>
      </c>
      <c r="I125" s="223"/>
      <c r="J125" s="218"/>
      <c r="K125" s="218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170</v>
      </c>
      <c r="AU125" s="228" t="s">
        <v>82</v>
      </c>
      <c r="AV125" s="12" t="s">
        <v>82</v>
      </c>
      <c r="AW125" s="12" t="s">
        <v>37</v>
      </c>
      <c r="AX125" s="12" t="s">
        <v>24</v>
      </c>
      <c r="AY125" s="228" t="s">
        <v>161</v>
      </c>
    </row>
    <row r="126" spans="2:65" s="1" customFormat="1" ht="31.5" customHeight="1">
      <c r="B126" s="41"/>
      <c r="C126" s="193" t="s">
        <v>240</v>
      </c>
      <c r="D126" s="193" t="s">
        <v>163</v>
      </c>
      <c r="E126" s="194" t="s">
        <v>241</v>
      </c>
      <c r="F126" s="195" t="s">
        <v>242</v>
      </c>
      <c r="G126" s="196" t="s">
        <v>220</v>
      </c>
      <c r="H126" s="197">
        <v>36.6</v>
      </c>
      <c r="I126" s="198"/>
      <c r="J126" s="199">
        <f>ROUND(I126*H126,2)</f>
        <v>0</v>
      </c>
      <c r="K126" s="195" t="s">
        <v>167</v>
      </c>
      <c r="L126" s="61"/>
      <c r="M126" s="200" t="s">
        <v>22</v>
      </c>
      <c r="N126" s="201" t="s">
        <v>44</v>
      </c>
      <c r="O126" s="42"/>
      <c r="P126" s="202">
        <f>O126*H126</f>
        <v>0</v>
      </c>
      <c r="Q126" s="202">
        <v>0.47720000000000001</v>
      </c>
      <c r="R126" s="202">
        <f>Q126*H126</f>
        <v>17.465520000000001</v>
      </c>
      <c r="S126" s="202">
        <v>0</v>
      </c>
      <c r="T126" s="203">
        <f>S126*H126</f>
        <v>0</v>
      </c>
      <c r="AR126" s="24" t="s">
        <v>168</v>
      </c>
      <c r="AT126" s="24" t="s">
        <v>163</v>
      </c>
      <c r="AU126" s="24" t="s">
        <v>82</v>
      </c>
      <c r="AY126" s="24" t="s">
        <v>161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24" t="s">
        <v>24</v>
      </c>
      <c r="BK126" s="204">
        <f>ROUND(I126*H126,2)</f>
        <v>0</v>
      </c>
      <c r="BL126" s="24" t="s">
        <v>168</v>
      </c>
      <c r="BM126" s="24" t="s">
        <v>334</v>
      </c>
    </row>
    <row r="127" spans="2:65" s="11" customFormat="1">
      <c r="B127" s="205"/>
      <c r="C127" s="206"/>
      <c r="D127" s="207" t="s">
        <v>170</v>
      </c>
      <c r="E127" s="208" t="s">
        <v>22</v>
      </c>
      <c r="F127" s="209" t="s">
        <v>244</v>
      </c>
      <c r="G127" s="206"/>
      <c r="H127" s="210" t="s">
        <v>22</v>
      </c>
      <c r="I127" s="211"/>
      <c r="J127" s="206"/>
      <c r="K127" s="206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170</v>
      </c>
      <c r="AU127" s="216" t="s">
        <v>82</v>
      </c>
      <c r="AV127" s="11" t="s">
        <v>24</v>
      </c>
      <c r="AW127" s="11" t="s">
        <v>37</v>
      </c>
      <c r="AX127" s="11" t="s">
        <v>73</v>
      </c>
      <c r="AY127" s="216" t="s">
        <v>161</v>
      </c>
    </row>
    <row r="128" spans="2:65" s="11" customFormat="1">
      <c r="B128" s="205"/>
      <c r="C128" s="206"/>
      <c r="D128" s="207" t="s">
        <v>170</v>
      </c>
      <c r="E128" s="208" t="s">
        <v>22</v>
      </c>
      <c r="F128" s="209" t="s">
        <v>245</v>
      </c>
      <c r="G128" s="206"/>
      <c r="H128" s="210" t="s">
        <v>22</v>
      </c>
      <c r="I128" s="211"/>
      <c r="J128" s="206"/>
      <c r="K128" s="206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170</v>
      </c>
      <c r="AU128" s="216" t="s">
        <v>82</v>
      </c>
      <c r="AV128" s="11" t="s">
        <v>24</v>
      </c>
      <c r="AW128" s="11" t="s">
        <v>37</v>
      </c>
      <c r="AX128" s="11" t="s">
        <v>73</v>
      </c>
      <c r="AY128" s="216" t="s">
        <v>161</v>
      </c>
    </row>
    <row r="129" spans="2:65" s="11" customFormat="1">
      <c r="B129" s="205"/>
      <c r="C129" s="206"/>
      <c r="D129" s="207" t="s">
        <v>170</v>
      </c>
      <c r="E129" s="208" t="s">
        <v>22</v>
      </c>
      <c r="F129" s="209" t="s">
        <v>246</v>
      </c>
      <c r="G129" s="206"/>
      <c r="H129" s="210" t="s">
        <v>22</v>
      </c>
      <c r="I129" s="211"/>
      <c r="J129" s="206"/>
      <c r="K129" s="206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170</v>
      </c>
      <c r="AU129" s="216" t="s">
        <v>82</v>
      </c>
      <c r="AV129" s="11" t="s">
        <v>24</v>
      </c>
      <c r="AW129" s="11" t="s">
        <v>37</v>
      </c>
      <c r="AX129" s="11" t="s">
        <v>73</v>
      </c>
      <c r="AY129" s="216" t="s">
        <v>161</v>
      </c>
    </row>
    <row r="130" spans="2:65" s="12" customFormat="1">
      <c r="B130" s="217"/>
      <c r="C130" s="218"/>
      <c r="D130" s="219" t="s">
        <v>170</v>
      </c>
      <c r="E130" s="220" t="s">
        <v>22</v>
      </c>
      <c r="F130" s="221" t="s">
        <v>332</v>
      </c>
      <c r="G130" s="218"/>
      <c r="H130" s="222">
        <v>36.6</v>
      </c>
      <c r="I130" s="223"/>
      <c r="J130" s="218"/>
      <c r="K130" s="218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170</v>
      </c>
      <c r="AU130" s="228" t="s">
        <v>82</v>
      </c>
      <c r="AV130" s="12" t="s">
        <v>82</v>
      </c>
      <c r="AW130" s="12" t="s">
        <v>37</v>
      </c>
      <c r="AX130" s="12" t="s">
        <v>24</v>
      </c>
      <c r="AY130" s="228" t="s">
        <v>161</v>
      </c>
    </row>
    <row r="131" spans="2:65" s="1" customFormat="1" ht="31.5" customHeight="1">
      <c r="B131" s="41"/>
      <c r="C131" s="193" t="s">
        <v>10</v>
      </c>
      <c r="D131" s="193" t="s">
        <v>163</v>
      </c>
      <c r="E131" s="194" t="s">
        <v>252</v>
      </c>
      <c r="F131" s="195" t="s">
        <v>253</v>
      </c>
      <c r="G131" s="196" t="s">
        <v>220</v>
      </c>
      <c r="H131" s="197">
        <v>36.6</v>
      </c>
      <c r="I131" s="198"/>
      <c r="J131" s="199">
        <f>ROUND(I131*H131,2)</f>
        <v>0</v>
      </c>
      <c r="K131" s="195" t="s">
        <v>22</v>
      </c>
      <c r="L131" s="61"/>
      <c r="M131" s="200" t="s">
        <v>22</v>
      </c>
      <c r="N131" s="201" t="s">
        <v>44</v>
      </c>
      <c r="O131" s="42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AR131" s="24" t="s">
        <v>168</v>
      </c>
      <c r="AT131" s="24" t="s">
        <v>163</v>
      </c>
      <c r="AU131" s="24" t="s">
        <v>82</v>
      </c>
      <c r="AY131" s="24" t="s">
        <v>161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24" t="s">
        <v>24</v>
      </c>
      <c r="BK131" s="204">
        <f>ROUND(I131*H131,2)</f>
        <v>0</v>
      </c>
      <c r="BL131" s="24" t="s">
        <v>168</v>
      </c>
      <c r="BM131" s="24" t="s">
        <v>335</v>
      </c>
    </row>
    <row r="132" spans="2:65" s="12" customFormat="1">
      <c r="B132" s="217"/>
      <c r="C132" s="218"/>
      <c r="D132" s="207" t="s">
        <v>170</v>
      </c>
      <c r="E132" s="229" t="s">
        <v>22</v>
      </c>
      <c r="F132" s="230" t="s">
        <v>336</v>
      </c>
      <c r="G132" s="218"/>
      <c r="H132" s="231">
        <v>36.6</v>
      </c>
      <c r="I132" s="223"/>
      <c r="J132" s="218"/>
      <c r="K132" s="218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170</v>
      </c>
      <c r="AU132" s="228" t="s">
        <v>82</v>
      </c>
      <c r="AV132" s="12" t="s">
        <v>82</v>
      </c>
      <c r="AW132" s="12" t="s">
        <v>37</v>
      </c>
      <c r="AX132" s="12" t="s">
        <v>24</v>
      </c>
      <c r="AY132" s="228" t="s">
        <v>161</v>
      </c>
    </row>
    <row r="133" spans="2:65" s="10" customFormat="1" ht="29.85" customHeight="1">
      <c r="B133" s="176"/>
      <c r="C133" s="177"/>
      <c r="D133" s="190" t="s">
        <v>72</v>
      </c>
      <c r="E133" s="191" t="s">
        <v>211</v>
      </c>
      <c r="F133" s="191" t="s">
        <v>255</v>
      </c>
      <c r="G133" s="177"/>
      <c r="H133" s="177"/>
      <c r="I133" s="180"/>
      <c r="J133" s="192">
        <f>BK133</f>
        <v>0</v>
      </c>
      <c r="K133" s="177"/>
      <c r="L133" s="182"/>
      <c r="M133" s="183"/>
      <c r="N133" s="184"/>
      <c r="O133" s="184"/>
      <c r="P133" s="185">
        <f>SUM(P134:P150)</f>
        <v>0</v>
      </c>
      <c r="Q133" s="184"/>
      <c r="R133" s="185">
        <f>SUM(R134:R150)</f>
        <v>26.908228139999999</v>
      </c>
      <c r="S133" s="184"/>
      <c r="T133" s="186">
        <f>SUM(T134:T150)</f>
        <v>0</v>
      </c>
      <c r="AR133" s="187" t="s">
        <v>24</v>
      </c>
      <c r="AT133" s="188" t="s">
        <v>72</v>
      </c>
      <c r="AU133" s="188" t="s">
        <v>24</v>
      </c>
      <c r="AY133" s="187" t="s">
        <v>161</v>
      </c>
      <c r="BK133" s="189">
        <f>SUM(BK134:BK150)</f>
        <v>0</v>
      </c>
    </row>
    <row r="134" spans="2:65" s="1" customFormat="1" ht="31.5" customHeight="1">
      <c r="B134" s="41"/>
      <c r="C134" s="193" t="s">
        <v>251</v>
      </c>
      <c r="D134" s="193" t="s">
        <v>163</v>
      </c>
      <c r="E134" s="194" t="s">
        <v>257</v>
      </c>
      <c r="F134" s="195" t="s">
        <v>258</v>
      </c>
      <c r="G134" s="196" t="s">
        <v>166</v>
      </c>
      <c r="H134" s="197">
        <v>22.2</v>
      </c>
      <c r="I134" s="198"/>
      <c r="J134" s="199">
        <f>ROUND(I134*H134,2)</f>
        <v>0</v>
      </c>
      <c r="K134" s="195" t="s">
        <v>167</v>
      </c>
      <c r="L134" s="61"/>
      <c r="M134" s="200" t="s">
        <v>22</v>
      </c>
      <c r="N134" s="201" t="s">
        <v>44</v>
      </c>
      <c r="O134" s="42"/>
      <c r="P134" s="202">
        <f>O134*H134</f>
        <v>0</v>
      </c>
      <c r="Q134" s="202">
        <v>0.10095</v>
      </c>
      <c r="R134" s="202">
        <f>Q134*H134</f>
        <v>2.2410899999999998</v>
      </c>
      <c r="S134" s="202">
        <v>0</v>
      </c>
      <c r="T134" s="203">
        <f>S134*H134</f>
        <v>0</v>
      </c>
      <c r="AR134" s="24" t="s">
        <v>168</v>
      </c>
      <c r="AT134" s="24" t="s">
        <v>163</v>
      </c>
      <c r="AU134" s="24" t="s">
        <v>82</v>
      </c>
      <c r="AY134" s="24" t="s">
        <v>161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24" t="s">
        <v>24</v>
      </c>
      <c r="BK134" s="204">
        <f>ROUND(I134*H134,2)</f>
        <v>0</v>
      </c>
      <c r="BL134" s="24" t="s">
        <v>168</v>
      </c>
      <c r="BM134" s="24" t="s">
        <v>337</v>
      </c>
    </row>
    <row r="135" spans="2:65" s="12" customFormat="1">
      <c r="B135" s="217"/>
      <c r="C135" s="218"/>
      <c r="D135" s="219" t="s">
        <v>170</v>
      </c>
      <c r="E135" s="220" t="s">
        <v>22</v>
      </c>
      <c r="F135" s="221" t="s">
        <v>338</v>
      </c>
      <c r="G135" s="218"/>
      <c r="H135" s="222">
        <v>22.2</v>
      </c>
      <c r="I135" s="223"/>
      <c r="J135" s="218"/>
      <c r="K135" s="218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170</v>
      </c>
      <c r="AU135" s="228" t="s">
        <v>82</v>
      </c>
      <c r="AV135" s="12" t="s">
        <v>82</v>
      </c>
      <c r="AW135" s="12" t="s">
        <v>37</v>
      </c>
      <c r="AX135" s="12" t="s">
        <v>24</v>
      </c>
      <c r="AY135" s="228" t="s">
        <v>161</v>
      </c>
    </row>
    <row r="136" spans="2:65" s="1" customFormat="1" ht="22.5" customHeight="1">
      <c r="B136" s="41"/>
      <c r="C136" s="232" t="s">
        <v>256</v>
      </c>
      <c r="D136" s="232" t="s">
        <v>261</v>
      </c>
      <c r="E136" s="233" t="s">
        <v>339</v>
      </c>
      <c r="F136" s="234" t="s">
        <v>340</v>
      </c>
      <c r="G136" s="235" t="s">
        <v>264</v>
      </c>
      <c r="H136" s="236">
        <v>22.643999999999998</v>
      </c>
      <c r="I136" s="237"/>
      <c r="J136" s="238">
        <f>ROUND(I136*H136,2)</f>
        <v>0</v>
      </c>
      <c r="K136" s="234" t="s">
        <v>22</v>
      </c>
      <c r="L136" s="239"/>
      <c r="M136" s="240" t="s">
        <v>22</v>
      </c>
      <c r="N136" s="241" t="s">
        <v>44</v>
      </c>
      <c r="O136" s="42"/>
      <c r="P136" s="202">
        <f>O136*H136</f>
        <v>0</v>
      </c>
      <c r="Q136" s="202">
        <v>2.8000000000000001E-2</v>
      </c>
      <c r="R136" s="202">
        <f>Q136*H136</f>
        <v>0.63403199999999993</v>
      </c>
      <c r="S136" s="202">
        <v>0</v>
      </c>
      <c r="T136" s="203">
        <f>S136*H136</f>
        <v>0</v>
      </c>
      <c r="AR136" s="24" t="s">
        <v>207</v>
      </c>
      <c r="AT136" s="24" t="s">
        <v>261</v>
      </c>
      <c r="AU136" s="24" t="s">
        <v>82</v>
      </c>
      <c r="AY136" s="24" t="s">
        <v>161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24" t="s">
        <v>24</v>
      </c>
      <c r="BK136" s="204">
        <f>ROUND(I136*H136,2)</f>
        <v>0</v>
      </c>
      <c r="BL136" s="24" t="s">
        <v>168</v>
      </c>
      <c r="BM136" s="24" t="s">
        <v>341</v>
      </c>
    </row>
    <row r="137" spans="2:65" s="12" customFormat="1">
      <c r="B137" s="217"/>
      <c r="C137" s="218"/>
      <c r="D137" s="219" t="s">
        <v>170</v>
      </c>
      <c r="E137" s="218"/>
      <c r="F137" s="221" t="s">
        <v>342</v>
      </c>
      <c r="G137" s="218"/>
      <c r="H137" s="222">
        <v>22.643999999999998</v>
      </c>
      <c r="I137" s="223"/>
      <c r="J137" s="218"/>
      <c r="K137" s="218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170</v>
      </c>
      <c r="AU137" s="228" t="s">
        <v>82</v>
      </c>
      <c r="AV137" s="12" t="s">
        <v>82</v>
      </c>
      <c r="AW137" s="12" t="s">
        <v>6</v>
      </c>
      <c r="AX137" s="12" t="s">
        <v>24</v>
      </c>
      <c r="AY137" s="228" t="s">
        <v>161</v>
      </c>
    </row>
    <row r="138" spans="2:65" s="1" customFormat="1" ht="31.5" customHeight="1">
      <c r="B138" s="41"/>
      <c r="C138" s="193" t="s">
        <v>260</v>
      </c>
      <c r="D138" s="193" t="s">
        <v>163</v>
      </c>
      <c r="E138" s="194" t="s">
        <v>343</v>
      </c>
      <c r="F138" s="195" t="s">
        <v>258</v>
      </c>
      <c r="G138" s="196" t="s">
        <v>166</v>
      </c>
      <c r="H138" s="197">
        <v>61.3</v>
      </c>
      <c r="I138" s="198"/>
      <c r="J138" s="199">
        <f>ROUND(I138*H138,2)</f>
        <v>0</v>
      </c>
      <c r="K138" s="195" t="s">
        <v>167</v>
      </c>
      <c r="L138" s="61"/>
      <c r="M138" s="200" t="s">
        <v>22</v>
      </c>
      <c r="N138" s="201" t="s">
        <v>44</v>
      </c>
      <c r="O138" s="42"/>
      <c r="P138" s="202">
        <f>O138*H138</f>
        <v>0</v>
      </c>
      <c r="Q138" s="202">
        <v>0.10095</v>
      </c>
      <c r="R138" s="202">
        <f>Q138*H138</f>
        <v>6.1882349999999997</v>
      </c>
      <c r="S138" s="202">
        <v>0</v>
      </c>
      <c r="T138" s="203">
        <f>S138*H138</f>
        <v>0</v>
      </c>
      <c r="AR138" s="24" t="s">
        <v>168</v>
      </c>
      <c r="AT138" s="24" t="s">
        <v>163</v>
      </c>
      <c r="AU138" s="24" t="s">
        <v>82</v>
      </c>
      <c r="AY138" s="24" t="s">
        <v>161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24" t="s">
        <v>24</v>
      </c>
      <c r="BK138" s="204">
        <f>ROUND(I138*H138,2)</f>
        <v>0</v>
      </c>
      <c r="BL138" s="24" t="s">
        <v>168</v>
      </c>
      <c r="BM138" s="24" t="s">
        <v>344</v>
      </c>
    </row>
    <row r="139" spans="2:65" s="1" customFormat="1" ht="31.5" customHeight="1">
      <c r="B139" s="41"/>
      <c r="C139" s="232" t="s">
        <v>269</v>
      </c>
      <c r="D139" s="232" t="s">
        <v>261</v>
      </c>
      <c r="E139" s="233" t="s">
        <v>262</v>
      </c>
      <c r="F139" s="234" t="s">
        <v>345</v>
      </c>
      <c r="G139" s="235" t="s">
        <v>264</v>
      </c>
      <c r="H139" s="236">
        <v>62.526000000000003</v>
      </c>
      <c r="I139" s="237"/>
      <c r="J139" s="238">
        <f>ROUND(I139*H139,2)</f>
        <v>0</v>
      </c>
      <c r="K139" s="234" t="s">
        <v>22</v>
      </c>
      <c r="L139" s="239"/>
      <c r="M139" s="240" t="s">
        <v>22</v>
      </c>
      <c r="N139" s="241" t="s">
        <v>44</v>
      </c>
      <c r="O139" s="42"/>
      <c r="P139" s="202">
        <f>O139*H139</f>
        <v>0</v>
      </c>
      <c r="Q139" s="202">
        <v>2.4E-2</v>
      </c>
      <c r="R139" s="202">
        <f>Q139*H139</f>
        <v>1.5006240000000002</v>
      </c>
      <c r="S139" s="202">
        <v>0</v>
      </c>
      <c r="T139" s="203">
        <f>S139*H139</f>
        <v>0</v>
      </c>
      <c r="AR139" s="24" t="s">
        <v>207</v>
      </c>
      <c r="AT139" s="24" t="s">
        <v>261</v>
      </c>
      <c r="AU139" s="24" t="s">
        <v>82</v>
      </c>
      <c r="AY139" s="24" t="s">
        <v>161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24" t="s">
        <v>24</v>
      </c>
      <c r="BK139" s="204">
        <f>ROUND(I139*H139,2)</f>
        <v>0</v>
      </c>
      <c r="BL139" s="24" t="s">
        <v>168</v>
      </c>
      <c r="BM139" s="24" t="s">
        <v>346</v>
      </c>
    </row>
    <row r="140" spans="2:65" s="12" customFormat="1">
      <c r="B140" s="217"/>
      <c r="C140" s="218"/>
      <c r="D140" s="219" t="s">
        <v>170</v>
      </c>
      <c r="E140" s="218"/>
      <c r="F140" s="221" t="s">
        <v>347</v>
      </c>
      <c r="G140" s="218"/>
      <c r="H140" s="222">
        <v>62.526000000000003</v>
      </c>
      <c r="I140" s="223"/>
      <c r="J140" s="218"/>
      <c r="K140" s="218"/>
      <c r="L140" s="224"/>
      <c r="M140" s="225"/>
      <c r="N140" s="226"/>
      <c r="O140" s="226"/>
      <c r="P140" s="226"/>
      <c r="Q140" s="226"/>
      <c r="R140" s="226"/>
      <c r="S140" s="226"/>
      <c r="T140" s="227"/>
      <c r="AT140" s="228" t="s">
        <v>170</v>
      </c>
      <c r="AU140" s="228" t="s">
        <v>82</v>
      </c>
      <c r="AV140" s="12" t="s">
        <v>82</v>
      </c>
      <c r="AW140" s="12" t="s">
        <v>6</v>
      </c>
      <c r="AX140" s="12" t="s">
        <v>24</v>
      </c>
      <c r="AY140" s="228" t="s">
        <v>161</v>
      </c>
    </row>
    <row r="141" spans="2:65" s="1" customFormat="1" ht="31.5" customHeight="1">
      <c r="B141" s="41"/>
      <c r="C141" s="193" t="s">
        <v>273</v>
      </c>
      <c r="D141" s="193" t="s">
        <v>163</v>
      </c>
      <c r="E141" s="194" t="s">
        <v>348</v>
      </c>
      <c r="F141" s="195" t="s">
        <v>349</v>
      </c>
      <c r="G141" s="196" t="s">
        <v>175</v>
      </c>
      <c r="H141" s="197">
        <v>0.42599999999999999</v>
      </c>
      <c r="I141" s="198"/>
      <c r="J141" s="199">
        <f>ROUND(I141*H141,2)</f>
        <v>0</v>
      </c>
      <c r="K141" s="195" t="s">
        <v>188</v>
      </c>
      <c r="L141" s="61"/>
      <c r="M141" s="200" t="s">
        <v>22</v>
      </c>
      <c r="N141" s="201" t="s">
        <v>44</v>
      </c>
      <c r="O141" s="42"/>
      <c r="P141" s="202">
        <f>O141*H141</f>
        <v>0</v>
      </c>
      <c r="Q141" s="202">
        <v>2.2563399999999998</v>
      </c>
      <c r="R141" s="202">
        <f>Q141*H141</f>
        <v>0.96120083999999983</v>
      </c>
      <c r="S141" s="202">
        <v>0</v>
      </c>
      <c r="T141" s="203">
        <f>S141*H141</f>
        <v>0</v>
      </c>
      <c r="AR141" s="24" t="s">
        <v>168</v>
      </c>
      <c r="AT141" s="24" t="s">
        <v>163</v>
      </c>
      <c r="AU141" s="24" t="s">
        <v>82</v>
      </c>
      <c r="AY141" s="24" t="s">
        <v>161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24" t="s">
        <v>24</v>
      </c>
      <c r="BK141" s="204">
        <f>ROUND(I141*H141,2)</f>
        <v>0</v>
      </c>
      <c r="BL141" s="24" t="s">
        <v>168</v>
      </c>
      <c r="BM141" s="24" t="s">
        <v>350</v>
      </c>
    </row>
    <row r="142" spans="2:65" s="12" customFormat="1">
      <c r="B142" s="217"/>
      <c r="C142" s="218"/>
      <c r="D142" s="219" t="s">
        <v>170</v>
      </c>
      <c r="E142" s="220" t="s">
        <v>22</v>
      </c>
      <c r="F142" s="221" t="s">
        <v>351</v>
      </c>
      <c r="G142" s="218"/>
      <c r="H142" s="222">
        <v>0.42599999999999999</v>
      </c>
      <c r="I142" s="223"/>
      <c r="J142" s="218"/>
      <c r="K142" s="218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170</v>
      </c>
      <c r="AU142" s="228" t="s">
        <v>82</v>
      </c>
      <c r="AV142" s="12" t="s">
        <v>82</v>
      </c>
      <c r="AW142" s="12" t="s">
        <v>37</v>
      </c>
      <c r="AX142" s="12" t="s">
        <v>24</v>
      </c>
      <c r="AY142" s="228" t="s">
        <v>161</v>
      </c>
    </row>
    <row r="143" spans="2:65" s="1" customFormat="1" ht="31.5" customHeight="1">
      <c r="B143" s="41"/>
      <c r="C143" s="193" t="s">
        <v>9</v>
      </c>
      <c r="D143" s="193" t="s">
        <v>163</v>
      </c>
      <c r="E143" s="194" t="s">
        <v>352</v>
      </c>
      <c r="F143" s="195" t="s">
        <v>353</v>
      </c>
      <c r="G143" s="196" t="s">
        <v>220</v>
      </c>
      <c r="H143" s="197">
        <v>37.29</v>
      </c>
      <c r="I143" s="198"/>
      <c r="J143" s="199">
        <f>ROUND(I143*H143,2)</f>
        <v>0</v>
      </c>
      <c r="K143" s="195" t="s">
        <v>167</v>
      </c>
      <c r="L143" s="61"/>
      <c r="M143" s="200" t="s">
        <v>22</v>
      </c>
      <c r="N143" s="201" t="s">
        <v>44</v>
      </c>
      <c r="O143" s="42"/>
      <c r="P143" s="202">
        <f>O143*H143</f>
        <v>0</v>
      </c>
      <c r="Q143" s="202">
        <v>4.6999999999999999E-4</v>
      </c>
      <c r="R143" s="202">
        <f>Q143*H143</f>
        <v>1.7526299999999998E-2</v>
      </c>
      <c r="S143" s="202">
        <v>0</v>
      </c>
      <c r="T143" s="203">
        <f>S143*H143</f>
        <v>0</v>
      </c>
      <c r="AR143" s="24" t="s">
        <v>168</v>
      </c>
      <c r="AT143" s="24" t="s">
        <v>163</v>
      </c>
      <c r="AU143" s="24" t="s">
        <v>82</v>
      </c>
      <c r="AY143" s="24" t="s">
        <v>161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24" t="s">
        <v>24</v>
      </c>
      <c r="BK143" s="204">
        <f>ROUND(I143*H143,2)</f>
        <v>0</v>
      </c>
      <c r="BL143" s="24" t="s">
        <v>168</v>
      </c>
      <c r="BM143" s="24" t="s">
        <v>354</v>
      </c>
    </row>
    <row r="144" spans="2:65" s="12" customFormat="1">
      <c r="B144" s="217"/>
      <c r="C144" s="218"/>
      <c r="D144" s="207" t="s">
        <v>170</v>
      </c>
      <c r="E144" s="229" t="s">
        <v>22</v>
      </c>
      <c r="F144" s="230" t="s">
        <v>330</v>
      </c>
      <c r="G144" s="218"/>
      <c r="H144" s="231">
        <v>26.4</v>
      </c>
      <c r="I144" s="223"/>
      <c r="J144" s="218"/>
      <c r="K144" s="218"/>
      <c r="L144" s="224"/>
      <c r="M144" s="225"/>
      <c r="N144" s="226"/>
      <c r="O144" s="226"/>
      <c r="P144" s="226"/>
      <c r="Q144" s="226"/>
      <c r="R144" s="226"/>
      <c r="S144" s="226"/>
      <c r="T144" s="227"/>
      <c r="AT144" s="228" t="s">
        <v>170</v>
      </c>
      <c r="AU144" s="228" t="s">
        <v>82</v>
      </c>
      <c r="AV144" s="12" t="s">
        <v>82</v>
      </c>
      <c r="AW144" s="12" t="s">
        <v>37</v>
      </c>
      <c r="AX144" s="12" t="s">
        <v>73</v>
      </c>
      <c r="AY144" s="228" t="s">
        <v>161</v>
      </c>
    </row>
    <row r="145" spans="2:65" s="12" customFormat="1">
      <c r="B145" s="217"/>
      <c r="C145" s="218"/>
      <c r="D145" s="207" t="s">
        <v>170</v>
      </c>
      <c r="E145" s="229" t="s">
        <v>22</v>
      </c>
      <c r="F145" s="230" t="s">
        <v>355</v>
      </c>
      <c r="G145" s="218"/>
      <c r="H145" s="231">
        <v>10.89</v>
      </c>
      <c r="I145" s="223"/>
      <c r="J145" s="218"/>
      <c r="K145" s="218"/>
      <c r="L145" s="224"/>
      <c r="M145" s="225"/>
      <c r="N145" s="226"/>
      <c r="O145" s="226"/>
      <c r="P145" s="226"/>
      <c r="Q145" s="226"/>
      <c r="R145" s="226"/>
      <c r="S145" s="226"/>
      <c r="T145" s="227"/>
      <c r="AT145" s="228" t="s">
        <v>170</v>
      </c>
      <c r="AU145" s="228" t="s">
        <v>82</v>
      </c>
      <c r="AV145" s="12" t="s">
        <v>82</v>
      </c>
      <c r="AW145" s="12" t="s">
        <v>37</v>
      </c>
      <c r="AX145" s="12" t="s">
        <v>73</v>
      </c>
      <c r="AY145" s="228" t="s">
        <v>161</v>
      </c>
    </row>
    <row r="146" spans="2:65" s="13" customFormat="1">
      <c r="B146" s="246"/>
      <c r="C146" s="247"/>
      <c r="D146" s="219" t="s">
        <v>170</v>
      </c>
      <c r="E146" s="248" t="s">
        <v>22</v>
      </c>
      <c r="F146" s="249" t="s">
        <v>302</v>
      </c>
      <c r="G146" s="247"/>
      <c r="H146" s="250">
        <v>37.29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AT146" s="256" t="s">
        <v>170</v>
      </c>
      <c r="AU146" s="256" t="s">
        <v>82</v>
      </c>
      <c r="AV146" s="13" t="s">
        <v>168</v>
      </c>
      <c r="AW146" s="13" t="s">
        <v>37</v>
      </c>
      <c r="AX146" s="13" t="s">
        <v>24</v>
      </c>
      <c r="AY146" s="256" t="s">
        <v>161</v>
      </c>
    </row>
    <row r="147" spans="2:65" s="1" customFormat="1" ht="22.5" customHeight="1">
      <c r="B147" s="41"/>
      <c r="C147" s="193" t="s">
        <v>283</v>
      </c>
      <c r="D147" s="193" t="s">
        <v>163</v>
      </c>
      <c r="E147" s="194" t="s">
        <v>356</v>
      </c>
      <c r="F147" s="195" t="s">
        <v>357</v>
      </c>
      <c r="G147" s="196" t="s">
        <v>220</v>
      </c>
      <c r="H147" s="197">
        <v>24</v>
      </c>
      <c r="I147" s="198"/>
      <c r="J147" s="199">
        <f>ROUND(I147*H147,2)</f>
        <v>0</v>
      </c>
      <c r="K147" s="195" t="s">
        <v>22</v>
      </c>
      <c r="L147" s="61"/>
      <c r="M147" s="200" t="s">
        <v>22</v>
      </c>
      <c r="N147" s="201" t="s">
        <v>44</v>
      </c>
      <c r="O147" s="42"/>
      <c r="P147" s="202">
        <f>O147*H147</f>
        <v>0</v>
      </c>
      <c r="Q147" s="202">
        <v>0.64022999999999997</v>
      </c>
      <c r="R147" s="202">
        <f>Q147*H147</f>
        <v>15.36552</v>
      </c>
      <c r="S147" s="202">
        <v>0</v>
      </c>
      <c r="T147" s="203">
        <f>S147*H147</f>
        <v>0</v>
      </c>
      <c r="AR147" s="24" t="s">
        <v>168</v>
      </c>
      <c r="AT147" s="24" t="s">
        <v>163</v>
      </c>
      <c r="AU147" s="24" t="s">
        <v>82</v>
      </c>
      <c r="AY147" s="24" t="s">
        <v>161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24" t="s">
        <v>24</v>
      </c>
      <c r="BK147" s="204">
        <f>ROUND(I147*H147,2)</f>
        <v>0</v>
      </c>
      <c r="BL147" s="24" t="s">
        <v>168</v>
      </c>
      <c r="BM147" s="24" t="s">
        <v>358</v>
      </c>
    </row>
    <row r="148" spans="2:65" s="12" customFormat="1">
      <c r="B148" s="217"/>
      <c r="C148" s="218"/>
      <c r="D148" s="219" t="s">
        <v>170</v>
      </c>
      <c r="E148" s="220" t="s">
        <v>22</v>
      </c>
      <c r="F148" s="221" t="s">
        <v>359</v>
      </c>
      <c r="G148" s="218"/>
      <c r="H148" s="222">
        <v>24</v>
      </c>
      <c r="I148" s="223"/>
      <c r="J148" s="218"/>
      <c r="K148" s="218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170</v>
      </c>
      <c r="AU148" s="228" t="s">
        <v>82</v>
      </c>
      <c r="AV148" s="12" t="s">
        <v>82</v>
      </c>
      <c r="AW148" s="12" t="s">
        <v>37</v>
      </c>
      <c r="AX148" s="12" t="s">
        <v>24</v>
      </c>
      <c r="AY148" s="228" t="s">
        <v>161</v>
      </c>
    </row>
    <row r="149" spans="2:65" s="1" customFormat="1" ht="31.5" customHeight="1">
      <c r="B149" s="41"/>
      <c r="C149" s="193" t="s">
        <v>360</v>
      </c>
      <c r="D149" s="193" t="s">
        <v>163</v>
      </c>
      <c r="E149" s="194" t="s">
        <v>361</v>
      </c>
      <c r="F149" s="195" t="s">
        <v>362</v>
      </c>
      <c r="G149" s="196" t="s">
        <v>264</v>
      </c>
      <c r="H149" s="197">
        <v>1</v>
      </c>
      <c r="I149" s="198"/>
      <c r="J149" s="199">
        <f>ROUND(I149*H149,2)</f>
        <v>0</v>
      </c>
      <c r="K149" s="195" t="s">
        <v>22</v>
      </c>
      <c r="L149" s="61"/>
      <c r="M149" s="200" t="s">
        <v>22</v>
      </c>
      <c r="N149" s="201" t="s">
        <v>44</v>
      </c>
      <c r="O149" s="42"/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AR149" s="24" t="s">
        <v>168</v>
      </c>
      <c r="AT149" s="24" t="s">
        <v>163</v>
      </c>
      <c r="AU149" s="24" t="s">
        <v>82</v>
      </c>
      <c r="AY149" s="24" t="s">
        <v>161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24" t="s">
        <v>24</v>
      </c>
      <c r="BK149" s="204">
        <f>ROUND(I149*H149,2)</f>
        <v>0</v>
      </c>
      <c r="BL149" s="24" t="s">
        <v>168</v>
      </c>
      <c r="BM149" s="24" t="s">
        <v>363</v>
      </c>
    </row>
    <row r="150" spans="2:65" s="12" customFormat="1">
      <c r="B150" s="217"/>
      <c r="C150" s="218"/>
      <c r="D150" s="207" t="s">
        <v>170</v>
      </c>
      <c r="E150" s="229" t="s">
        <v>22</v>
      </c>
      <c r="F150" s="230" t="s">
        <v>364</v>
      </c>
      <c r="G150" s="218"/>
      <c r="H150" s="231">
        <v>1</v>
      </c>
      <c r="I150" s="223"/>
      <c r="J150" s="218"/>
      <c r="K150" s="218"/>
      <c r="L150" s="224"/>
      <c r="M150" s="225"/>
      <c r="N150" s="226"/>
      <c r="O150" s="226"/>
      <c r="P150" s="226"/>
      <c r="Q150" s="226"/>
      <c r="R150" s="226"/>
      <c r="S150" s="226"/>
      <c r="T150" s="227"/>
      <c r="AT150" s="228" t="s">
        <v>170</v>
      </c>
      <c r="AU150" s="228" t="s">
        <v>82</v>
      </c>
      <c r="AV150" s="12" t="s">
        <v>82</v>
      </c>
      <c r="AW150" s="12" t="s">
        <v>37</v>
      </c>
      <c r="AX150" s="12" t="s">
        <v>24</v>
      </c>
      <c r="AY150" s="228" t="s">
        <v>161</v>
      </c>
    </row>
    <row r="151" spans="2:65" s="10" customFormat="1" ht="29.85" customHeight="1">
      <c r="B151" s="176"/>
      <c r="C151" s="177"/>
      <c r="D151" s="190" t="s">
        <v>72</v>
      </c>
      <c r="E151" s="191" t="s">
        <v>281</v>
      </c>
      <c r="F151" s="191" t="s">
        <v>282</v>
      </c>
      <c r="G151" s="177"/>
      <c r="H151" s="177"/>
      <c r="I151" s="180"/>
      <c r="J151" s="192">
        <f>BK151</f>
        <v>0</v>
      </c>
      <c r="K151" s="177"/>
      <c r="L151" s="182"/>
      <c r="M151" s="183"/>
      <c r="N151" s="184"/>
      <c r="O151" s="184"/>
      <c r="P151" s="185">
        <f>P152</f>
        <v>0</v>
      </c>
      <c r="Q151" s="184"/>
      <c r="R151" s="185">
        <f>R152</f>
        <v>0</v>
      </c>
      <c r="S151" s="184"/>
      <c r="T151" s="186">
        <f>T152</f>
        <v>0</v>
      </c>
      <c r="AR151" s="187" t="s">
        <v>24</v>
      </c>
      <c r="AT151" s="188" t="s">
        <v>72</v>
      </c>
      <c r="AU151" s="188" t="s">
        <v>24</v>
      </c>
      <c r="AY151" s="187" t="s">
        <v>161</v>
      </c>
      <c r="BK151" s="189">
        <f>BK152</f>
        <v>0</v>
      </c>
    </row>
    <row r="152" spans="2:65" s="1" customFormat="1" ht="22.5" customHeight="1">
      <c r="B152" s="41"/>
      <c r="C152" s="193" t="s">
        <v>365</v>
      </c>
      <c r="D152" s="193" t="s">
        <v>163</v>
      </c>
      <c r="E152" s="194" t="s">
        <v>284</v>
      </c>
      <c r="F152" s="195" t="s">
        <v>285</v>
      </c>
      <c r="G152" s="196" t="s">
        <v>214</v>
      </c>
      <c r="H152" s="197">
        <v>62.496000000000002</v>
      </c>
      <c r="I152" s="198"/>
      <c r="J152" s="199">
        <f>ROUND(I152*H152,2)</f>
        <v>0</v>
      </c>
      <c r="K152" s="195" t="s">
        <v>167</v>
      </c>
      <c r="L152" s="61"/>
      <c r="M152" s="200" t="s">
        <v>22</v>
      </c>
      <c r="N152" s="242" t="s">
        <v>44</v>
      </c>
      <c r="O152" s="243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AR152" s="24" t="s">
        <v>168</v>
      </c>
      <c r="AT152" s="24" t="s">
        <v>163</v>
      </c>
      <c r="AU152" s="24" t="s">
        <v>82</v>
      </c>
      <c r="AY152" s="24" t="s">
        <v>161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24" t="s">
        <v>24</v>
      </c>
      <c r="BK152" s="204">
        <f>ROUND(I152*H152,2)</f>
        <v>0</v>
      </c>
      <c r="BL152" s="24" t="s">
        <v>168</v>
      </c>
      <c r="BM152" s="24" t="s">
        <v>366</v>
      </c>
    </row>
    <row r="153" spans="2:65" s="1" customFormat="1" ht="6.95" customHeight="1">
      <c r="B153" s="56"/>
      <c r="C153" s="57"/>
      <c r="D153" s="57"/>
      <c r="E153" s="57"/>
      <c r="F153" s="57"/>
      <c r="G153" s="57"/>
      <c r="H153" s="57"/>
      <c r="I153" s="139"/>
      <c r="J153" s="57"/>
      <c r="K153" s="57"/>
      <c r="L153" s="61"/>
    </row>
  </sheetData>
  <sheetProtection password="CC35" sheet="1" objects="1" scenarios="1" formatCells="0" formatColumns="0" formatRows="0" sort="0" autoFilter="0"/>
  <autoFilter ref="C80:K152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5"/>
  <sheetViews>
    <sheetView showGridLines="0" workbookViewId="0">
      <pane ySplit="1" topLeftCell="A107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125</v>
      </c>
      <c r="G1" s="593" t="s">
        <v>126</v>
      </c>
      <c r="H1" s="593"/>
      <c r="I1" s="115"/>
      <c r="J1" s="114" t="s">
        <v>127</v>
      </c>
      <c r="K1" s="113" t="s">
        <v>128</v>
      </c>
      <c r="L1" s="114" t="s">
        <v>129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552"/>
      <c r="M2" s="552"/>
      <c r="N2" s="552"/>
      <c r="O2" s="552"/>
      <c r="P2" s="552"/>
      <c r="Q2" s="552"/>
      <c r="R2" s="552"/>
      <c r="S2" s="552"/>
      <c r="T2" s="552"/>
      <c r="U2" s="552"/>
      <c r="V2" s="552"/>
      <c r="AT2" s="24" t="s">
        <v>88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5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594" t="str">
        <f>'Rekapitulace stavby'!K6</f>
        <v>Modernizace sportoviště nad parkem</v>
      </c>
      <c r="F7" s="595"/>
      <c r="G7" s="595"/>
      <c r="H7" s="595"/>
      <c r="I7" s="117"/>
      <c r="J7" s="29"/>
      <c r="K7" s="31"/>
    </row>
    <row r="8" spans="1:70" s="1" customFormat="1" ht="15">
      <c r="B8" s="41"/>
      <c r="C8" s="42"/>
      <c r="D8" s="37" t="s">
        <v>131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596" t="s">
        <v>367</v>
      </c>
      <c r="F9" s="597"/>
      <c r="G9" s="597"/>
      <c r="H9" s="597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22</v>
      </c>
      <c r="G11" s="42"/>
      <c r="H11" s="42"/>
      <c r="I11" s="119" t="s">
        <v>23</v>
      </c>
      <c r="J11" s="35" t="s">
        <v>22</v>
      </c>
      <c r="K11" s="45"/>
    </row>
    <row r="12" spans="1:70" s="1" customFormat="1" ht="14.45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19" t="s">
        <v>27</v>
      </c>
      <c r="J12" s="120" t="str">
        <f>'Rekapitulace stavby'!AN8</f>
        <v>15. 1. 2016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29</v>
      </c>
      <c r="E14" s="42"/>
      <c r="F14" s="42"/>
      <c r="G14" s="42"/>
      <c r="H14" s="42"/>
      <c r="I14" s="119" t="s">
        <v>30</v>
      </c>
      <c r="J14" s="35" t="s">
        <v>22</v>
      </c>
      <c r="K14" s="45"/>
    </row>
    <row r="15" spans="1:70" s="1" customFormat="1" ht="18" customHeight="1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22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33</v>
      </c>
      <c r="E17" s="42"/>
      <c r="F17" s="42"/>
      <c r="G17" s="42"/>
      <c r="H17" s="42"/>
      <c r="I17" s="119" t="s">
        <v>30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35</v>
      </c>
      <c r="E20" s="42"/>
      <c r="F20" s="42"/>
      <c r="G20" s="42"/>
      <c r="H20" s="42"/>
      <c r="I20" s="119" t="s">
        <v>30</v>
      </c>
      <c r="J20" s="35" t="s">
        <v>22</v>
      </c>
      <c r="K20" s="45"/>
    </row>
    <row r="21" spans="2:11" s="1" customFormat="1" ht="18" customHeight="1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22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586" t="s">
        <v>22</v>
      </c>
      <c r="F24" s="586"/>
      <c r="G24" s="586"/>
      <c r="H24" s="586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39</v>
      </c>
      <c r="E27" s="42"/>
      <c r="F27" s="42"/>
      <c r="G27" s="42"/>
      <c r="H27" s="42"/>
      <c r="I27" s="118"/>
      <c r="J27" s="128">
        <f>ROUND(J82,2)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41</v>
      </c>
      <c r="G29" s="42"/>
      <c r="H29" s="42"/>
      <c r="I29" s="129" t="s">
        <v>40</v>
      </c>
      <c r="J29" s="46" t="s">
        <v>42</v>
      </c>
      <c r="K29" s="45"/>
    </row>
    <row r="30" spans="2:11" s="1" customFormat="1" ht="14.45" customHeight="1">
      <c r="B30" s="41"/>
      <c r="C30" s="42"/>
      <c r="D30" s="49" t="s">
        <v>43</v>
      </c>
      <c r="E30" s="49" t="s">
        <v>44</v>
      </c>
      <c r="F30" s="130">
        <f>ROUND(SUM(BE82:BE124), 2)</f>
        <v>0</v>
      </c>
      <c r="G30" s="42"/>
      <c r="H30" s="42"/>
      <c r="I30" s="131">
        <v>0.21</v>
      </c>
      <c r="J30" s="130">
        <f>ROUND(ROUND((SUM(BE82:BE124)),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45</v>
      </c>
      <c r="F31" s="130">
        <f>ROUND(SUM(BF82:BF124), 2)</f>
        <v>0</v>
      </c>
      <c r="G31" s="42"/>
      <c r="H31" s="42"/>
      <c r="I31" s="131">
        <v>0.15</v>
      </c>
      <c r="J31" s="130">
        <f>ROUND(ROUND((SUM(BF82:BF124)),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46</v>
      </c>
      <c r="F32" s="130">
        <f>ROUND(SUM(BG82:BG124),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47</v>
      </c>
      <c r="F33" s="130">
        <f>ROUND(SUM(BH82:BH124),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48</v>
      </c>
      <c r="F34" s="130">
        <f>ROUND(SUM(BI82:BI124),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49</v>
      </c>
      <c r="E36" s="79"/>
      <c r="F36" s="79"/>
      <c r="G36" s="134" t="s">
        <v>50</v>
      </c>
      <c r="H36" s="135" t="s">
        <v>51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133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594" t="str">
        <f>E7</f>
        <v>Modernizace sportoviště nad parkem</v>
      </c>
      <c r="F45" s="595"/>
      <c r="G45" s="595"/>
      <c r="H45" s="595"/>
      <c r="I45" s="118"/>
      <c r="J45" s="42"/>
      <c r="K45" s="45"/>
    </row>
    <row r="46" spans="2:11" s="1" customFormat="1" ht="14.45" customHeight="1">
      <c r="B46" s="41"/>
      <c r="C46" s="37" t="s">
        <v>131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596" t="str">
        <f>E9</f>
        <v>003 - SO 03 - Skok vysoký</v>
      </c>
      <c r="F47" s="597"/>
      <c r="G47" s="597"/>
      <c r="H47" s="597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>p.č. 198/1, k.ú. Mnichovo Hradiště</v>
      </c>
      <c r="G49" s="42"/>
      <c r="H49" s="42"/>
      <c r="I49" s="119" t="s">
        <v>27</v>
      </c>
      <c r="J49" s="120" t="str">
        <f>IF(J12="","",J12)</f>
        <v>15. 1. 2016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5">
      <c r="B51" s="41"/>
      <c r="C51" s="37" t="s">
        <v>29</v>
      </c>
      <c r="D51" s="42"/>
      <c r="E51" s="42"/>
      <c r="F51" s="35" t="str">
        <f>E15</f>
        <v>Město Mnichovo Hradiště</v>
      </c>
      <c r="G51" s="42"/>
      <c r="H51" s="42"/>
      <c r="I51" s="119" t="s">
        <v>35</v>
      </c>
      <c r="J51" s="35" t="str">
        <f>E21</f>
        <v>ANITAS s.r.o.</v>
      </c>
      <c r="K51" s="45"/>
    </row>
    <row r="52" spans="2:47" s="1" customFormat="1" ht="14.45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134</v>
      </c>
      <c r="D54" s="132"/>
      <c r="E54" s="132"/>
      <c r="F54" s="132"/>
      <c r="G54" s="132"/>
      <c r="H54" s="132"/>
      <c r="I54" s="145"/>
      <c r="J54" s="146" t="s">
        <v>135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136</v>
      </c>
      <c r="D56" s="42"/>
      <c r="E56" s="42"/>
      <c r="F56" s="42"/>
      <c r="G56" s="42"/>
      <c r="H56" s="42"/>
      <c r="I56" s="118"/>
      <c r="J56" s="128">
        <f>J82</f>
        <v>0</v>
      </c>
      <c r="K56" s="45"/>
      <c r="AU56" s="24" t="s">
        <v>137</v>
      </c>
    </row>
    <row r="57" spans="2:47" s="7" customFormat="1" ht="24.95" customHeight="1">
      <c r="B57" s="149"/>
      <c r="C57" s="150"/>
      <c r="D57" s="151" t="s">
        <v>138</v>
      </c>
      <c r="E57" s="152"/>
      <c r="F57" s="152"/>
      <c r="G57" s="152"/>
      <c r="H57" s="152"/>
      <c r="I57" s="153"/>
      <c r="J57" s="154">
        <f>J83</f>
        <v>0</v>
      </c>
      <c r="K57" s="155"/>
    </row>
    <row r="58" spans="2:47" s="8" customFormat="1" ht="19.899999999999999" customHeight="1">
      <c r="B58" s="156"/>
      <c r="C58" s="157"/>
      <c r="D58" s="158" t="s">
        <v>139</v>
      </c>
      <c r="E58" s="159"/>
      <c r="F58" s="159"/>
      <c r="G58" s="159"/>
      <c r="H58" s="159"/>
      <c r="I58" s="160"/>
      <c r="J58" s="161">
        <f>J84</f>
        <v>0</v>
      </c>
      <c r="K58" s="162"/>
    </row>
    <row r="59" spans="2:47" s="8" customFormat="1" ht="19.899999999999999" customHeight="1">
      <c r="B59" s="156"/>
      <c r="C59" s="157"/>
      <c r="D59" s="158" t="s">
        <v>141</v>
      </c>
      <c r="E59" s="159"/>
      <c r="F59" s="159"/>
      <c r="G59" s="159"/>
      <c r="H59" s="159"/>
      <c r="I59" s="160"/>
      <c r="J59" s="161">
        <f>J101</f>
        <v>0</v>
      </c>
      <c r="K59" s="162"/>
    </row>
    <row r="60" spans="2:47" s="8" customFormat="1" ht="19.899999999999999" customHeight="1">
      <c r="B60" s="156"/>
      <c r="C60" s="157"/>
      <c r="D60" s="158" t="s">
        <v>142</v>
      </c>
      <c r="E60" s="159"/>
      <c r="F60" s="159"/>
      <c r="G60" s="159"/>
      <c r="H60" s="159"/>
      <c r="I60" s="160"/>
      <c r="J60" s="161">
        <f>J114</f>
        <v>0</v>
      </c>
      <c r="K60" s="162"/>
    </row>
    <row r="61" spans="2:47" s="8" customFormat="1" ht="19.899999999999999" customHeight="1">
      <c r="B61" s="156"/>
      <c r="C61" s="157"/>
      <c r="D61" s="158" t="s">
        <v>144</v>
      </c>
      <c r="E61" s="159"/>
      <c r="F61" s="159"/>
      <c r="G61" s="159"/>
      <c r="H61" s="159"/>
      <c r="I61" s="160"/>
      <c r="J61" s="161">
        <f>J118</f>
        <v>0</v>
      </c>
      <c r="K61" s="162"/>
    </row>
    <row r="62" spans="2:47" s="7" customFormat="1" ht="24.95" customHeight="1">
      <c r="B62" s="149"/>
      <c r="C62" s="150"/>
      <c r="D62" s="151" t="s">
        <v>368</v>
      </c>
      <c r="E62" s="152"/>
      <c r="F62" s="152"/>
      <c r="G62" s="152"/>
      <c r="H62" s="152"/>
      <c r="I62" s="153"/>
      <c r="J62" s="154">
        <f>J120</f>
        <v>0</v>
      </c>
      <c r="K62" s="155"/>
    </row>
    <row r="63" spans="2:47" s="1" customFormat="1" ht="21.75" customHeight="1">
      <c r="B63" s="41"/>
      <c r="C63" s="42"/>
      <c r="D63" s="42"/>
      <c r="E63" s="42"/>
      <c r="F63" s="42"/>
      <c r="G63" s="42"/>
      <c r="H63" s="42"/>
      <c r="I63" s="118"/>
      <c r="J63" s="42"/>
      <c r="K63" s="45"/>
    </row>
    <row r="64" spans="2:47" s="1" customFormat="1" ht="6.95" customHeight="1">
      <c r="B64" s="56"/>
      <c r="C64" s="57"/>
      <c r="D64" s="57"/>
      <c r="E64" s="57"/>
      <c r="F64" s="57"/>
      <c r="G64" s="57"/>
      <c r="H64" s="57"/>
      <c r="I64" s="139"/>
      <c r="J64" s="57"/>
      <c r="K64" s="58"/>
    </row>
    <row r="68" spans="2:12" s="1" customFormat="1" ht="6.95" customHeight="1">
      <c r="B68" s="59"/>
      <c r="C68" s="60"/>
      <c r="D68" s="60"/>
      <c r="E68" s="60"/>
      <c r="F68" s="60"/>
      <c r="G68" s="60"/>
      <c r="H68" s="60"/>
      <c r="I68" s="142"/>
      <c r="J68" s="60"/>
      <c r="K68" s="60"/>
      <c r="L68" s="61"/>
    </row>
    <row r="69" spans="2:12" s="1" customFormat="1" ht="36.950000000000003" customHeight="1">
      <c r="B69" s="41"/>
      <c r="C69" s="62" t="s">
        <v>145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12" s="1" customFormat="1" ht="6.95" customHeight="1">
      <c r="B70" s="41"/>
      <c r="C70" s="63"/>
      <c r="D70" s="63"/>
      <c r="E70" s="63"/>
      <c r="F70" s="63"/>
      <c r="G70" s="63"/>
      <c r="H70" s="63"/>
      <c r="I70" s="163"/>
      <c r="J70" s="63"/>
      <c r="K70" s="63"/>
      <c r="L70" s="61"/>
    </row>
    <row r="71" spans="2:12" s="1" customFormat="1" ht="14.45" customHeight="1">
      <c r="B71" s="41"/>
      <c r="C71" s="65" t="s">
        <v>18</v>
      </c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22.5" customHeight="1">
      <c r="B72" s="41"/>
      <c r="C72" s="63"/>
      <c r="D72" s="63"/>
      <c r="E72" s="590" t="str">
        <f>E7</f>
        <v>Modernizace sportoviště nad parkem</v>
      </c>
      <c r="F72" s="591"/>
      <c r="G72" s="591"/>
      <c r="H72" s="591"/>
      <c r="I72" s="163"/>
      <c r="J72" s="63"/>
      <c r="K72" s="63"/>
      <c r="L72" s="61"/>
    </row>
    <row r="73" spans="2:12" s="1" customFormat="1" ht="14.45" customHeight="1">
      <c r="B73" s="41"/>
      <c r="C73" s="65" t="s">
        <v>131</v>
      </c>
      <c r="D73" s="63"/>
      <c r="E73" s="63"/>
      <c r="F73" s="63"/>
      <c r="G73" s="63"/>
      <c r="H73" s="63"/>
      <c r="I73" s="163"/>
      <c r="J73" s="63"/>
      <c r="K73" s="63"/>
      <c r="L73" s="61"/>
    </row>
    <row r="74" spans="2:12" s="1" customFormat="1" ht="23.25" customHeight="1">
      <c r="B74" s="41"/>
      <c r="C74" s="63"/>
      <c r="D74" s="63"/>
      <c r="E74" s="558" t="str">
        <f>E9</f>
        <v>003 - SO 03 - Skok vysoký</v>
      </c>
      <c r="F74" s="592"/>
      <c r="G74" s="592"/>
      <c r="H74" s="592"/>
      <c r="I74" s="163"/>
      <c r="J74" s="63"/>
      <c r="K74" s="63"/>
      <c r="L74" s="61"/>
    </row>
    <row r="75" spans="2:12" s="1" customFormat="1" ht="6.95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12" s="1" customFormat="1" ht="18" customHeight="1">
      <c r="B76" s="41"/>
      <c r="C76" s="65" t="s">
        <v>25</v>
      </c>
      <c r="D76" s="63"/>
      <c r="E76" s="63"/>
      <c r="F76" s="164" t="str">
        <f>F12</f>
        <v>p.č. 198/1, k.ú. Mnichovo Hradiště</v>
      </c>
      <c r="G76" s="63"/>
      <c r="H76" s="63"/>
      <c r="I76" s="165" t="s">
        <v>27</v>
      </c>
      <c r="J76" s="73" t="str">
        <f>IF(J12="","",J12)</f>
        <v>15. 1. 2016</v>
      </c>
      <c r="K76" s="63"/>
      <c r="L76" s="61"/>
    </row>
    <row r="77" spans="2:12" s="1" customFormat="1" ht="6.95" customHeight="1">
      <c r="B77" s="41"/>
      <c r="C77" s="63"/>
      <c r="D77" s="63"/>
      <c r="E77" s="63"/>
      <c r="F77" s="63"/>
      <c r="G77" s="63"/>
      <c r="H77" s="63"/>
      <c r="I77" s="163"/>
      <c r="J77" s="63"/>
      <c r="K77" s="63"/>
      <c r="L77" s="61"/>
    </row>
    <row r="78" spans="2:12" s="1" customFormat="1" ht="15">
      <c r="B78" s="41"/>
      <c r="C78" s="65" t="s">
        <v>29</v>
      </c>
      <c r="D78" s="63"/>
      <c r="E78" s="63"/>
      <c r="F78" s="164" t="str">
        <f>E15</f>
        <v>Město Mnichovo Hradiště</v>
      </c>
      <c r="G78" s="63"/>
      <c r="H78" s="63"/>
      <c r="I78" s="165" t="s">
        <v>35</v>
      </c>
      <c r="J78" s="164" t="str">
        <f>E21</f>
        <v>ANITAS s.r.o.</v>
      </c>
      <c r="K78" s="63"/>
      <c r="L78" s="61"/>
    </row>
    <row r="79" spans="2:12" s="1" customFormat="1" ht="14.45" customHeight="1">
      <c r="B79" s="41"/>
      <c r="C79" s="65" t="s">
        <v>33</v>
      </c>
      <c r="D79" s="63"/>
      <c r="E79" s="63"/>
      <c r="F79" s="164" t="str">
        <f>IF(E18="","",E18)</f>
        <v/>
      </c>
      <c r="G79" s="63"/>
      <c r="H79" s="63"/>
      <c r="I79" s="163"/>
      <c r="J79" s="63"/>
      <c r="K79" s="63"/>
      <c r="L79" s="61"/>
    </row>
    <row r="80" spans="2:12" s="1" customFormat="1" ht="10.35" customHeight="1">
      <c r="B80" s="41"/>
      <c r="C80" s="63"/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9" customFormat="1" ht="29.25" customHeight="1">
      <c r="B81" s="166"/>
      <c r="C81" s="167" t="s">
        <v>146</v>
      </c>
      <c r="D81" s="168" t="s">
        <v>58</v>
      </c>
      <c r="E81" s="168" t="s">
        <v>54</v>
      </c>
      <c r="F81" s="168" t="s">
        <v>147</v>
      </c>
      <c r="G81" s="168" t="s">
        <v>148</v>
      </c>
      <c r="H81" s="168" t="s">
        <v>149</v>
      </c>
      <c r="I81" s="169" t="s">
        <v>150</v>
      </c>
      <c r="J81" s="168" t="s">
        <v>135</v>
      </c>
      <c r="K81" s="170" t="s">
        <v>151</v>
      </c>
      <c r="L81" s="171"/>
      <c r="M81" s="81" t="s">
        <v>152</v>
      </c>
      <c r="N81" s="82" t="s">
        <v>43</v>
      </c>
      <c r="O81" s="82" t="s">
        <v>153</v>
      </c>
      <c r="P81" s="82" t="s">
        <v>154</v>
      </c>
      <c r="Q81" s="82" t="s">
        <v>155</v>
      </c>
      <c r="R81" s="82" t="s">
        <v>156</v>
      </c>
      <c r="S81" s="82" t="s">
        <v>157</v>
      </c>
      <c r="T81" s="83" t="s">
        <v>158</v>
      </c>
    </row>
    <row r="82" spans="2:65" s="1" customFormat="1" ht="29.25" customHeight="1">
      <c r="B82" s="41"/>
      <c r="C82" s="87" t="s">
        <v>136</v>
      </c>
      <c r="D82" s="63"/>
      <c r="E82" s="63"/>
      <c r="F82" s="63"/>
      <c r="G82" s="63"/>
      <c r="H82" s="63"/>
      <c r="I82" s="163"/>
      <c r="J82" s="172">
        <f>BK82</f>
        <v>0</v>
      </c>
      <c r="K82" s="63"/>
      <c r="L82" s="61"/>
      <c r="M82" s="84"/>
      <c r="N82" s="85"/>
      <c r="O82" s="85"/>
      <c r="P82" s="173">
        <f>P83+P120</f>
        <v>0</v>
      </c>
      <c r="Q82" s="85"/>
      <c r="R82" s="173">
        <f>R83+R120</f>
        <v>279.54866200000004</v>
      </c>
      <c r="S82" s="85"/>
      <c r="T82" s="174">
        <f>T83+T120</f>
        <v>0</v>
      </c>
      <c r="AT82" s="24" t="s">
        <v>72</v>
      </c>
      <c r="AU82" s="24" t="s">
        <v>137</v>
      </c>
      <c r="BK82" s="175">
        <f>BK83+BK120</f>
        <v>0</v>
      </c>
    </row>
    <row r="83" spans="2:65" s="10" customFormat="1" ht="37.35" customHeight="1">
      <c r="B83" s="176"/>
      <c r="C83" s="177"/>
      <c r="D83" s="178" t="s">
        <v>72</v>
      </c>
      <c r="E83" s="179" t="s">
        <v>159</v>
      </c>
      <c r="F83" s="179" t="s">
        <v>160</v>
      </c>
      <c r="G83" s="177"/>
      <c r="H83" s="177"/>
      <c r="I83" s="180"/>
      <c r="J83" s="181">
        <f>BK83</f>
        <v>0</v>
      </c>
      <c r="K83" s="177"/>
      <c r="L83" s="182"/>
      <c r="M83" s="183"/>
      <c r="N83" s="184"/>
      <c r="O83" s="184"/>
      <c r="P83" s="185">
        <f>P84+P101+P114+P118</f>
        <v>0</v>
      </c>
      <c r="Q83" s="184"/>
      <c r="R83" s="185">
        <f>R84+R101+R114+R118</f>
        <v>279.54866200000004</v>
      </c>
      <c r="S83" s="184"/>
      <c r="T83" s="186">
        <f>T84+T101+T114+T118</f>
        <v>0</v>
      </c>
      <c r="AR83" s="187" t="s">
        <v>24</v>
      </c>
      <c r="AT83" s="188" t="s">
        <v>72</v>
      </c>
      <c r="AU83" s="188" t="s">
        <v>73</v>
      </c>
      <c r="AY83" s="187" t="s">
        <v>161</v>
      </c>
      <c r="BK83" s="189">
        <f>BK84+BK101+BK114+BK118</f>
        <v>0</v>
      </c>
    </row>
    <row r="84" spans="2:65" s="10" customFormat="1" ht="19.899999999999999" customHeight="1">
      <c r="B84" s="176"/>
      <c r="C84" s="177"/>
      <c r="D84" s="190" t="s">
        <v>72</v>
      </c>
      <c r="E84" s="191" t="s">
        <v>24</v>
      </c>
      <c r="F84" s="191" t="s">
        <v>162</v>
      </c>
      <c r="G84" s="177"/>
      <c r="H84" s="177"/>
      <c r="I84" s="180"/>
      <c r="J84" s="192">
        <f>BK84</f>
        <v>0</v>
      </c>
      <c r="K84" s="177"/>
      <c r="L84" s="182"/>
      <c r="M84" s="183"/>
      <c r="N84" s="184"/>
      <c r="O84" s="184"/>
      <c r="P84" s="185">
        <f>SUM(P85:P100)</f>
        <v>0</v>
      </c>
      <c r="Q84" s="184"/>
      <c r="R84" s="185">
        <f>SUM(R85:R100)</f>
        <v>0</v>
      </c>
      <c r="S84" s="184"/>
      <c r="T84" s="186">
        <f>SUM(T85:T100)</f>
        <v>0</v>
      </c>
      <c r="AR84" s="187" t="s">
        <v>24</v>
      </c>
      <c r="AT84" s="188" t="s">
        <v>72</v>
      </c>
      <c r="AU84" s="188" t="s">
        <v>24</v>
      </c>
      <c r="AY84" s="187" t="s">
        <v>161</v>
      </c>
      <c r="BK84" s="189">
        <f>SUM(BK85:BK100)</f>
        <v>0</v>
      </c>
    </row>
    <row r="85" spans="2:65" s="1" customFormat="1" ht="31.5" customHeight="1">
      <c r="B85" s="41"/>
      <c r="C85" s="193" t="s">
        <v>24</v>
      </c>
      <c r="D85" s="193" t="s">
        <v>163</v>
      </c>
      <c r="E85" s="194" t="s">
        <v>293</v>
      </c>
      <c r="F85" s="195" t="s">
        <v>294</v>
      </c>
      <c r="G85" s="196" t="s">
        <v>175</v>
      </c>
      <c r="H85" s="197">
        <v>80.652000000000001</v>
      </c>
      <c r="I85" s="198"/>
      <c r="J85" s="199">
        <f>ROUND(I85*H85,2)</f>
        <v>0</v>
      </c>
      <c r="K85" s="195" t="s">
        <v>188</v>
      </c>
      <c r="L85" s="61"/>
      <c r="M85" s="200" t="s">
        <v>22</v>
      </c>
      <c r="N85" s="201" t="s">
        <v>44</v>
      </c>
      <c r="O85" s="42"/>
      <c r="P85" s="202">
        <f>O85*H85</f>
        <v>0</v>
      </c>
      <c r="Q85" s="202">
        <v>0</v>
      </c>
      <c r="R85" s="202">
        <f>Q85*H85</f>
        <v>0</v>
      </c>
      <c r="S85" s="202">
        <v>0</v>
      </c>
      <c r="T85" s="203">
        <f>S85*H85</f>
        <v>0</v>
      </c>
      <c r="AR85" s="24" t="s">
        <v>168</v>
      </c>
      <c r="AT85" s="24" t="s">
        <v>163</v>
      </c>
      <c r="AU85" s="24" t="s">
        <v>82</v>
      </c>
      <c r="AY85" s="24" t="s">
        <v>161</v>
      </c>
      <c r="BE85" s="204">
        <f>IF(N85="základní",J85,0)</f>
        <v>0</v>
      </c>
      <c r="BF85" s="204">
        <f>IF(N85="snížená",J85,0)</f>
        <v>0</v>
      </c>
      <c r="BG85" s="204">
        <f>IF(N85="zákl. přenesená",J85,0)</f>
        <v>0</v>
      </c>
      <c r="BH85" s="204">
        <f>IF(N85="sníž. přenesená",J85,0)</f>
        <v>0</v>
      </c>
      <c r="BI85" s="204">
        <f>IF(N85="nulová",J85,0)</f>
        <v>0</v>
      </c>
      <c r="BJ85" s="24" t="s">
        <v>24</v>
      </c>
      <c r="BK85" s="204">
        <f>ROUND(I85*H85,2)</f>
        <v>0</v>
      </c>
      <c r="BL85" s="24" t="s">
        <v>168</v>
      </c>
      <c r="BM85" s="24" t="s">
        <v>369</v>
      </c>
    </row>
    <row r="86" spans="2:65" s="11" customFormat="1">
      <c r="B86" s="205"/>
      <c r="C86" s="206"/>
      <c r="D86" s="207" t="s">
        <v>170</v>
      </c>
      <c r="E86" s="208" t="s">
        <v>22</v>
      </c>
      <c r="F86" s="209" t="s">
        <v>370</v>
      </c>
      <c r="G86" s="206"/>
      <c r="H86" s="210" t="s">
        <v>22</v>
      </c>
      <c r="I86" s="211"/>
      <c r="J86" s="206"/>
      <c r="K86" s="206"/>
      <c r="L86" s="212"/>
      <c r="M86" s="213"/>
      <c r="N86" s="214"/>
      <c r="O86" s="214"/>
      <c r="P86" s="214"/>
      <c r="Q86" s="214"/>
      <c r="R86" s="214"/>
      <c r="S86" s="214"/>
      <c r="T86" s="215"/>
      <c r="AT86" s="216" t="s">
        <v>170</v>
      </c>
      <c r="AU86" s="216" t="s">
        <v>82</v>
      </c>
      <c r="AV86" s="11" t="s">
        <v>24</v>
      </c>
      <c r="AW86" s="11" t="s">
        <v>37</v>
      </c>
      <c r="AX86" s="11" t="s">
        <v>73</v>
      </c>
      <c r="AY86" s="216" t="s">
        <v>161</v>
      </c>
    </row>
    <row r="87" spans="2:65" s="11" customFormat="1">
      <c r="B87" s="205"/>
      <c r="C87" s="206"/>
      <c r="D87" s="207" t="s">
        <v>170</v>
      </c>
      <c r="E87" s="208" t="s">
        <v>22</v>
      </c>
      <c r="F87" s="209" t="s">
        <v>371</v>
      </c>
      <c r="G87" s="206"/>
      <c r="H87" s="210" t="s">
        <v>22</v>
      </c>
      <c r="I87" s="211"/>
      <c r="J87" s="206"/>
      <c r="K87" s="206"/>
      <c r="L87" s="212"/>
      <c r="M87" s="213"/>
      <c r="N87" s="214"/>
      <c r="O87" s="214"/>
      <c r="P87" s="214"/>
      <c r="Q87" s="214"/>
      <c r="R87" s="214"/>
      <c r="S87" s="214"/>
      <c r="T87" s="215"/>
      <c r="AT87" s="216" t="s">
        <v>170</v>
      </c>
      <c r="AU87" s="216" t="s">
        <v>82</v>
      </c>
      <c r="AV87" s="11" t="s">
        <v>24</v>
      </c>
      <c r="AW87" s="11" t="s">
        <v>37</v>
      </c>
      <c r="AX87" s="11" t="s">
        <v>73</v>
      </c>
      <c r="AY87" s="216" t="s">
        <v>161</v>
      </c>
    </row>
    <row r="88" spans="2:65" s="12" customFormat="1">
      <c r="B88" s="217"/>
      <c r="C88" s="218"/>
      <c r="D88" s="219" t="s">
        <v>170</v>
      </c>
      <c r="E88" s="220" t="s">
        <v>22</v>
      </c>
      <c r="F88" s="221" t="s">
        <v>372</v>
      </c>
      <c r="G88" s="218"/>
      <c r="H88" s="222">
        <v>80.652000000000001</v>
      </c>
      <c r="I88" s="223"/>
      <c r="J88" s="218"/>
      <c r="K88" s="218"/>
      <c r="L88" s="224"/>
      <c r="M88" s="225"/>
      <c r="N88" s="226"/>
      <c r="O88" s="226"/>
      <c r="P88" s="226"/>
      <c r="Q88" s="226"/>
      <c r="R88" s="226"/>
      <c r="S88" s="226"/>
      <c r="T88" s="227"/>
      <c r="AT88" s="228" t="s">
        <v>170</v>
      </c>
      <c r="AU88" s="228" t="s">
        <v>82</v>
      </c>
      <c r="AV88" s="12" t="s">
        <v>82</v>
      </c>
      <c r="AW88" s="12" t="s">
        <v>37</v>
      </c>
      <c r="AX88" s="12" t="s">
        <v>24</v>
      </c>
      <c r="AY88" s="228" t="s">
        <v>161</v>
      </c>
    </row>
    <row r="89" spans="2:65" s="1" customFormat="1" ht="44.25" customHeight="1">
      <c r="B89" s="41"/>
      <c r="C89" s="193" t="s">
        <v>82</v>
      </c>
      <c r="D89" s="193" t="s">
        <v>163</v>
      </c>
      <c r="E89" s="194" t="s">
        <v>181</v>
      </c>
      <c r="F89" s="195" t="s">
        <v>182</v>
      </c>
      <c r="G89" s="196" t="s">
        <v>175</v>
      </c>
      <c r="H89" s="197">
        <v>40.326000000000001</v>
      </c>
      <c r="I89" s="198"/>
      <c r="J89" s="199">
        <f>ROUND(I89*H89,2)</f>
        <v>0</v>
      </c>
      <c r="K89" s="195" t="s">
        <v>167</v>
      </c>
      <c r="L89" s="61"/>
      <c r="M89" s="200" t="s">
        <v>22</v>
      </c>
      <c r="N89" s="201" t="s">
        <v>44</v>
      </c>
      <c r="O89" s="42"/>
      <c r="P89" s="202">
        <f>O89*H89</f>
        <v>0</v>
      </c>
      <c r="Q89" s="202">
        <v>0</v>
      </c>
      <c r="R89" s="202">
        <f>Q89*H89</f>
        <v>0</v>
      </c>
      <c r="S89" s="202">
        <v>0</v>
      </c>
      <c r="T89" s="203">
        <f>S89*H89</f>
        <v>0</v>
      </c>
      <c r="AR89" s="24" t="s">
        <v>168</v>
      </c>
      <c r="AT89" s="24" t="s">
        <v>163</v>
      </c>
      <c r="AU89" s="24" t="s">
        <v>82</v>
      </c>
      <c r="AY89" s="24" t="s">
        <v>161</v>
      </c>
      <c r="BE89" s="204">
        <f>IF(N89="základní",J89,0)</f>
        <v>0</v>
      </c>
      <c r="BF89" s="204">
        <f>IF(N89="snížená",J89,0)</f>
        <v>0</v>
      </c>
      <c r="BG89" s="204">
        <f>IF(N89="zákl. přenesená",J89,0)</f>
        <v>0</v>
      </c>
      <c r="BH89" s="204">
        <f>IF(N89="sníž. přenesená",J89,0)</f>
        <v>0</v>
      </c>
      <c r="BI89" s="204">
        <f>IF(N89="nulová",J89,0)</f>
        <v>0</v>
      </c>
      <c r="BJ89" s="24" t="s">
        <v>24</v>
      </c>
      <c r="BK89" s="204">
        <f>ROUND(I89*H89,2)</f>
        <v>0</v>
      </c>
      <c r="BL89" s="24" t="s">
        <v>168</v>
      </c>
      <c r="BM89" s="24" t="s">
        <v>183</v>
      </c>
    </row>
    <row r="90" spans="2:65" s="11" customFormat="1">
      <c r="B90" s="205"/>
      <c r="C90" s="206"/>
      <c r="D90" s="207" t="s">
        <v>170</v>
      </c>
      <c r="E90" s="208" t="s">
        <v>22</v>
      </c>
      <c r="F90" s="209" t="s">
        <v>184</v>
      </c>
      <c r="G90" s="206"/>
      <c r="H90" s="210" t="s">
        <v>22</v>
      </c>
      <c r="I90" s="211"/>
      <c r="J90" s="206"/>
      <c r="K90" s="206"/>
      <c r="L90" s="212"/>
      <c r="M90" s="213"/>
      <c r="N90" s="214"/>
      <c r="O90" s="214"/>
      <c r="P90" s="214"/>
      <c r="Q90" s="214"/>
      <c r="R90" s="214"/>
      <c r="S90" s="214"/>
      <c r="T90" s="215"/>
      <c r="AT90" s="216" t="s">
        <v>170</v>
      </c>
      <c r="AU90" s="216" t="s">
        <v>82</v>
      </c>
      <c r="AV90" s="11" t="s">
        <v>24</v>
      </c>
      <c r="AW90" s="11" t="s">
        <v>37</v>
      </c>
      <c r="AX90" s="11" t="s">
        <v>73</v>
      </c>
      <c r="AY90" s="216" t="s">
        <v>161</v>
      </c>
    </row>
    <row r="91" spans="2:65" s="12" customFormat="1">
      <c r="B91" s="217"/>
      <c r="C91" s="218"/>
      <c r="D91" s="219" t="s">
        <v>170</v>
      </c>
      <c r="E91" s="220" t="s">
        <v>22</v>
      </c>
      <c r="F91" s="221" t="s">
        <v>373</v>
      </c>
      <c r="G91" s="218"/>
      <c r="H91" s="222">
        <v>40.326000000000001</v>
      </c>
      <c r="I91" s="223"/>
      <c r="J91" s="218"/>
      <c r="K91" s="218"/>
      <c r="L91" s="224"/>
      <c r="M91" s="225"/>
      <c r="N91" s="226"/>
      <c r="O91" s="226"/>
      <c r="P91" s="226"/>
      <c r="Q91" s="226"/>
      <c r="R91" s="226"/>
      <c r="S91" s="226"/>
      <c r="T91" s="227"/>
      <c r="AT91" s="228" t="s">
        <v>170</v>
      </c>
      <c r="AU91" s="228" t="s">
        <v>82</v>
      </c>
      <c r="AV91" s="12" t="s">
        <v>82</v>
      </c>
      <c r="AW91" s="12" t="s">
        <v>37</v>
      </c>
      <c r="AX91" s="12" t="s">
        <v>24</v>
      </c>
      <c r="AY91" s="228" t="s">
        <v>161</v>
      </c>
    </row>
    <row r="92" spans="2:65" s="1" customFormat="1" ht="44.25" customHeight="1">
      <c r="B92" s="41"/>
      <c r="C92" s="193" t="s">
        <v>180</v>
      </c>
      <c r="D92" s="193" t="s">
        <v>163</v>
      </c>
      <c r="E92" s="194" t="s">
        <v>198</v>
      </c>
      <c r="F92" s="195" t="s">
        <v>199</v>
      </c>
      <c r="G92" s="196" t="s">
        <v>175</v>
      </c>
      <c r="H92" s="197">
        <v>80.652000000000001</v>
      </c>
      <c r="I92" s="198"/>
      <c r="J92" s="199">
        <f>ROUND(I92*H92,2)</f>
        <v>0</v>
      </c>
      <c r="K92" s="195" t="s">
        <v>167</v>
      </c>
      <c r="L92" s="61"/>
      <c r="M92" s="200" t="s">
        <v>22</v>
      </c>
      <c r="N92" s="201" t="s">
        <v>44</v>
      </c>
      <c r="O92" s="42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AR92" s="24" t="s">
        <v>168</v>
      </c>
      <c r="AT92" s="24" t="s">
        <v>163</v>
      </c>
      <c r="AU92" s="24" t="s">
        <v>82</v>
      </c>
      <c r="AY92" s="24" t="s">
        <v>161</v>
      </c>
      <c r="BE92" s="204">
        <f>IF(N92="základní",J92,0)</f>
        <v>0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24" t="s">
        <v>24</v>
      </c>
      <c r="BK92" s="204">
        <f>ROUND(I92*H92,2)</f>
        <v>0</v>
      </c>
      <c r="BL92" s="24" t="s">
        <v>168</v>
      </c>
      <c r="BM92" s="24" t="s">
        <v>200</v>
      </c>
    </row>
    <row r="93" spans="2:65" s="1" customFormat="1" ht="44.25" customHeight="1">
      <c r="B93" s="41"/>
      <c r="C93" s="193" t="s">
        <v>168</v>
      </c>
      <c r="D93" s="193" t="s">
        <v>163</v>
      </c>
      <c r="E93" s="194" t="s">
        <v>203</v>
      </c>
      <c r="F93" s="195" t="s">
        <v>204</v>
      </c>
      <c r="G93" s="196" t="s">
        <v>175</v>
      </c>
      <c r="H93" s="197">
        <v>806.52</v>
      </c>
      <c r="I93" s="198"/>
      <c r="J93" s="199">
        <f>ROUND(I93*H93,2)</f>
        <v>0</v>
      </c>
      <c r="K93" s="195" t="s">
        <v>167</v>
      </c>
      <c r="L93" s="61"/>
      <c r="M93" s="200" t="s">
        <v>22</v>
      </c>
      <c r="N93" s="201" t="s">
        <v>44</v>
      </c>
      <c r="O93" s="42"/>
      <c r="P93" s="202">
        <f>O93*H93</f>
        <v>0</v>
      </c>
      <c r="Q93" s="202">
        <v>0</v>
      </c>
      <c r="R93" s="202">
        <f>Q93*H93</f>
        <v>0</v>
      </c>
      <c r="S93" s="202">
        <v>0</v>
      </c>
      <c r="T93" s="203">
        <f>S93*H93</f>
        <v>0</v>
      </c>
      <c r="AR93" s="24" t="s">
        <v>168</v>
      </c>
      <c r="AT93" s="24" t="s">
        <v>163</v>
      </c>
      <c r="AU93" s="24" t="s">
        <v>82</v>
      </c>
      <c r="AY93" s="24" t="s">
        <v>161</v>
      </c>
      <c r="BE93" s="204">
        <f>IF(N93="základní",J93,0)</f>
        <v>0</v>
      </c>
      <c r="BF93" s="204">
        <f>IF(N93="snížená",J93,0)</f>
        <v>0</v>
      </c>
      <c r="BG93" s="204">
        <f>IF(N93="zákl. přenesená",J93,0)</f>
        <v>0</v>
      </c>
      <c r="BH93" s="204">
        <f>IF(N93="sníž. přenesená",J93,0)</f>
        <v>0</v>
      </c>
      <c r="BI93" s="204">
        <f>IF(N93="nulová",J93,0)</f>
        <v>0</v>
      </c>
      <c r="BJ93" s="24" t="s">
        <v>24</v>
      </c>
      <c r="BK93" s="204">
        <f>ROUND(I93*H93,2)</f>
        <v>0</v>
      </c>
      <c r="BL93" s="24" t="s">
        <v>168</v>
      </c>
      <c r="BM93" s="24" t="s">
        <v>205</v>
      </c>
    </row>
    <row r="94" spans="2:65" s="12" customFormat="1">
      <c r="B94" s="217"/>
      <c r="C94" s="218"/>
      <c r="D94" s="219" t="s">
        <v>170</v>
      </c>
      <c r="E94" s="218"/>
      <c r="F94" s="221" t="s">
        <v>374</v>
      </c>
      <c r="G94" s="218"/>
      <c r="H94" s="222">
        <v>806.52</v>
      </c>
      <c r="I94" s="223"/>
      <c r="J94" s="218"/>
      <c r="K94" s="218"/>
      <c r="L94" s="224"/>
      <c r="M94" s="225"/>
      <c r="N94" s="226"/>
      <c r="O94" s="226"/>
      <c r="P94" s="226"/>
      <c r="Q94" s="226"/>
      <c r="R94" s="226"/>
      <c r="S94" s="226"/>
      <c r="T94" s="227"/>
      <c r="AT94" s="228" t="s">
        <v>170</v>
      </c>
      <c r="AU94" s="228" t="s">
        <v>82</v>
      </c>
      <c r="AV94" s="12" t="s">
        <v>82</v>
      </c>
      <c r="AW94" s="12" t="s">
        <v>6</v>
      </c>
      <c r="AX94" s="12" t="s">
        <v>24</v>
      </c>
      <c r="AY94" s="228" t="s">
        <v>161</v>
      </c>
    </row>
    <row r="95" spans="2:65" s="1" customFormat="1" ht="22.5" customHeight="1">
      <c r="B95" s="41"/>
      <c r="C95" s="193" t="s">
        <v>192</v>
      </c>
      <c r="D95" s="193" t="s">
        <v>163</v>
      </c>
      <c r="E95" s="194" t="s">
        <v>208</v>
      </c>
      <c r="F95" s="195" t="s">
        <v>209</v>
      </c>
      <c r="G95" s="196" t="s">
        <v>175</v>
      </c>
      <c r="H95" s="197">
        <v>80.652000000000001</v>
      </c>
      <c r="I95" s="198"/>
      <c r="J95" s="199">
        <f>ROUND(I95*H95,2)</f>
        <v>0</v>
      </c>
      <c r="K95" s="195" t="s">
        <v>167</v>
      </c>
      <c r="L95" s="61"/>
      <c r="M95" s="200" t="s">
        <v>22</v>
      </c>
      <c r="N95" s="201" t="s">
        <v>44</v>
      </c>
      <c r="O95" s="42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AR95" s="24" t="s">
        <v>168</v>
      </c>
      <c r="AT95" s="24" t="s">
        <v>163</v>
      </c>
      <c r="AU95" s="24" t="s">
        <v>82</v>
      </c>
      <c r="AY95" s="24" t="s">
        <v>161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24" t="s">
        <v>24</v>
      </c>
      <c r="BK95" s="204">
        <f>ROUND(I95*H95,2)</f>
        <v>0</v>
      </c>
      <c r="BL95" s="24" t="s">
        <v>168</v>
      </c>
      <c r="BM95" s="24" t="s">
        <v>210</v>
      </c>
    </row>
    <row r="96" spans="2:65" s="1" customFormat="1" ht="22.5" customHeight="1">
      <c r="B96" s="41"/>
      <c r="C96" s="193" t="s">
        <v>197</v>
      </c>
      <c r="D96" s="193" t="s">
        <v>163</v>
      </c>
      <c r="E96" s="194" t="s">
        <v>212</v>
      </c>
      <c r="F96" s="195" t="s">
        <v>213</v>
      </c>
      <c r="G96" s="196" t="s">
        <v>214</v>
      </c>
      <c r="H96" s="197">
        <v>153.239</v>
      </c>
      <c r="I96" s="198"/>
      <c r="J96" s="199">
        <f>ROUND(I96*H96,2)</f>
        <v>0</v>
      </c>
      <c r="K96" s="195" t="s">
        <v>22</v>
      </c>
      <c r="L96" s="61"/>
      <c r="M96" s="200" t="s">
        <v>22</v>
      </c>
      <c r="N96" s="201" t="s">
        <v>44</v>
      </c>
      <c r="O96" s="42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AR96" s="24" t="s">
        <v>168</v>
      </c>
      <c r="AT96" s="24" t="s">
        <v>163</v>
      </c>
      <c r="AU96" s="24" t="s">
        <v>82</v>
      </c>
      <c r="AY96" s="24" t="s">
        <v>161</v>
      </c>
      <c r="BE96" s="204">
        <f>IF(N96="základní",J96,0)</f>
        <v>0</v>
      </c>
      <c r="BF96" s="204">
        <f>IF(N96="snížená",J96,0)</f>
        <v>0</v>
      </c>
      <c r="BG96" s="204">
        <f>IF(N96="zákl. přenesená",J96,0)</f>
        <v>0</v>
      </c>
      <c r="BH96" s="204">
        <f>IF(N96="sníž. přenesená",J96,0)</f>
        <v>0</v>
      </c>
      <c r="BI96" s="204">
        <f>IF(N96="nulová",J96,0)</f>
        <v>0</v>
      </c>
      <c r="BJ96" s="24" t="s">
        <v>24</v>
      </c>
      <c r="BK96" s="204">
        <f>ROUND(I96*H96,2)</f>
        <v>0</v>
      </c>
      <c r="BL96" s="24" t="s">
        <v>168</v>
      </c>
      <c r="BM96" s="24" t="s">
        <v>215</v>
      </c>
    </row>
    <row r="97" spans="2:65" s="12" customFormat="1">
      <c r="B97" s="217"/>
      <c r="C97" s="218"/>
      <c r="D97" s="219" t="s">
        <v>170</v>
      </c>
      <c r="E97" s="220" t="s">
        <v>22</v>
      </c>
      <c r="F97" s="221" t="s">
        <v>375</v>
      </c>
      <c r="G97" s="218"/>
      <c r="H97" s="222">
        <v>153.239</v>
      </c>
      <c r="I97" s="223"/>
      <c r="J97" s="218"/>
      <c r="K97" s="218"/>
      <c r="L97" s="224"/>
      <c r="M97" s="225"/>
      <c r="N97" s="226"/>
      <c r="O97" s="226"/>
      <c r="P97" s="226"/>
      <c r="Q97" s="226"/>
      <c r="R97" s="226"/>
      <c r="S97" s="226"/>
      <c r="T97" s="227"/>
      <c r="AT97" s="228" t="s">
        <v>170</v>
      </c>
      <c r="AU97" s="228" t="s">
        <v>82</v>
      </c>
      <c r="AV97" s="12" t="s">
        <v>82</v>
      </c>
      <c r="AW97" s="12" t="s">
        <v>37</v>
      </c>
      <c r="AX97" s="12" t="s">
        <v>24</v>
      </c>
      <c r="AY97" s="228" t="s">
        <v>161</v>
      </c>
    </row>
    <row r="98" spans="2:65" s="1" customFormat="1" ht="22.5" customHeight="1">
      <c r="B98" s="41"/>
      <c r="C98" s="193" t="s">
        <v>202</v>
      </c>
      <c r="D98" s="193" t="s">
        <v>163</v>
      </c>
      <c r="E98" s="194" t="s">
        <v>218</v>
      </c>
      <c r="F98" s="195" t="s">
        <v>219</v>
      </c>
      <c r="G98" s="196" t="s">
        <v>220</v>
      </c>
      <c r="H98" s="197">
        <v>336.05</v>
      </c>
      <c r="I98" s="198"/>
      <c r="J98" s="199">
        <f>ROUND(I98*H98,2)</f>
        <v>0</v>
      </c>
      <c r="K98" s="195" t="s">
        <v>167</v>
      </c>
      <c r="L98" s="61"/>
      <c r="M98" s="200" t="s">
        <v>22</v>
      </c>
      <c r="N98" s="201" t="s">
        <v>44</v>
      </c>
      <c r="O98" s="42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AR98" s="24" t="s">
        <v>168</v>
      </c>
      <c r="AT98" s="24" t="s">
        <v>163</v>
      </c>
      <c r="AU98" s="24" t="s">
        <v>82</v>
      </c>
      <c r="AY98" s="24" t="s">
        <v>161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24" t="s">
        <v>24</v>
      </c>
      <c r="BK98" s="204">
        <f>ROUND(I98*H98,2)</f>
        <v>0</v>
      </c>
      <c r="BL98" s="24" t="s">
        <v>168</v>
      </c>
      <c r="BM98" s="24" t="s">
        <v>376</v>
      </c>
    </row>
    <row r="99" spans="2:65" s="11" customFormat="1">
      <c r="B99" s="205"/>
      <c r="C99" s="206"/>
      <c r="D99" s="207" t="s">
        <v>170</v>
      </c>
      <c r="E99" s="208" t="s">
        <v>22</v>
      </c>
      <c r="F99" s="209" t="s">
        <v>370</v>
      </c>
      <c r="G99" s="206"/>
      <c r="H99" s="210" t="s">
        <v>22</v>
      </c>
      <c r="I99" s="211"/>
      <c r="J99" s="206"/>
      <c r="K99" s="206"/>
      <c r="L99" s="212"/>
      <c r="M99" s="213"/>
      <c r="N99" s="214"/>
      <c r="O99" s="214"/>
      <c r="P99" s="214"/>
      <c r="Q99" s="214"/>
      <c r="R99" s="214"/>
      <c r="S99" s="214"/>
      <c r="T99" s="215"/>
      <c r="AT99" s="216" t="s">
        <v>170</v>
      </c>
      <c r="AU99" s="216" t="s">
        <v>82</v>
      </c>
      <c r="AV99" s="11" t="s">
        <v>24</v>
      </c>
      <c r="AW99" s="11" t="s">
        <v>37</v>
      </c>
      <c r="AX99" s="11" t="s">
        <v>73</v>
      </c>
      <c r="AY99" s="216" t="s">
        <v>161</v>
      </c>
    </row>
    <row r="100" spans="2:65" s="12" customFormat="1">
      <c r="B100" s="217"/>
      <c r="C100" s="218"/>
      <c r="D100" s="207" t="s">
        <v>170</v>
      </c>
      <c r="E100" s="229" t="s">
        <v>22</v>
      </c>
      <c r="F100" s="230" t="s">
        <v>377</v>
      </c>
      <c r="G100" s="218"/>
      <c r="H100" s="231">
        <v>336.05</v>
      </c>
      <c r="I100" s="223"/>
      <c r="J100" s="218"/>
      <c r="K100" s="218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170</v>
      </c>
      <c r="AU100" s="228" t="s">
        <v>82</v>
      </c>
      <c r="AV100" s="12" t="s">
        <v>82</v>
      </c>
      <c r="AW100" s="12" t="s">
        <v>37</v>
      </c>
      <c r="AX100" s="12" t="s">
        <v>24</v>
      </c>
      <c r="AY100" s="228" t="s">
        <v>161</v>
      </c>
    </row>
    <row r="101" spans="2:65" s="10" customFormat="1" ht="29.85" customHeight="1">
      <c r="B101" s="176"/>
      <c r="C101" s="177"/>
      <c r="D101" s="190" t="s">
        <v>72</v>
      </c>
      <c r="E101" s="191" t="s">
        <v>192</v>
      </c>
      <c r="F101" s="191" t="s">
        <v>228</v>
      </c>
      <c r="G101" s="177"/>
      <c r="H101" s="177"/>
      <c r="I101" s="180"/>
      <c r="J101" s="192">
        <f>BK101</f>
        <v>0</v>
      </c>
      <c r="K101" s="177"/>
      <c r="L101" s="182"/>
      <c r="M101" s="183"/>
      <c r="N101" s="184"/>
      <c r="O101" s="184"/>
      <c r="P101" s="185">
        <f>SUM(P102:P113)</f>
        <v>0</v>
      </c>
      <c r="Q101" s="184"/>
      <c r="R101" s="185">
        <f>SUM(R102:R113)</f>
        <v>275.40947200000005</v>
      </c>
      <c r="S101" s="184"/>
      <c r="T101" s="186">
        <f>SUM(T102:T113)</f>
        <v>0</v>
      </c>
      <c r="AR101" s="187" t="s">
        <v>24</v>
      </c>
      <c r="AT101" s="188" t="s">
        <v>72</v>
      </c>
      <c r="AU101" s="188" t="s">
        <v>24</v>
      </c>
      <c r="AY101" s="187" t="s">
        <v>161</v>
      </c>
      <c r="BK101" s="189">
        <f>SUM(BK102:BK113)</f>
        <v>0</v>
      </c>
    </row>
    <row r="102" spans="2:65" s="1" customFormat="1" ht="22.5" customHeight="1">
      <c r="B102" s="41"/>
      <c r="C102" s="193" t="s">
        <v>207</v>
      </c>
      <c r="D102" s="193" t="s">
        <v>163</v>
      </c>
      <c r="E102" s="194" t="s">
        <v>230</v>
      </c>
      <c r="F102" s="195" t="s">
        <v>231</v>
      </c>
      <c r="G102" s="196" t="s">
        <v>220</v>
      </c>
      <c r="H102" s="197">
        <v>305.5</v>
      </c>
      <c r="I102" s="198"/>
      <c r="J102" s="199">
        <f>ROUND(I102*H102,2)</f>
        <v>0</v>
      </c>
      <c r="K102" s="195" t="s">
        <v>188</v>
      </c>
      <c r="L102" s="61"/>
      <c r="M102" s="200" t="s">
        <v>22</v>
      </c>
      <c r="N102" s="201" t="s">
        <v>44</v>
      </c>
      <c r="O102" s="42"/>
      <c r="P102" s="202">
        <f>O102*H102</f>
        <v>0</v>
      </c>
      <c r="Q102" s="202">
        <v>0.11637</v>
      </c>
      <c r="R102" s="202">
        <f>Q102*H102</f>
        <v>35.551034999999999</v>
      </c>
      <c r="S102" s="202">
        <v>0</v>
      </c>
      <c r="T102" s="203">
        <f>S102*H102</f>
        <v>0</v>
      </c>
      <c r="AR102" s="24" t="s">
        <v>168</v>
      </c>
      <c r="AT102" s="24" t="s">
        <v>163</v>
      </c>
      <c r="AU102" s="24" t="s">
        <v>82</v>
      </c>
      <c r="AY102" s="24" t="s">
        <v>161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24" t="s">
        <v>24</v>
      </c>
      <c r="BK102" s="204">
        <f>ROUND(I102*H102,2)</f>
        <v>0</v>
      </c>
      <c r="BL102" s="24" t="s">
        <v>168</v>
      </c>
      <c r="BM102" s="24" t="s">
        <v>378</v>
      </c>
    </row>
    <row r="103" spans="2:65" s="11" customFormat="1">
      <c r="B103" s="205"/>
      <c r="C103" s="206"/>
      <c r="D103" s="207" t="s">
        <v>170</v>
      </c>
      <c r="E103" s="208" t="s">
        <v>22</v>
      </c>
      <c r="F103" s="209" t="s">
        <v>233</v>
      </c>
      <c r="G103" s="206"/>
      <c r="H103" s="210" t="s">
        <v>22</v>
      </c>
      <c r="I103" s="211"/>
      <c r="J103" s="206"/>
      <c r="K103" s="206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170</v>
      </c>
      <c r="AU103" s="216" t="s">
        <v>82</v>
      </c>
      <c r="AV103" s="11" t="s">
        <v>24</v>
      </c>
      <c r="AW103" s="11" t="s">
        <v>37</v>
      </c>
      <c r="AX103" s="11" t="s">
        <v>73</v>
      </c>
      <c r="AY103" s="216" t="s">
        <v>161</v>
      </c>
    </row>
    <row r="104" spans="2:65" s="12" customFormat="1">
      <c r="B104" s="217"/>
      <c r="C104" s="218"/>
      <c r="D104" s="219" t="s">
        <v>170</v>
      </c>
      <c r="E104" s="220" t="s">
        <v>22</v>
      </c>
      <c r="F104" s="221" t="s">
        <v>379</v>
      </c>
      <c r="G104" s="218"/>
      <c r="H104" s="222">
        <v>305.5</v>
      </c>
      <c r="I104" s="223"/>
      <c r="J104" s="218"/>
      <c r="K104" s="218"/>
      <c r="L104" s="224"/>
      <c r="M104" s="225"/>
      <c r="N104" s="226"/>
      <c r="O104" s="226"/>
      <c r="P104" s="226"/>
      <c r="Q104" s="226"/>
      <c r="R104" s="226"/>
      <c r="S104" s="226"/>
      <c r="T104" s="227"/>
      <c r="AT104" s="228" t="s">
        <v>170</v>
      </c>
      <c r="AU104" s="228" t="s">
        <v>82</v>
      </c>
      <c r="AV104" s="12" t="s">
        <v>82</v>
      </c>
      <c r="AW104" s="12" t="s">
        <v>37</v>
      </c>
      <c r="AX104" s="12" t="s">
        <v>24</v>
      </c>
      <c r="AY104" s="228" t="s">
        <v>161</v>
      </c>
    </row>
    <row r="105" spans="2:65" s="1" customFormat="1" ht="22.5" customHeight="1">
      <c r="B105" s="41"/>
      <c r="C105" s="193" t="s">
        <v>211</v>
      </c>
      <c r="D105" s="193" t="s">
        <v>163</v>
      </c>
      <c r="E105" s="194" t="s">
        <v>236</v>
      </c>
      <c r="F105" s="195" t="s">
        <v>237</v>
      </c>
      <c r="G105" s="196" t="s">
        <v>220</v>
      </c>
      <c r="H105" s="197">
        <v>336.05</v>
      </c>
      <c r="I105" s="198"/>
      <c r="J105" s="199">
        <f>ROUND(I105*H105,2)</f>
        <v>0</v>
      </c>
      <c r="K105" s="195" t="s">
        <v>167</v>
      </c>
      <c r="L105" s="61"/>
      <c r="M105" s="200" t="s">
        <v>22</v>
      </c>
      <c r="N105" s="201" t="s">
        <v>44</v>
      </c>
      <c r="O105" s="42"/>
      <c r="P105" s="202">
        <f>O105*H105</f>
        <v>0</v>
      </c>
      <c r="Q105" s="202">
        <v>0.27994000000000002</v>
      </c>
      <c r="R105" s="202">
        <f>Q105*H105</f>
        <v>94.073837000000012</v>
      </c>
      <c r="S105" s="202">
        <v>0</v>
      </c>
      <c r="T105" s="203">
        <f>S105*H105</f>
        <v>0</v>
      </c>
      <c r="AR105" s="24" t="s">
        <v>168</v>
      </c>
      <c r="AT105" s="24" t="s">
        <v>163</v>
      </c>
      <c r="AU105" s="24" t="s">
        <v>82</v>
      </c>
      <c r="AY105" s="24" t="s">
        <v>161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4" t="s">
        <v>24</v>
      </c>
      <c r="BK105" s="204">
        <f>ROUND(I105*H105,2)</f>
        <v>0</v>
      </c>
      <c r="BL105" s="24" t="s">
        <v>168</v>
      </c>
      <c r="BM105" s="24" t="s">
        <v>238</v>
      </c>
    </row>
    <row r="106" spans="2:65" s="11" customFormat="1">
      <c r="B106" s="205"/>
      <c r="C106" s="206"/>
      <c r="D106" s="207" t="s">
        <v>170</v>
      </c>
      <c r="E106" s="208" t="s">
        <v>22</v>
      </c>
      <c r="F106" s="209" t="s">
        <v>239</v>
      </c>
      <c r="G106" s="206"/>
      <c r="H106" s="210" t="s">
        <v>22</v>
      </c>
      <c r="I106" s="211"/>
      <c r="J106" s="206"/>
      <c r="K106" s="206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170</v>
      </c>
      <c r="AU106" s="216" t="s">
        <v>82</v>
      </c>
      <c r="AV106" s="11" t="s">
        <v>24</v>
      </c>
      <c r="AW106" s="11" t="s">
        <v>37</v>
      </c>
      <c r="AX106" s="11" t="s">
        <v>73</v>
      </c>
      <c r="AY106" s="216" t="s">
        <v>161</v>
      </c>
    </row>
    <row r="107" spans="2:65" s="12" customFormat="1">
      <c r="B107" s="217"/>
      <c r="C107" s="218"/>
      <c r="D107" s="219" t="s">
        <v>170</v>
      </c>
      <c r="E107" s="220" t="s">
        <v>22</v>
      </c>
      <c r="F107" s="221" t="s">
        <v>377</v>
      </c>
      <c r="G107" s="218"/>
      <c r="H107" s="222">
        <v>336.05</v>
      </c>
      <c r="I107" s="223"/>
      <c r="J107" s="218"/>
      <c r="K107" s="218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170</v>
      </c>
      <c r="AU107" s="228" t="s">
        <v>82</v>
      </c>
      <c r="AV107" s="12" t="s">
        <v>82</v>
      </c>
      <c r="AW107" s="12" t="s">
        <v>37</v>
      </c>
      <c r="AX107" s="12" t="s">
        <v>24</v>
      </c>
      <c r="AY107" s="228" t="s">
        <v>161</v>
      </c>
    </row>
    <row r="108" spans="2:65" s="1" customFormat="1" ht="31.5" customHeight="1">
      <c r="B108" s="41"/>
      <c r="C108" s="193" t="s">
        <v>217</v>
      </c>
      <c r="D108" s="193" t="s">
        <v>163</v>
      </c>
      <c r="E108" s="194" t="s">
        <v>241</v>
      </c>
      <c r="F108" s="195" t="s">
        <v>242</v>
      </c>
      <c r="G108" s="196" t="s">
        <v>220</v>
      </c>
      <c r="H108" s="197">
        <v>305.5</v>
      </c>
      <c r="I108" s="198"/>
      <c r="J108" s="199">
        <f>ROUND(I108*H108,2)</f>
        <v>0</v>
      </c>
      <c r="K108" s="195" t="s">
        <v>167</v>
      </c>
      <c r="L108" s="61"/>
      <c r="M108" s="200" t="s">
        <v>22</v>
      </c>
      <c r="N108" s="201" t="s">
        <v>44</v>
      </c>
      <c r="O108" s="42"/>
      <c r="P108" s="202">
        <f>O108*H108</f>
        <v>0</v>
      </c>
      <c r="Q108" s="202">
        <v>0.47720000000000001</v>
      </c>
      <c r="R108" s="202">
        <f>Q108*H108</f>
        <v>145.78460000000001</v>
      </c>
      <c r="S108" s="202">
        <v>0</v>
      </c>
      <c r="T108" s="203">
        <f>S108*H108</f>
        <v>0</v>
      </c>
      <c r="AR108" s="24" t="s">
        <v>168</v>
      </c>
      <c r="AT108" s="24" t="s">
        <v>163</v>
      </c>
      <c r="AU108" s="24" t="s">
        <v>82</v>
      </c>
      <c r="AY108" s="24" t="s">
        <v>161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4" t="s">
        <v>24</v>
      </c>
      <c r="BK108" s="204">
        <f>ROUND(I108*H108,2)</f>
        <v>0</v>
      </c>
      <c r="BL108" s="24" t="s">
        <v>168</v>
      </c>
      <c r="BM108" s="24" t="s">
        <v>380</v>
      </c>
    </row>
    <row r="109" spans="2:65" s="11" customFormat="1">
      <c r="B109" s="205"/>
      <c r="C109" s="206"/>
      <c r="D109" s="207" t="s">
        <v>170</v>
      </c>
      <c r="E109" s="208" t="s">
        <v>22</v>
      </c>
      <c r="F109" s="209" t="s">
        <v>244</v>
      </c>
      <c r="G109" s="206"/>
      <c r="H109" s="210" t="s">
        <v>22</v>
      </c>
      <c r="I109" s="211"/>
      <c r="J109" s="206"/>
      <c r="K109" s="206"/>
      <c r="L109" s="212"/>
      <c r="M109" s="213"/>
      <c r="N109" s="214"/>
      <c r="O109" s="214"/>
      <c r="P109" s="214"/>
      <c r="Q109" s="214"/>
      <c r="R109" s="214"/>
      <c r="S109" s="214"/>
      <c r="T109" s="215"/>
      <c r="AT109" s="216" t="s">
        <v>170</v>
      </c>
      <c r="AU109" s="216" t="s">
        <v>82</v>
      </c>
      <c r="AV109" s="11" t="s">
        <v>24</v>
      </c>
      <c r="AW109" s="11" t="s">
        <v>37</v>
      </c>
      <c r="AX109" s="11" t="s">
        <v>73</v>
      </c>
      <c r="AY109" s="216" t="s">
        <v>161</v>
      </c>
    </row>
    <row r="110" spans="2:65" s="11" customFormat="1">
      <c r="B110" s="205"/>
      <c r="C110" s="206"/>
      <c r="D110" s="207" t="s">
        <v>170</v>
      </c>
      <c r="E110" s="208" t="s">
        <v>22</v>
      </c>
      <c r="F110" s="209" t="s">
        <v>245</v>
      </c>
      <c r="G110" s="206"/>
      <c r="H110" s="210" t="s">
        <v>22</v>
      </c>
      <c r="I110" s="211"/>
      <c r="J110" s="206"/>
      <c r="K110" s="206"/>
      <c r="L110" s="212"/>
      <c r="M110" s="213"/>
      <c r="N110" s="214"/>
      <c r="O110" s="214"/>
      <c r="P110" s="214"/>
      <c r="Q110" s="214"/>
      <c r="R110" s="214"/>
      <c r="S110" s="214"/>
      <c r="T110" s="215"/>
      <c r="AT110" s="216" t="s">
        <v>170</v>
      </c>
      <c r="AU110" s="216" t="s">
        <v>82</v>
      </c>
      <c r="AV110" s="11" t="s">
        <v>24</v>
      </c>
      <c r="AW110" s="11" t="s">
        <v>37</v>
      </c>
      <c r="AX110" s="11" t="s">
        <v>73</v>
      </c>
      <c r="AY110" s="216" t="s">
        <v>161</v>
      </c>
    </row>
    <row r="111" spans="2:65" s="11" customFormat="1">
      <c r="B111" s="205"/>
      <c r="C111" s="206"/>
      <c r="D111" s="207" t="s">
        <v>170</v>
      </c>
      <c r="E111" s="208" t="s">
        <v>22</v>
      </c>
      <c r="F111" s="209" t="s">
        <v>246</v>
      </c>
      <c r="G111" s="206"/>
      <c r="H111" s="210" t="s">
        <v>22</v>
      </c>
      <c r="I111" s="211"/>
      <c r="J111" s="206"/>
      <c r="K111" s="206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170</v>
      </c>
      <c r="AU111" s="216" t="s">
        <v>82</v>
      </c>
      <c r="AV111" s="11" t="s">
        <v>24</v>
      </c>
      <c r="AW111" s="11" t="s">
        <v>37</v>
      </c>
      <c r="AX111" s="11" t="s">
        <v>73</v>
      </c>
      <c r="AY111" s="216" t="s">
        <v>161</v>
      </c>
    </row>
    <row r="112" spans="2:65" s="12" customFormat="1">
      <c r="B112" s="217"/>
      <c r="C112" s="218"/>
      <c r="D112" s="219" t="s">
        <v>170</v>
      </c>
      <c r="E112" s="220" t="s">
        <v>22</v>
      </c>
      <c r="F112" s="221" t="s">
        <v>379</v>
      </c>
      <c r="G112" s="218"/>
      <c r="H112" s="222">
        <v>305.5</v>
      </c>
      <c r="I112" s="223"/>
      <c r="J112" s="218"/>
      <c r="K112" s="218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170</v>
      </c>
      <c r="AU112" s="228" t="s">
        <v>82</v>
      </c>
      <c r="AV112" s="12" t="s">
        <v>82</v>
      </c>
      <c r="AW112" s="12" t="s">
        <v>37</v>
      </c>
      <c r="AX112" s="12" t="s">
        <v>24</v>
      </c>
      <c r="AY112" s="228" t="s">
        <v>161</v>
      </c>
    </row>
    <row r="113" spans="2:65" s="1" customFormat="1" ht="22.5" customHeight="1">
      <c r="B113" s="41"/>
      <c r="C113" s="193" t="s">
        <v>224</v>
      </c>
      <c r="D113" s="193" t="s">
        <v>163</v>
      </c>
      <c r="E113" s="194" t="s">
        <v>252</v>
      </c>
      <c r="F113" s="195" t="s">
        <v>381</v>
      </c>
      <c r="G113" s="196" t="s">
        <v>220</v>
      </c>
      <c r="H113" s="197">
        <v>305.5</v>
      </c>
      <c r="I113" s="198"/>
      <c r="J113" s="199">
        <f>ROUND(I113*H113,2)</f>
        <v>0</v>
      </c>
      <c r="K113" s="195" t="s">
        <v>22</v>
      </c>
      <c r="L113" s="61"/>
      <c r="M113" s="200" t="s">
        <v>22</v>
      </c>
      <c r="N113" s="201" t="s">
        <v>44</v>
      </c>
      <c r="O113" s="42"/>
      <c r="P113" s="202">
        <f>O113*H113</f>
        <v>0</v>
      </c>
      <c r="Q113" s="202">
        <v>0</v>
      </c>
      <c r="R113" s="202">
        <f>Q113*H113</f>
        <v>0</v>
      </c>
      <c r="S113" s="202">
        <v>0</v>
      </c>
      <c r="T113" s="203">
        <f>S113*H113</f>
        <v>0</v>
      </c>
      <c r="AR113" s="24" t="s">
        <v>168</v>
      </c>
      <c r="AT113" s="24" t="s">
        <v>163</v>
      </c>
      <c r="AU113" s="24" t="s">
        <v>82</v>
      </c>
      <c r="AY113" s="24" t="s">
        <v>161</v>
      </c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24" t="s">
        <v>24</v>
      </c>
      <c r="BK113" s="204">
        <f>ROUND(I113*H113,2)</f>
        <v>0</v>
      </c>
      <c r="BL113" s="24" t="s">
        <v>168</v>
      </c>
      <c r="BM113" s="24" t="s">
        <v>382</v>
      </c>
    </row>
    <row r="114" spans="2:65" s="10" customFormat="1" ht="29.85" customHeight="1">
      <c r="B114" s="176"/>
      <c r="C114" s="177"/>
      <c r="D114" s="190" t="s">
        <v>72</v>
      </c>
      <c r="E114" s="191" t="s">
        <v>211</v>
      </c>
      <c r="F114" s="191" t="s">
        <v>255</v>
      </c>
      <c r="G114" s="177"/>
      <c r="H114" s="177"/>
      <c r="I114" s="180"/>
      <c r="J114" s="192">
        <f>BK114</f>
        <v>0</v>
      </c>
      <c r="K114" s="177"/>
      <c r="L114" s="182"/>
      <c r="M114" s="183"/>
      <c r="N114" s="184"/>
      <c r="O114" s="184"/>
      <c r="P114" s="185">
        <f>SUM(P115:P117)</f>
        <v>0</v>
      </c>
      <c r="Q114" s="184"/>
      <c r="R114" s="185">
        <f>SUM(R115:R117)</f>
        <v>4.1391900000000001</v>
      </c>
      <c r="S114" s="184"/>
      <c r="T114" s="186">
        <f>SUM(T115:T117)</f>
        <v>0</v>
      </c>
      <c r="AR114" s="187" t="s">
        <v>24</v>
      </c>
      <c r="AT114" s="188" t="s">
        <v>72</v>
      </c>
      <c r="AU114" s="188" t="s">
        <v>24</v>
      </c>
      <c r="AY114" s="187" t="s">
        <v>161</v>
      </c>
      <c r="BK114" s="189">
        <f>SUM(BK115:BK117)</f>
        <v>0</v>
      </c>
    </row>
    <row r="115" spans="2:65" s="1" customFormat="1" ht="31.5" customHeight="1">
      <c r="B115" s="41"/>
      <c r="C115" s="193" t="s">
        <v>229</v>
      </c>
      <c r="D115" s="193" t="s">
        <v>163</v>
      </c>
      <c r="E115" s="194" t="s">
        <v>257</v>
      </c>
      <c r="F115" s="195" t="s">
        <v>258</v>
      </c>
      <c r="G115" s="196" t="s">
        <v>166</v>
      </c>
      <c r="H115" s="197">
        <v>33</v>
      </c>
      <c r="I115" s="198"/>
      <c r="J115" s="199">
        <f>ROUND(I115*H115,2)</f>
        <v>0</v>
      </c>
      <c r="K115" s="195" t="s">
        <v>167</v>
      </c>
      <c r="L115" s="61"/>
      <c r="M115" s="200" t="s">
        <v>22</v>
      </c>
      <c r="N115" s="201" t="s">
        <v>44</v>
      </c>
      <c r="O115" s="42"/>
      <c r="P115" s="202">
        <f>O115*H115</f>
        <v>0</v>
      </c>
      <c r="Q115" s="202">
        <v>0.10095</v>
      </c>
      <c r="R115" s="202">
        <f>Q115*H115</f>
        <v>3.33135</v>
      </c>
      <c r="S115" s="202">
        <v>0</v>
      </c>
      <c r="T115" s="203">
        <f>S115*H115</f>
        <v>0</v>
      </c>
      <c r="AR115" s="24" t="s">
        <v>168</v>
      </c>
      <c r="AT115" s="24" t="s">
        <v>163</v>
      </c>
      <c r="AU115" s="24" t="s">
        <v>82</v>
      </c>
      <c r="AY115" s="24" t="s">
        <v>161</v>
      </c>
      <c r="BE115" s="204">
        <f>IF(N115="základní",J115,0)</f>
        <v>0</v>
      </c>
      <c r="BF115" s="204">
        <f>IF(N115="snížená",J115,0)</f>
        <v>0</v>
      </c>
      <c r="BG115" s="204">
        <f>IF(N115="zákl. přenesená",J115,0)</f>
        <v>0</v>
      </c>
      <c r="BH115" s="204">
        <f>IF(N115="sníž. přenesená",J115,0)</f>
        <v>0</v>
      </c>
      <c r="BI115" s="204">
        <f>IF(N115="nulová",J115,0)</f>
        <v>0</v>
      </c>
      <c r="BJ115" s="24" t="s">
        <v>24</v>
      </c>
      <c r="BK115" s="204">
        <f>ROUND(I115*H115,2)</f>
        <v>0</v>
      </c>
      <c r="BL115" s="24" t="s">
        <v>168</v>
      </c>
      <c r="BM115" s="24" t="s">
        <v>383</v>
      </c>
    </row>
    <row r="116" spans="2:65" s="1" customFormat="1" ht="22.5" customHeight="1">
      <c r="B116" s="41"/>
      <c r="C116" s="232" t="s">
        <v>235</v>
      </c>
      <c r="D116" s="232" t="s">
        <v>261</v>
      </c>
      <c r="E116" s="233" t="s">
        <v>262</v>
      </c>
      <c r="F116" s="234" t="s">
        <v>263</v>
      </c>
      <c r="G116" s="235" t="s">
        <v>264</v>
      </c>
      <c r="H116" s="236">
        <v>33.659999999999997</v>
      </c>
      <c r="I116" s="237"/>
      <c r="J116" s="238">
        <f>ROUND(I116*H116,2)</f>
        <v>0</v>
      </c>
      <c r="K116" s="234" t="s">
        <v>22</v>
      </c>
      <c r="L116" s="239"/>
      <c r="M116" s="240" t="s">
        <v>22</v>
      </c>
      <c r="N116" s="241" t="s">
        <v>44</v>
      </c>
      <c r="O116" s="42"/>
      <c r="P116" s="202">
        <f>O116*H116</f>
        <v>0</v>
      </c>
      <c r="Q116" s="202">
        <v>2.4E-2</v>
      </c>
      <c r="R116" s="202">
        <f>Q116*H116</f>
        <v>0.80783999999999989</v>
      </c>
      <c r="S116" s="202">
        <v>0</v>
      </c>
      <c r="T116" s="203">
        <f>S116*H116</f>
        <v>0</v>
      </c>
      <c r="AR116" s="24" t="s">
        <v>207</v>
      </c>
      <c r="AT116" s="24" t="s">
        <v>261</v>
      </c>
      <c r="AU116" s="24" t="s">
        <v>82</v>
      </c>
      <c r="AY116" s="24" t="s">
        <v>161</v>
      </c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24" t="s">
        <v>24</v>
      </c>
      <c r="BK116" s="204">
        <f>ROUND(I116*H116,2)</f>
        <v>0</v>
      </c>
      <c r="BL116" s="24" t="s">
        <v>168</v>
      </c>
      <c r="BM116" s="24" t="s">
        <v>384</v>
      </c>
    </row>
    <row r="117" spans="2:65" s="12" customFormat="1">
      <c r="B117" s="217"/>
      <c r="C117" s="218"/>
      <c r="D117" s="207" t="s">
        <v>170</v>
      </c>
      <c r="E117" s="218"/>
      <c r="F117" s="230" t="s">
        <v>385</v>
      </c>
      <c r="G117" s="218"/>
      <c r="H117" s="231">
        <v>33.659999999999997</v>
      </c>
      <c r="I117" s="223"/>
      <c r="J117" s="218"/>
      <c r="K117" s="218"/>
      <c r="L117" s="224"/>
      <c r="M117" s="225"/>
      <c r="N117" s="226"/>
      <c r="O117" s="226"/>
      <c r="P117" s="226"/>
      <c r="Q117" s="226"/>
      <c r="R117" s="226"/>
      <c r="S117" s="226"/>
      <c r="T117" s="227"/>
      <c r="AT117" s="228" t="s">
        <v>170</v>
      </c>
      <c r="AU117" s="228" t="s">
        <v>82</v>
      </c>
      <c r="AV117" s="12" t="s">
        <v>82</v>
      </c>
      <c r="AW117" s="12" t="s">
        <v>6</v>
      </c>
      <c r="AX117" s="12" t="s">
        <v>24</v>
      </c>
      <c r="AY117" s="228" t="s">
        <v>161</v>
      </c>
    </row>
    <row r="118" spans="2:65" s="10" customFormat="1" ht="29.85" customHeight="1">
      <c r="B118" s="176"/>
      <c r="C118" s="177"/>
      <c r="D118" s="190" t="s">
        <v>72</v>
      </c>
      <c r="E118" s="191" t="s">
        <v>281</v>
      </c>
      <c r="F118" s="191" t="s">
        <v>282</v>
      </c>
      <c r="G118" s="177"/>
      <c r="H118" s="177"/>
      <c r="I118" s="180"/>
      <c r="J118" s="192">
        <f>BK118</f>
        <v>0</v>
      </c>
      <c r="K118" s="177"/>
      <c r="L118" s="182"/>
      <c r="M118" s="183"/>
      <c r="N118" s="184"/>
      <c r="O118" s="184"/>
      <c r="P118" s="185">
        <f>P119</f>
        <v>0</v>
      </c>
      <c r="Q118" s="184"/>
      <c r="R118" s="185">
        <f>R119</f>
        <v>0</v>
      </c>
      <c r="S118" s="184"/>
      <c r="T118" s="186">
        <f>T119</f>
        <v>0</v>
      </c>
      <c r="AR118" s="187" t="s">
        <v>24</v>
      </c>
      <c r="AT118" s="188" t="s">
        <v>72</v>
      </c>
      <c r="AU118" s="188" t="s">
        <v>24</v>
      </c>
      <c r="AY118" s="187" t="s">
        <v>161</v>
      </c>
      <c r="BK118" s="189">
        <f>BK119</f>
        <v>0</v>
      </c>
    </row>
    <row r="119" spans="2:65" s="1" customFormat="1" ht="22.5" customHeight="1">
      <c r="B119" s="41"/>
      <c r="C119" s="193" t="s">
        <v>240</v>
      </c>
      <c r="D119" s="193" t="s">
        <v>163</v>
      </c>
      <c r="E119" s="194" t="s">
        <v>284</v>
      </c>
      <c r="F119" s="195" t="s">
        <v>285</v>
      </c>
      <c r="G119" s="196" t="s">
        <v>214</v>
      </c>
      <c r="H119" s="197">
        <v>279.54899999999998</v>
      </c>
      <c r="I119" s="198"/>
      <c r="J119" s="199">
        <f>ROUND(I119*H119,2)</f>
        <v>0</v>
      </c>
      <c r="K119" s="195" t="s">
        <v>167</v>
      </c>
      <c r="L119" s="61"/>
      <c r="M119" s="200" t="s">
        <v>22</v>
      </c>
      <c r="N119" s="201" t="s">
        <v>44</v>
      </c>
      <c r="O119" s="42"/>
      <c r="P119" s="202">
        <f>O119*H119</f>
        <v>0</v>
      </c>
      <c r="Q119" s="202">
        <v>0</v>
      </c>
      <c r="R119" s="202">
        <f>Q119*H119</f>
        <v>0</v>
      </c>
      <c r="S119" s="202">
        <v>0</v>
      </c>
      <c r="T119" s="203">
        <f>S119*H119</f>
        <v>0</v>
      </c>
      <c r="AR119" s="24" t="s">
        <v>168</v>
      </c>
      <c r="AT119" s="24" t="s">
        <v>163</v>
      </c>
      <c r="AU119" s="24" t="s">
        <v>82</v>
      </c>
      <c r="AY119" s="24" t="s">
        <v>161</v>
      </c>
      <c r="BE119" s="204">
        <f>IF(N119="základní",J119,0)</f>
        <v>0</v>
      </c>
      <c r="BF119" s="204">
        <f>IF(N119="snížená",J119,0)</f>
        <v>0</v>
      </c>
      <c r="BG119" s="204">
        <f>IF(N119="zákl. přenesená",J119,0)</f>
        <v>0</v>
      </c>
      <c r="BH119" s="204">
        <f>IF(N119="sníž. přenesená",J119,0)</f>
        <v>0</v>
      </c>
      <c r="BI119" s="204">
        <f>IF(N119="nulová",J119,0)</f>
        <v>0</v>
      </c>
      <c r="BJ119" s="24" t="s">
        <v>24</v>
      </c>
      <c r="BK119" s="204">
        <f>ROUND(I119*H119,2)</f>
        <v>0</v>
      </c>
      <c r="BL119" s="24" t="s">
        <v>168</v>
      </c>
      <c r="BM119" s="24" t="s">
        <v>286</v>
      </c>
    </row>
    <row r="120" spans="2:65" s="10" customFormat="1" ht="37.35" customHeight="1">
      <c r="B120" s="176"/>
      <c r="C120" s="177"/>
      <c r="D120" s="190" t="s">
        <v>72</v>
      </c>
      <c r="E120" s="260" t="s">
        <v>386</v>
      </c>
      <c r="F120" s="260" t="s">
        <v>387</v>
      </c>
      <c r="G120" s="177"/>
      <c r="H120" s="177"/>
      <c r="I120" s="180"/>
      <c r="J120" s="261">
        <f>BK120</f>
        <v>0</v>
      </c>
      <c r="K120" s="177"/>
      <c r="L120" s="182"/>
      <c r="M120" s="183"/>
      <c r="N120" s="184"/>
      <c r="O120" s="184"/>
      <c r="P120" s="185">
        <f>SUM(P121:P124)</f>
        <v>0</v>
      </c>
      <c r="Q120" s="184"/>
      <c r="R120" s="185">
        <f>SUM(R121:R124)</f>
        <v>0</v>
      </c>
      <c r="S120" s="184"/>
      <c r="T120" s="186">
        <f>SUM(T121:T124)</f>
        <v>0</v>
      </c>
      <c r="AR120" s="187" t="s">
        <v>168</v>
      </c>
      <c r="AT120" s="188" t="s">
        <v>72</v>
      </c>
      <c r="AU120" s="188" t="s">
        <v>73</v>
      </c>
      <c r="AY120" s="187" t="s">
        <v>161</v>
      </c>
      <c r="BK120" s="189">
        <f>SUM(BK121:BK124)</f>
        <v>0</v>
      </c>
    </row>
    <row r="121" spans="2:65" s="1" customFormat="1" ht="22.5" customHeight="1">
      <c r="B121" s="41"/>
      <c r="C121" s="193" t="s">
        <v>10</v>
      </c>
      <c r="D121" s="193" t="s">
        <v>163</v>
      </c>
      <c r="E121" s="194" t="s">
        <v>388</v>
      </c>
      <c r="F121" s="195" t="s">
        <v>389</v>
      </c>
      <c r="G121" s="196" t="s">
        <v>390</v>
      </c>
      <c r="H121" s="197">
        <v>1</v>
      </c>
      <c r="I121" s="198"/>
      <c r="J121" s="199">
        <f>ROUND(I121*H121,2)</f>
        <v>0</v>
      </c>
      <c r="K121" s="195" t="s">
        <v>22</v>
      </c>
      <c r="L121" s="61"/>
      <c r="M121" s="200" t="s">
        <v>22</v>
      </c>
      <c r="N121" s="201" t="s">
        <v>44</v>
      </c>
      <c r="O121" s="42"/>
      <c r="P121" s="202">
        <f>O121*H121</f>
        <v>0</v>
      </c>
      <c r="Q121" s="202">
        <v>0</v>
      </c>
      <c r="R121" s="202">
        <f>Q121*H121</f>
        <v>0</v>
      </c>
      <c r="S121" s="202">
        <v>0</v>
      </c>
      <c r="T121" s="203">
        <f>S121*H121</f>
        <v>0</v>
      </c>
      <c r="AR121" s="24" t="s">
        <v>391</v>
      </c>
      <c r="AT121" s="24" t="s">
        <v>163</v>
      </c>
      <c r="AU121" s="24" t="s">
        <v>24</v>
      </c>
      <c r="AY121" s="24" t="s">
        <v>161</v>
      </c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24" t="s">
        <v>24</v>
      </c>
      <c r="BK121" s="204">
        <f>ROUND(I121*H121,2)</f>
        <v>0</v>
      </c>
      <c r="BL121" s="24" t="s">
        <v>391</v>
      </c>
      <c r="BM121" s="24" t="s">
        <v>392</v>
      </c>
    </row>
    <row r="122" spans="2:65" s="1" customFormat="1" ht="31.5" customHeight="1">
      <c r="B122" s="41"/>
      <c r="C122" s="193" t="s">
        <v>251</v>
      </c>
      <c r="D122" s="193" t="s">
        <v>163</v>
      </c>
      <c r="E122" s="194" t="s">
        <v>393</v>
      </c>
      <c r="F122" s="195" t="s">
        <v>394</v>
      </c>
      <c r="G122" s="196" t="s">
        <v>390</v>
      </c>
      <c r="H122" s="197">
        <v>1</v>
      </c>
      <c r="I122" s="198"/>
      <c r="J122" s="199">
        <f>ROUND(I122*H122,2)</f>
        <v>0</v>
      </c>
      <c r="K122" s="195" t="s">
        <v>22</v>
      </c>
      <c r="L122" s="61"/>
      <c r="M122" s="200" t="s">
        <v>22</v>
      </c>
      <c r="N122" s="201" t="s">
        <v>44</v>
      </c>
      <c r="O122" s="42"/>
      <c r="P122" s="202">
        <f>O122*H122</f>
        <v>0</v>
      </c>
      <c r="Q122" s="202">
        <v>0</v>
      </c>
      <c r="R122" s="202">
        <f>Q122*H122</f>
        <v>0</v>
      </c>
      <c r="S122" s="202">
        <v>0</v>
      </c>
      <c r="T122" s="203">
        <f>S122*H122</f>
        <v>0</v>
      </c>
      <c r="AR122" s="24" t="s">
        <v>391</v>
      </c>
      <c r="AT122" s="24" t="s">
        <v>163</v>
      </c>
      <c r="AU122" s="24" t="s">
        <v>24</v>
      </c>
      <c r="AY122" s="24" t="s">
        <v>161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24" t="s">
        <v>24</v>
      </c>
      <c r="BK122" s="204">
        <f>ROUND(I122*H122,2)</f>
        <v>0</v>
      </c>
      <c r="BL122" s="24" t="s">
        <v>391</v>
      </c>
      <c r="BM122" s="24" t="s">
        <v>395</v>
      </c>
    </row>
    <row r="123" spans="2:65" s="1" customFormat="1" ht="22.5" customHeight="1">
      <c r="B123" s="41"/>
      <c r="C123" s="193" t="s">
        <v>256</v>
      </c>
      <c r="D123" s="193" t="s">
        <v>163</v>
      </c>
      <c r="E123" s="194" t="s">
        <v>396</v>
      </c>
      <c r="F123" s="195" t="s">
        <v>397</v>
      </c>
      <c r="G123" s="196" t="s">
        <v>398</v>
      </c>
      <c r="H123" s="197">
        <v>1</v>
      </c>
      <c r="I123" s="198"/>
      <c r="J123" s="199">
        <f>ROUND(I123*H123,2)</f>
        <v>0</v>
      </c>
      <c r="K123" s="195" t="s">
        <v>22</v>
      </c>
      <c r="L123" s="61"/>
      <c r="M123" s="200" t="s">
        <v>22</v>
      </c>
      <c r="N123" s="201" t="s">
        <v>44</v>
      </c>
      <c r="O123" s="42"/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AR123" s="24" t="s">
        <v>391</v>
      </c>
      <c r="AT123" s="24" t="s">
        <v>163</v>
      </c>
      <c r="AU123" s="24" t="s">
        <v>24</v>
      </c>
      <c r="AY123" s="24" t="s">
        <v>161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24" t="s">
        <v>24</v>
      </c>
      <c r="BK123" s="204">
        <f>ROUND(I123*H123,2)</f>
        <v>0</v>
      </c>
      <c r="BL123" s="24" t="s">
        <v>391</v>
      </c>
      <c r="BM123" s="24" t="s">
        <v>399</v>
      </c>
    </row>
    <row r="124" spans="2:65" s="1" customFormat="1" ht="22.5" customHeight="1">
      <c r="B124" s="41"/>
      <c r="C124" s="193" t="s">
        <v>260</v>
      </c>
      <c r="D124" s="193" t="s">
        <v>163</v>
      </c>
      <c r="E124" s="194" t="s">
        <v>400</v>
      </c>
      <c r="F124" s="195" t="s">
        <v>401</v>
      </c>
      <c r="G124" s="196" t="s">
        <v>264</v>
      </c>
      <c r="H124" s="197">
        <v>1</v>
      </c>
      <c r="I124" s="198"/>
      <c r="J124" s="199">
        <f>ROUND(I124*H124,2)</f>
        <v>0</v>
      </c>
      <c r="K124" s="195" t="s">
        <v>22</v>
      </c>
      <c r="L124" s="61"/>
      <c r="M124" s="200" t="s">
        <v>22</v>
      </c>
      <c r="N124" s="242" t="s">
        <v>44</v>
      </c>
      <c r="O124" s="243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AR124" s="24" t="s">
        <v>391</v>
      </c>
      <c r="AT124" s="24" t="s">
        <v>163</v>
      </c>
      <c r="AU124" s="24" t="s">
        <v>24</v>
      </c>
      <c r="AY124" s="24" t="s">
        <v>161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24" t="s">
        <v>24</v>
      </c>
      <c r="BK124" s="204">
        <f>ROUND(I124*H124,2)</f>
        <v>0</v>
      </c>
      <c r="BL124" s="24" t="s">
        <v>391</v>
      </c>
      <c r="BM124" s="24" t="s">
        <v>402</v>
      </c>
    </row>
    <row r="125" spans="2:65" s="1" customFormat="1" ht="6.95" customHeight="1">
      <c r="B125" s="56"/>
      <c r="C125" s="57"/>
      <c r="D125" s="57"/>
      <c r="E125" s="57"/>
      <c r="F125" s="57"/>
      <c r="G125" s="57"/>
      <c r="H125" s="57"/>
      <c r="I125" s="139"/>
      <c r="J125" s="57"/>
      <c r="K125" s="57"/>
      <c r="L125" s="61"/>
    </row>
  </sheetData>
  <sheetProtection password="CC35" sheet="1" objects="1" scenarios="1" formatCells="0" formatColumns="0" formatRows="0" sort="0" autoFilter="0"/>
  <autoFilter ref="C81:K124"/>
  <mergeCells count="9"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78"/>
  <sheetViews>
    <sheetView showGridLines="0" workbookViewId="0">
      <pane ySplit="1" topLeftCell="A15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125</v>
      </c>
      <c r="G1" s="593" t="s">
        <v>126</v>
      </c>
      <c r="H1" s="593"/>
      <c r="I1" s="115"/>
      <c r="J1" s="114" t="s">
        <v>127</v>
      </c>
      <c r="K1" s="113" t="s">
        <v>128</v>
      </c>
      <c r="L1" s="114" t="s">
        <v>129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552"/>
      <c r="M2" s="552"/>
      <c r="N2" s="552"/>
      <c r="O2" s="552"/>
      <c r="P2" s="552"/>
      <c r="Q2" s="552"/>
      <c r="R2" s="552"/>
      <c r="S2" s="552"/>
      <c r="T2" s="552"/>
      <c r="U2" s="552"/>
      <c r="V2" s="552"/>
      <c r="AT2" s="24" t="s">
        <v>91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5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594" t="str">
        <f>'Rekapitulace stavby'!K6</f>
        <v>Modernizace sportoviště nad parkem</v>
      </c>
      <c r="F7" s="595"/>
      <c r="G7" s="595"/>
      <c r="H7" s="595"/>
      <c r="I7" s="117"/>
      <c r="J7" s="29"/>
      <c r="K7" s="31"/>
    </row>
    <row r="8" spans="1:70" s="1" customFormat="1" ht="15">
      <c r="B8" s="41"/>
      <c r="C8" s="42"/>
      <c r="D8" s="37" t="s">
        <v>131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596" t="s">
        <v>403</v>
      </c>
      <c r="F9" s="597"/>
      <c r="G9" s="597"/>
      <c r="H9" s="597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22</v>
      </c>
      <c r="G11" s="42"/>
      <c r="H11" s="42"/>
      <c r="I11" s="119" t="s">
        <v>23</v>
      </c>
      <c r="J11" s="35" t="s">
        <v>22</v>
      </c>
      <c r="K11" s="45"/>
    </row>
    <row r="12" spans="1:70" s="1" customFormat="1" ht="14.45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19" t="s">
        <v>27</v>
      </c>
      <c r="J12" s="120" t="str">
        <f>'Rekapitulace stavby'!AN8</f>
        <v>15. 1. 2016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29</v>
      </c>
      <c r="E14" s="42"/>
      <c r="F14" s="42"/>
      <c r="G14" s="42"/>
      <c r="H14" s="42"/>
      <c r="I14" s="119" t="s">
        <v>30</v>
      </c>
      <c r="J14" s="35" t="s">
        <v>22</v>
      </c>
      <c r="K14" s="45"/>
    </row>
    <row r="15" spans="1:70" s="1" customFormat="1" ht="18" customHeight="1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22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33</v>
      </c>
      <c r="E17" s="42"/>
      <c r="F17" s="42"/>
      <c r="G17" s="42"/>
      <c r="H17" s="42"/>
      <c r="I17" s="119" t="s">
        <v>30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35</v>
      </c>
      <c r="E20" s="42"/>
      <c r="F20" s="42"/>
      <c r="G20" s="42"/>
      <c r="H20" s="42"/>
      <c r="I20" s="119" t="s">
        <v>30</v>
      </c>
      <c r="J20" s="35" t="s">
        <v>22</v>
      </c>
      <c r="K20" s="45"/>
    </row>
    <row r="21" spans="2:11" s="1" customFormat="1" ht="18" customHeight="1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22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586" t="s">
        <v>22</v>
      </c>
      <c r="F24" s="586"/>
      <c r="G24" s="586"/>
      <c r="H24" s="586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39</v>
      </c>
      <c r="E27" s="42"/>
      <c r="F27" s="42"/>
      <c r="G27" s="42"/>
      <c r="H27" s="42"/>
      <c r="I27" s="118"/>
      <c r="J27" s="128">
        <f>ROUND(J94,2)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41</v>
      </c>
      <c r="G29" s="42"/>
      <c r="H29" s="42"/>
      <c r="I29" s="129" t="s">
        <v>40</v>
      </c>
      <c r="J29" s="46" t="s">
        <v>42</v>
      </c>
      <c r="K29" s="45"/>
    </row>
    <row r="30" spans="2:11" s="1" customFormat="1" ht="14.45" customHeight="1">
      <c r="B30" s="41"/>
      <c r="C30" s="42"/>
      <c r="D30" s="49" t="s">
        <v>43</v>
      </c>
      <c r="E30" s="49" t="s">
        <v>44</v>
      </c>
      <c r="F30" s="130">
        <f>ROUND(SUM(BE94:BE277), 2)</f>
        <v>0</v>
      </c>
      <c r="G30" s="42"/>
      <c r="H30" s="42"/>
      <c r="I30" s="131">
        <v>0.21</v>
      </c>
      <c r="J30" s="130">
        <f>ROUND(ROUND((SUM(BE94:BE277)),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45</v>
      </c>
      <c r="F31" s="130">
        <f>ROUND(SUM(BF94:BF277), 2)</f>
        <v>0</v>
      </c>
      <c r="G31" s="42"/>
      <c r="H31" s="42"/>
      <c r="I31" s="131">
        <v>0.15</v>
      </c>
      <c r="J31" s="130">
        <f>ROUND(ROUND((SUM(BF94:BF277)),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46</v>
      </c>
      <c r="F32" s="130">
        <f>ROUND(SUM(BG94:BG277),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47</v>
      </c>
      <c r="F33" s="130">
        <f>ROUND(SUM(BH94:BH277),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48</v>
      </c>
      <c r="F34" s="130">
        <f>ROUND(SUM(BI94:BI277),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49</v>
      </c>
      <c r="E36" s="79"/>
      <c r="F36" s="79"/>
      <c r="G36" s="134" t="s">
        <v>50</v>
      </c>
      <c r="H36" s="135" t="s">
        <v>51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133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594" t="str">
        <f>E7</f>
        <v>Modernizace sportoviště nad parkem</v>
      </c>
      <c r="F45" s="595"/>
      <c r="G45" s="595"/>
      <c r="H45" s="595"/>
      <c r="I45" s="118"/>
      <c r="J45" s="42"/>
      <c r="K45" s="45"/>
    </row>
    <row r="46" spans="2:11" s="1" customFormat="1" ht="14.45" customHeight="1">
      <c r="B46" s="41"/>
      <c r="C46" s="37" t="s">
        <v>131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596" t="str">
        <f>E9</f>
        <v>004 - SO 04 - Víceúčelové hřiště</v>
      </c>
      <c r="F47" s="597"/>
      <c r="G47" s="597"/>
      <c r="H47" s="597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>p.č. 198/1, k.ú. Mnichovo Hradiště</v>
      </c>
      <c r="G49" s="42"/>
      <c r="H49" s="42"/>
      <c r="I49" s="119" t="s">
        <v>27</v>
      </c>
      <c r="J49" s="120" t="str">
        <f>IF(J12="","",J12)</f>
        <v>15. 1. 2016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5">
      <c r="B51" s="41"/>
      <c r="C51" s="37" t="s">
        <v>29</v>
      </c>
      <c r="D51" s="42"/>
      <c r="E51" s="42"/>
      <c r="F51" s="35" t="str">
        <f>E15</f>
        <v>Město Mnichovo Hradiště</v>
      </c>
      <c r="G51" s="42"/>
      <c r="H51" s="42"/>
      <c r="I51" s="119" t="s">
        <v>35</v>
      </c>
      <c r="J51" s="35" t="str">
        <f>E21</f>
        <v>ANITAS s.r.o.</v>
      </c>
      <c r="K51" s="45"/>
    </row>
    <row r="52" spans="2:47" s="1" customFormat="1" ht="14.45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134</v>
      </c>
      <c r="D54" s="132"/>
      <c r="E54" s="132"/>
      <c r="F54" s="132"/>
      <c r="G54" s="132"/>
      <c r="H54" s="132"/>
      <c r="I54" s="145"/>
      <c r="J54" s="146" t="s">
        <v>135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136</v>
      </c>
      <c r="D56" s="42"/>
      <c r="E56" s="42"/>
      <c r="F56" s="42"/>
      <c r="G56" s="42"/>
      <c r="H56" s="42"/>
      <c r="I56" s="118"/>
      <c r="J56" s="128">
        <f>J94</f>
        <v>0</v>
      </c>
      <c r="K56" s="45"/>
      <c r="AU56" s="24" t="s">
        <v>137</v>
      </c>
    </row>
    <row r="57" spans="2:47" s="7" customFormat="1" ht="24.95" customHeight="1">
      <c r="B57" s="149"/>
      <c r="C57" s="150"/>
      <c r="D57" s="151" t="s">
        <v>138</v>
      </c>
      <c r="E57" s="152"/>
      <c r="F57" s="152"/>
      <c r="G57" s="152"/>
      <c r="H57" s="152"/>
      <c r="I57" s="153"/>
      <c r="J57" s="154">
        <f>J95</f>
        <v>0</v>
      </c>
      <c r="K57" s="155"/>
    </row>
    <row r="58" spans="2:47" s="8" customFormat="1" ht="19.899999999999999" customHeight="1">
      <c r="B58" s="156"/>
      <c r="C58" s="157"/>
      <c r="D58" s="158" t="s">
        <v>139</v>
      </c>
      <c r="E58" s="159"/>
      <c r="F58" s="159"/>
      <c r="G58" s="159"/>
      <c r="H58" s="159"/>
      <c r="I58" s="160"/>
      <c r="J58" s="161">
        <f>J96</f>
        <v>0</v>
      </c>
      <c r="K58" s="162"/>
    </row>
    <row r="59" spans="2:47" s="8" customFormat="1" ht="19.899999999999999" customHeight="1">
      <c r="B59" s="156"/>
      <c r="C59" s="157"/>
      <c r="D59" s="158" t="s">
        <v>140</v>
      </c>
      <c r="E59" s="159"/>
      <c r="F59" s="159"/>
      <c r="G59" s="159"/>
      <c r="H59" s="159"/>
      <c r="I59" s="160"/>
      <c r="J59" s="161">
        <f>J127</f>
        <v>0</v>
      </c>
      <c r="K59" s="162"/>
    </row>
    <row r="60" spans="2:47" s="8" customFormat="1" ht="19.899999999999999" customHeight="1">
      <c r="B60" s="156"/>
      <c r="C60" s="157"/>
      <c r="D60" s="158" t="s">
        <v>404</v>
      </c>
      <c r="E60" s="159"/>
      <c r="F60" s="159"/>
      <c r="G60" s="159"/>
      <c r="H60" s="159"/>
      <c r="I60" s="160"/>
      <c r="J60" s="161">
        <f>J142</f>
        <v>0</v>
      </c>
      <c r="K60" s="162"/>
    </row>
    <row r="61" spans="2:47" s="8" customFormat="1" ht="19.899999999999999" customHeight="1">
      <c r="B61" s="156"/>
      <c r="C61" s="157"/>
      <c r="D61" s="158" t="s">
        <v>141</v>
      </c>
      <c r="E61" s="159"/>
      <c r="F61" s="159"/>
      <c r="G61" s="159"/>
      <c r="H61" s="159"/>
      <c r="I61" s="160"/>
      <c r="J61" s="161">
        <f>J145</f>
        <v>0</v>
      </c>
      <c r="K61" s="162"/>
    </row>
    <row r="62" spans="2:47" s="8" customFormat="1" ht="19.899999999999999" customHeight="1">
      <c r="B62" s="156"/>
      <c r="C62" s="157"/>
      <c r="D62" s="158" t="s">
        <v>142</v>
      </c>
      <c r="E62" s="159"/>
      <c r="F62" s="159"/>
      <c r="G62" s="159"/>
      <c r="H62" s="159"/>
      <c r="I62" s="160"/>
      <c r="J62" s="161">
        <f>J167</f>
        <v>0</v>
      </c>
      <c r="K62" s="162"/>
    </row>
    <row r="63" spans="2:47" s="8" customFormat="1" ht="19.899999999999999" customHeight="1">
      <c r="B63" s="156"/>
      <c r="C63" s="157"/>
      <c r="D63" s="158" t="s">
        <v>143</v>
      </c>
      <c r="E63" s="159"/>
      <c r="F63" s="159"/>
      <c r="G63" s="159"/>
      <c r="H63" s="159"/>
      <c r="I63" s="160"/>
      <c r="J63" s="161">
        <f>J200</f>
        <v>0</v>
      </c>
      <c r="K63" s="162"/>
    </row>
    <row r="64" spans="2:47" s="8" customFormat="1" ht="19.899999999999999" customHeight="1">
      <c r="B64" s="156"/>
      <c r="C64" s="157"/>
      <c r="D64" s="158" t="s">
        <v>144</v>
      </c>
      <c r="E64" s="159"/>
      <c r="F64" s="159"/>
      <c r="G64" s="159"/>
      <c r="H64" s="159"/>
      <c r="I64" s="160"/>
      <c r="J64" s="161">
        <f>J208</f>
        <v>0</v>
      </c>
      <c r="K64" s="162"/>
    </row>
    <row r="65" spans="2:12" s="7" customFormat="1" ht="24.95" customHeight="1">
      <c r="B65" s="149"/>
      <c r="C65" s="150"/>
      <c r="D65" s="151" t="s">
        <v>405</v>
      </c>
      <c r="E65" s="152"/>
      <c r="F65" s="152"/>
      <c r="G65" s="152"/>
      <c r="H65" s="152"/>
      <c r="I65" s="153"/>
      <c r="J65" s="154">
        <f>J210</f>
        <v>0</v>
      </c>
      <c r="K65" s="155"/>
    </row>
    <row r="66" spans="2:12" s="8" customFormat="1" ht="19.899999999999999" customHeight="1">
      <c r="B66" s="156"/>
      <c r="C66" s="157"/>
      <c r="D66" s="158" t="s">
        <v>406</v>
      </c>
      <c r="E66" s="159"/>
      <c r="F66" s="159"/>
      <c r="G66" s="159"/>
      <c r="H66" s="159"/>
      <c r="I66" s="160"/>
      <c r="J66" s="161">
        <f>J211</f>
        <v>0</v>
      </c>
      <c r="K66" s="162"/>
    </row>
    <row r="67" spans="2:12" s="8" customFormat="1" ht="19.899999999999999" customHeight="1">
      <c r="B67" s="156"/>
      <c r="C67" s="157"/>
      <c r="D67" s="158" t="s">
        <v>407</v>
      </c>
      <c r="E67" s="159"/>
      <c r="F67" s="159"/>
      <c r="G67" s="159"/>
      <c r="H67" s="159"/>
      <c r="I67" s="160"/>
      <c r="J67" s="161">
        <f>J215</f>
        <v>0</v>
      </c>
      <c r="K67" s="162"/>
    </row>
    <row r="68" spans="2:12" s="8" customFormat="1" ht="19.899999999999999" customHeight="1">
      <c r="B68" s="156"/>
      <c r="C68" s="157"/>
      <c r="D68" s="158" t="s">
        <v>408</v>
      </c>
      <c r="E68" s="159"/>
      <c r="F68" s="159"/>
      <c r="G68" s="159"/>
      <c r="H68" s="159"/>
      <c r="I68" s="160"/>
      <c r="J68" s="161">
        <f>J219</f>
        <v>0</v>
      </c>
      <c r="K68" s="162"/>
    </row>
    <row r="69" spans="2:12" s="8" customFormat="1" ht="19.899999999999999" customHeight="1">
      <c r="B69" s="156"/>
      <c r="C69" s="157"/>
      <c r="D69" s="158" t="s">
        <v>409</v>
      </c>
      <c r="E69" s="159"/>
      <c r="F69" s="159"/>
      <c r="G69" s="159"/>
      <c r="H69" s="159"/>
      <c r="I69" s="160"/>
      <c r="J69" s="161">
        <f>J224</f>
        <v>0</v>
      </c>
      <c r="K69" s="162"/>
    </row>
    <row r="70" spans="2:12" s="8" customFormat="1" ht="19.899999999999999" customHeight="1">
      <c r="B70" s="156"/>
      <c r="C70" s="157"/>
      <c r="D70" s="158" t="s">
        <v>410</v>
      </c>
      <c r="E70" s="159"/>
      <c r="F70" s="159"/>
      <c r="G70" s="159"/>
      <c r="H70" s="159"/>
      <c r="I70" s="160"/>
      <c r="J70" s="161">
        <f>J230</f>
        <v>0</v>
      </c>
      <c r="K70" s="162"/>
    </row>
    <row r="71" spans="2:12" s="8" customFormat="1" ht="19.899999999999999" customHeight="1">
      <c r="B71" s="156"/>
      <c r="C71" s="157"/>
      <c r="D71" s="158" t="s">
        <v>411</v>
      </c>
      <c r="E71" s="159"/>
      <c r="F71" s="159"/>
      <c r="G71" s="159"/>
      <c r="H71" s="159"/>
      <c r="I71" s="160"/>
      <c r="J71" s="161">
        <f>J232</f>
        <v>0</v>
      </c>
      <c r="K71" s="162"/>
    </row>
    <row r="72" spans="2:12" s="8" customFormat="1" ht="19.899999999999999" customHeight="1">
      <c r="B72" s="156"/>
      <c r="C72" s="157"/>
      <c r="D72" s="158" t="s">
        <v>412</v>
      </c>
      <c r="E72" s="159"/>
      <c r="F72" s="159"/>
      <c r="G72" s="159"/>
      <c r="H72" s="159"/>
      <c r="I72" s="160"/>
      <c r="J72" s="161">
        <f>J241</f>
        <v>0</v>
      </c>
      <c r="K72" s="162"/>
    </row>
    <row r="73" spans="2:12" s="8" customFormat="1" ht="19.899999999999999" customHeight="1">
      <c r="B73" s="156"/>
      <c r="C73" s="157"/>
      <c r="D73" s="158" t="s">
        <v>413</v>
      </c>
      <c r="E73" s="159"/>
      <c r="F73" s="159"/>
      <c r="G73" s="159"/>
      <c r="H73" s="159"/>
      <c r="I73" s="160"/>
      <c r="J73" s="161">
        <f>J258</f>
        <v>0</v>
      </c>
      <c r="K73" s="162"/>
    </row>
    <row r="74" spans="2:12" s="7" customFormat="1" ht="24.95" customHeight="1">
      <c r="B74" s="149"/>
      <c r="C74" s="150"/>
      <c r="D74" s="151" t="s">
        <v>368</v>
      </c>
      <c r="E74" s="152"/>
      <c r="F74" s="152"/>
      <c r="G74" s="152"/>
      <c r="H74" s="152"/>
      <c r="I74" s="153"/>
      <c r="J74" s="154">
        <f>J271</f>
        <v>0</v>
      </c>
      <c r="K74" s="155"/>
    </row>
    <row r="75" spans="2:12" s="1" customFormat="1" ht="21.75" customHeight="1">
      <c r="B75" s="41"/>
      <c r="C75" s="42"/>
      <c r="D75" s="42"/>
      <c r="E75" s="42"/>
      <c r="F75" s="42"/>
      <c r="G75" s="42"/>
      <c r="H75" s="42"/>
      <c r="I75" s="118"/>
      <c r="J75" s="42"/>
      <c r="K75" s="45"/>
    </row>
    <row r="76" spans="2:12" s="1" customFormat="1" ht="6.95" customHeight="1">
      <c r="B76" s="56"/>
      <c r="C76" s="57"/>
      <c r="D76" s="57"/>
      <c r="E76" s="57"/>
      <c r="F76" s="57"/>
      <c r="G76" s="57"/>
      <c r="H76" s="57"/>
      <c r="I76" s="139"/>
      <c r="J76" s="57"/>
      <c r="K76" s="58"/>
    </row>
    <row r="80" spans="2:12" s="1" customFormat="1" ht="6.95" customHeight="1">
      <c r="B80" s="59"/>
      <c r="C80" s="60"/>
      <c r="D80" s="60"/>
      <c r="E80" s="60"/>
      <c r="F80" s="60"/>
      <c r="G80" s="60"/>
      <c r="H80" s="60"/>
      <c r="I80" s="142"/>
      <c r="J80" s="60"/>
      <c r="K80" s="60"/>
      <c r="L80" s="61"/>
    </row>
    <row r="81" spans="2:63" s="1" customFormat="1" ht="36.950000000000003" customHeight="1">
      <c r="B81" s="41"/>
      <c r="C81" s="62" t="s">
        <v>145</v>
      </c>
      <c r="D81" s="63"/>
      <c r="E81" s="63"/>
      <c r="F81" s="63"/>
      <c r="G81" s="63"/>
      <c r="H81" s="63"/>
      <c r="I81" s="163"/>
      <c r="J81" s="63"/>
      <c r="K81" s="63"/>
      <c r="L81" s="61"/>
    </row>
    <row r="82" spans="2:63" s="1" customFormat="1" ht="6.95" customHeight="1">
      <c r="B82" s="41"/>
      <c r="C82" s="63"/>
      <c r="D82" s="63"/>
      <c r="E82" s="63"/>
      <c r="F82" s="63"/>
      <c r="G82" s="63"/>
      <c r="H82" s="63"/>
      <c r="I82" s="163"/>
      <c r="J82" s="63"/>
      <c r="K82" s="63"/>
      <c r="L82" s="61"/>
    </row>
    <row r="83" spans="2:63" s="1" customFormat="1" ht="14.45" customHeight="1">
      <c r="B83" s="41"/>
      <c r="C83" s="65" t="s">
        <v>18</v>
      </c>
      <c r="D83" s="63"/>
      <c r="E83" s="63"/>
      <c r="F83" s="63"/>
      <c r="G83" s="63"/>
      <c r="H83" s="63"/>
      <c r="I83" s="163"/>
      <c r="J83" s="63"/>
      <c r="K83" s="63"/>
      <c r="L83" s="61"/>
    </row>
    <row r="84" spans="2:63" s="1" customFormat="1" ht="22.5" customHeight="1">
      <c r="B84" s="41"/>
      <c r="C84" s="63"/>
      <c r="D84" s="63"/>
      <c r="E84" s="590" t="str">
        <f>E7</f>
        <v>Modernizace sportoviště nad parkem</v>
      </c>
      <c r="F84" s="591"/>
      <c r="G84" s="591"/>
      <c r="H84" s="591"/>
      <c r="I84" s="163"/>
      <c r="J84" s="63"/>
      <c r="K84" s="63"/>
      <c r="L84" s="61"/>
    </row>
    <row r="85" spans="2:63" s="1" customFormat="1" ht="14.45" customHeight="1">
      <c r="B85" s="41"/>
      <c r="C85" s="65" t="s">
        <v>131</v>
      </c>
      <c r="D85" s="63"/>
      <c r="E85" s="63"/>
      <c r="F85" s="63"/>
      <c r="G85" s="63"/>
      <c r="H85" s="63"/>
      <c r="I85" s="163"/>
      <c r="J85" s="63"/>
      <c r="K85" s="63"/>
      <c r="L85" s="61"/>
    </row>
    <row r="86" spans="2:63" s="1" customFormat="1" ht="23.25" customHeight="1">
      <c r="B86" s="41"/>
      <c r="C86" s="63"/>
      <c r="D86" s="63"/>
      <c r="E86" s="558" t="str">
        <f>E9</f>
        <v>004 - SO 04 - Víceúčelové hřiště</v>
      </c>
      <c r="F86" s="592"/>
      <c r="G86" s="592"/>
      <c r="H86" s="592"/>
      <c r="I86" s="163"/>
      <c r="J86" s="63"/>
      <c r="K86" s="63"/>
      <c r="L86" s="61"/>
    </row>
    <row r="87" spans="2:63" s="1" customFormat="1" ht="6.95" customHeight="1">
      <c r="B87" s="41"/>
      <c r="C87" s="63"/>
      <c r="D87" s="63"/>
      <c r="E87" s="63"/>
      <c r="F87" s="63"/>
      <c r="G87" s="63"/>
      <c r="H87" s="63"/>
      <c r="I87" s="163"/>
      <c r="J87" s="63"/>
      <c r="K87" s="63"/>
      <c r="L87" s="61"/>
    </row>
    <row r="88" spans="2:63" s="1" customFormat="1" ht="18" customHeight="1">
      <c r="B88" s="41"/>
      <c r="C88" s="65" t="s">
        <v>25</v>
      </c>
      <c r="D88" s="63"/>
      <c r="E88" s="63"/>
      <c r="F88" s="164" t="str">
        <f>F12</f>
        <v>p.č. 198/1, k.ú. Mnichovo Hradiště</v>
      </c>
      <c r="G88" s="63"/>
      <c r="H88" s="63"/>
      <c r="I88" s="165" t="s">
        <v>27</v>
      </c>
      <c r="J88" s="73" t="str">
        <f>IF(J12="","",J12)</f>
        <v>15. 1. 2016</v>
      </c>
      <c r="K88" s="63"/>
      <c r="L88" s="61"/>
    </row>
    <row r="89" spans="2:63" s="1" customFormat="1" ht="6.95" customHeight="1">
      <c r="B89" s="41"/>
      <c r="C89" s="63"/>
      <c r="D89" s="63"/>
      <c r="E89" s="63"/>
      <c r="F89" s="63"/>
      <c r="G89" s="63"/>
      <c r="H89" s="63"/>
      <c r="I89" s="163"/>
      <c r="J89" s="63"/>
      <c r="K89" s="63"/>
      <c r="L89" s="61"/>
    </row>
    <row r="90" spans="2:63" s="1" customFormat="1" ht="15">
      <c r="B90" s="41"/>
      <c r="C90" s="65" t="s">
        <v>29</v>
      </c>
      <c r="D90" s="63"/>
      <c r="E90" s="63"/>
      <c r="F90" s="164" t="str">
        <f>E15</f>
        <v>Město Mnichovo Hradiště</v>
      </c>
      <c r="G90" s="63"/>
      <c r="H90" s="63"/>
      <c r="I90" s="165" t="s">
        <v>35</v>
      </c>
      <c r="J90" s="164" t="str">
        <f>E21</f>
        <v>ANITAS s.r.o.</v>
      </c>
      <c r="K90" s="63"/>
      <c r="L90" s="61"/>
    </row>
    <row r="91" spans="2:63" s="1" customFormat="1" ht="14.45" customHeight="1">
      <c r="B91" s="41"/>
      <c r="C91" s="65" t="s">
        <v>33</v>
      </c>
      <c r="D91" s="63"/>
      <c r="E91" s="63"/>
      <c r="F91" s="164" t="str">
        <f>IF(E18="","",E18)</f>
        <v/>
      </c>
      <c r="G91" s="63"/>
      <c r="H91" s="63"/>
      <c r="I91" s="163"/>
      <c r="J91" s="63"/>
      <c r="K91" s="63"/>
      <c r="L91" s="61"/>
    </row>
    <row r="92" spans="2:63" s="1" customFormat="1" ht="10.35" customHeight="1">
      <c r="B92" s="41"/>
      <c r="C92" s="63"/>
      <c r="D92" s="63"/>
      <c r="E92" s="63"/>
      <c r="F92" s="63"/>
      <c r="G92" s="63"/>
      <c r="H92" s="63"/>
      <c r="I92" s="163"/>
      <c r="J92" s="63"/>
      <c r="K92" s="63"/>
      <c r="L92" s="61"/>
    </row>
    <row r="93" spans="2:63" s="9" customFormat="1" ht="29.25" customHeight="1">
      <c r="B93" s="166"/>
      <c r="C93" s="167" t="s">
        <v>146</v>
      </c>
      <c r="D93" s="168" t="s">
        <v>58</v>
      </c>
      <c r="E93" s="168" t="s">
        <v>54</v>
      </c>
      <c r="F93" s="168" t="s">
        <v>147</v>
      </c>
      <c r="G93" s="168" t="s">
        <v>148</v>
      </c>
      <c r="H93" s="168" t="s">
        <v>149</v>
      </c>
      <c r="I93" s="169" t="s">
        <v>150</v>
      </c>
      <c r="J93" s="168" t="s">
        <v>135</v>
      </c>
      <c r="K93" s="170" t="s">
        <v>151</v>
      </c>
      <c r="L93" s="171"/>
      <c r="M93" s="81" t="s">
        <v>152</v>
      </c>
      <c r="N93" s="82" t="s">
        <v>43</v>
      </c>
      <c r="O93" s="82" t="s">
        <v>153</v>
      </c>
      <c r="P93" s="82" t="s">
        <v>154</v>
      </c>
      <c r="Q93" s="82" t="s">
        <v>155</v>
      </c>
      <c r="R93" s="82" t="s">
        <v>156</v>
      </c>
      <c r="S93" s="82" t="s">
        <v>157</v>
      </c>
      <c r="T93" s="83" t="s">
        <v>158</v>
      </c>
    </row>
    <row r="94" spans="2:63" s="1" customFormat="1" ht="29.25" customHeight="1">
      <c r="B94" s="41"/>
      <c r="C94" s="87" t="s">
        <v>136</v>
      </c>
      <c r="D94" s="63"/>
      <c r="E94" s="63"/>
      <c r="F94" s="63"/>
      <c r="G94" s="63"/>
      <c r="H94" s="63"/>
      <c r="I94" s="163"/>
      <c r="J94" s="172">
        <f>BK94</f>
        <v>0</v>
      </c>
      <c r="K94" s="63"/>
      <c r="L94" s="61"/>
      <c r="M94" s="84"/>
      <c r="N94" s="85"/>
      <c r="O94" s="85"/>
      <c r="P94" s="173">
        <f>P95+P210+P271</f>
        <v>0</v>
      </c>
      <c r="Q94" s="85"/>
      <c r="R94" s="173">
        <f>R95+R210+R271</f>
        <v>1308.6653297500004</v>
      </c>
      <c r="S94" s="85"/>
      <c r="T94" s="174">
        <f>T95+T210+T271</f>
        <v>41.082200000000007</v>
      </c>
      <c r="AT94" s="24" t="s">
        <v>72</v>
      </c>
      <c r="AU94" s="24" t="s">
        <v>137</v>
      </c>
      <c r="BK94" s="175">
        <f>BK95+BK210+BK271</f>
        <v>0</v>
      </c>
    </row>
    <row r="95" spans="2:63" s="10" customFormat="1" ht="37.35" customHeight="1">
      <c r="B95" s="176"/>
      <c r="C95" s="177"/>
      <c r="D95" s="178" t="s">
        <v>72</v>
      </c>
      <c r="E95" s="179" t="s">
        <v>159</v>
      </c>
      <c r="F95" s="179" t="s">
        <v>160</v>
      </c>
      <c r="G95" s="177"/>
      <c r="H95" s="177"/>
      <c r="I95" s="180"/>
      <c r="J95" s="181">
        <f>BK95</f>
        <v>0</v>
      </c>
      <c r="K95" s="177"/>
      <c r="L95" s="182"/>
      <c r="M95" s="183"/>
      <c r="N95" s="184"/>
      <c r="O95" s="184"/>
      <c r="P95" s="185">
        <f>P96+P127+P142+P145+P167+P200+P208</f>
        <v>0</v>
      </c>
      <c r="Q95" s="184"/>
      <c r="R95" s="185">
        <f>R96+R127+R142+R145+R167+R200+R208</f>
        <v>1304.3113225100003</v>
      </c>
      <c r="S95" s="184"/>
      <c r="T95" s="186">
        <f>T96+T127+T142+T145+T167+T200+T208</f>
        <v>41.082200000000007</v>
      </c>
      <c r="AR95" s="187" t="s">
        <v>24</v>
      </c>
      <c r="AT95" s="188" t="s">
        <v>72</v>
      </c>
      <c r="AU95" s="188" t="s">
        <v>73</v>
      </c>
      <c r="AY95" s="187" t="s">
        <v>161</v>
      </c>
      <c r="BK95" s="189">
        <f>BK96+BK127+BK142+BK145+BK167+BK200+BK208</f>
        <v>0</v>
      </c>
    </row>
    <row r="96" spans="2:63" s="10" customFormat="1" ht="19.899999999999999" customHeight="1">
      <c r="B96" s="176"/>
      <c r="C96" s="177"/>
      <c r="D96" s="190" t="s">
        <v>72</v>
      </c>
      <c r="E96" s="191" t="s">
        <v>24</v>
      </c>
      <c r="F96" s="191" t="s">
        <v>162</v>
      </c>
      <c r="G96" s="177"/>
      <c r="H96" s="177"/>
      <c r="I96" s="180"/>
      <c r="J96" s="192">
        <f>BK96</f>
        <v>0</v>
      </c>
      <c r="K96" s="177"/>
      <c r="L96" s="182"/>
      <c r="M96" s="183"/>
      <c r="N96" s="184"/>
      <c r="O96" s="184"/>
      <c r="P96" s="185">
        <f>SUM(P97:P126)</f>
        <v>0</v>
      </c>
      <c r="Q96" s="184"/>
      <c r="R96" s="185">
        <f>SUM(R97:R126)</f>
        <v>0</v>
      </c>
      <c r="S96" s="184"/>
      <c r="T96" s="186">
        <f>SUM(T97:T126)</f>
        <v>2.085</v>
      </c>
      <c r="AR96" s="187" t="s">
        <v>24</v>
      </c>
      <c r="AT96" s="188" t="s">
        <v>72</v>
      </c>
      <c r="AU96" s="188" t="s">
        <v>24</v>
      </c>
      <c r="AY96" s="187" t="s">
        <v>161</v>
      </c>
      <c r="BK96" s="189">
        <f>SUM(BK97:BK126)</f>
        <v>0</v>
      </c>
    </row>
    <row r="97" spans="2:65" s="1" customFormat="1" ht="57" customHeight="1">
      <c r="B97" s="41"/>
      <c r="C97" s="193" t="s">
        <v>24</v>
      </c>
      <c r="D97" s="193" t="s">
        <v>163</v>
      </c>
      <c r="E97" s="194" t="s">
        <v>414</v>
      </c>
      <c r="F97" s="195" t="s">
        <v>415</v>
      </c>
      <c r="G97" s="196" t="s">
        <v>220</v>
      </c>
      <c r="H97" s="197">
        <v>3</v>
      </c>
      <c r="I97" s="198"/>
      <c r="J97" s="199">
        <f>ROUND(I97*H97,2)</f>
        <v>0</v>
      </c>
      <c r="K97" s="195" t="s">
        <v>188</v>
      </c>
      <c r="L97" s="61"/>
      <c r="M97" s="200" t="s">
        <v>22</v>
      </c>
      <c r="N97" s="201" t="s">
        <v>44</v>
      </c>
      <c r="O97" s="42"/>
      <c r="P97" s="202">
        <f>O97*H97</f>
        <v>0</v>
      </c>
      <c r="Q97" s="202">
        <v>0</v>
      </c>
      <c r="R97" s="202">
        <f>Q97*H97</f>
        <v>0</v>
      </c>
      <c r="S97" s="202">
        <v>0.255</v>
      </c>
      <c r="T97" s="203">
        <f>S97*H97</f>
        <v>0.76500000000000001</v>
      </c>
      <c r="AR97" s="24" t="s">
        <v>168</v>
      </c>
      <c r="AT97" s="24" t="s">
        <v>163</v>
      </c>
      <c r="AU97" s="24" t="s">
        <v>82</v>
      </c>
      <c r="AY97" s="24" t="s">
        <v>161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24" t="s">
        <v>24</v>
      </c>
      <c r="BK97" s="204">
        <f>ROUND(I97*H97,2)</f>
        <v>0</v>
      </c>
      <c r="BL97" s="24" t="s">
        <v>168</v>
      </c>
      <c r="BM97" s="24" t="s">
        <v>416</v>
      </c>
    </row>
    <row r="98" spans="2:65" s="11" customFormat="1">
      <c r="B98" s="205"/>
      <c r="C98" s="206"/>
      <c r="D98" s="207" t="s">
        <v>170</v>
      </c>
      <c r="E98" s="208" t="s">
        <v>22</v>
      </c>
      <c r="F98" s="209" t="s">
        <v>417</v>
      </c>
      <c r="G98" s="206"/>
      <c r="H98" s="210" t="s">
        <v>22</v>
      </c>
      <c r="I98" s="211"/>
      <c r="J98" s="206"/>
      <c r="K98" s="206"/>
      <c r="L98" s="212"/>
      <c r="M98" s="213"/>
      <c r="N98" s="214"/>
      <c r="O98" s="214"/>
      <c r="P98" s="214"/>
      <c r="Q98" s="214"/>
      <c r="R98" s="214"/>
      <c r="S98" s="214"/>
      <c r="T98" s="215"/>
      <c r="AT98" s="216" t="s">
        <v>170</v>
      </c>
      <c r="AU98" s="216" t="s">
        <v>82</v>
      </c>
      <c r="AV98" s="11" t="s">
        <v>24</v>
      </c>
      <c r="AW98" s="11" t="s">
        <v>37</v>
      </c>
      <c r="AX98" s="11" t="s">
        <v>73</v>
      </c>
      <c r="AY98" s="216" t="s">
        <v>161</v>
      </c>
    </row>
    <row r="99" spans="2:65" s="12" customFormat="1">
      <c r="B99" s="217"/>
      <c r="C99" s="218"/>
      <c r="D99" s="219" t="s">
        <v>170</v>
      </c>
      <c r="E99" s="220" t="s">
        <v>22</v>
      </c>
      <c r="F99" s="221" t="s">
        <v>418</v>
      </c>
      <c r="G99" s="218"/>
      <c r="H99" s="222">
        <v>3</v>
      </c>
      <c r="I99" s="223"/>
      <c r="J99" s="218"/>
      <c r="K99" s="218"/>
      <c r="L99" s="224"/>
      <c r="M99" s="225"/>
      <c r="N99" s="226"/>
      <c r="O99" s="226"/>
      <c r="P99" s="226"/>
      <c r="Q99" s="226"/>
      <c r="R99" s="226"/>
      <c r="S99" s="226"/>
      <c r="T99" s="227"/>
      <c r="AT99" s="228" t="s">
        <v>170</v>
      </c>
      <c r="AU99" s="228" t="s">
        <v>82</v>
      </c>
      <c r="AV99" s="12" t="s">
        <v>82</v>
      </c>
      <c r="AW99" s="12" t="s">
        <v>37</v>
      </c>
      <c r="AX99" s="12" t="s">
        <v>24</v>
      </c>
      <c r="AY99" s="228" t="s">
        <v>161</v>
      </c>
    </row>
    <row r="100" spans="2:65" s="1" customFormat="1" ht="31.5" customHeight="1">
      <c r="B100" s="41"/>
      <c r="C100" s="193" t="s">
        <v>82</v>
      </c>
      <c r="D100" s="193" t="s">
        <v>163</v>
      </c>
      <c r="E100" s="194" t="s">
        <v>164</v>
      </c>
      <c r="F100" s="195" t="s">
        <v>165</v>
      </c>
      <c r="G100" s="196" t="s">
        <v>166</v>
      </c>
      <c r="H100" s="197">
        <v>33</v>
      </c>
      <c r="I100" s="198"/>
      <c r="J100" s="199">
        <f>ROUND(I100*H100,2)</f>
        <v>0</v>
      </c>
      <c r="K100" s="195" t="s">
        <v>167</v>
      </c>
      <c r="L100" s="61"/>
      <c r="M100" s="200" t="s">
        <v>22</v>
      </c>
      <c r="N100" s="201" t="s">
        <v>44</v>
      </c>
      <c r="O100" s="42"/>
      <c r="P100" s="202">
        <f>O100*H100</f>
        <v>0</v>
      </c>
      <c r="Q100" s="202">
        <v>0</v>
      </c>
      <c r="R100" s="202">
        <f>Q100*H100</f>
        <v>0</v>
      </c>
      <c r="S100" s="202">
        <v>0.04</v>
      </c>
      <c r="T100" s="203">
        <f>S100*H100</f>
        <v>1.32</v>
      </c>
      <c r="AR100" s="24" t="s">
        <v>168</v>
      </c>
      <c r="AT100" s="24" t="s">
        <v>163</v>
      </c>
      <c r="AU100" s="24" t="s">
        <v>82</v>
      </c>
      <c r="AY100" s="24" t="s">
        <v>161</v>
      </c>
      <c r="BE100" s="204">
        <f>IF(N100="základní",J100,0)</f>
        <v>0</v>
      </c>
      <c r="BF100" s="204">
        <f>IF(N100="snížená",J100,0)</f>
        <v>0</v>
      </c>
      <c r="BG100" s="204">
        <f>IF(N100="zákl. přenesená",J100,0)</f>
        <v>0</v>
      </c>
      <c r="BH100" s="204">
        <f>IF(N100="sníž. přenesená",J100,0)</f>
        <v>0</v>
      </c>
      <c r="BI100" s="204">
        <f>IF(N100="nulová",J100,0)</f>
        <v>0</v>
      </c>
      <c r="BJ100" s="24" t="s">
        <v>24</v>
      </c>
      <c r="BK100" s="204">
        <f>ROUND(I100*H100,2)</f>
        <v>0</v>
      </c>
      <c r="BL100" s="24" t="s">
        <v>168</v>
      </c>
      <c r="BM100" s="24" t="s">
        <v>419</v>
      </c>
    </row>
    <row r="101" spans="2:65" s="1" customFormat="1" ht="31.5" customHeight="1">
      <c r="B101" s="41"/>
      <c r="C101" s="193" t="s">
        <v>180</v>
      </c>
      <c r="D101" s="193" t="s">
        <v>163</v>
      </c>
      <c r="E101" s="194" t="s">
        <v>173</v>
      </c>
      <c r="F101" s="195" t="s">
        <v>174</v>
      </c>
      <c r="G101" s="196" t="s">
        <v>175</v>
      </c>
      <c r="H101" s="197">
        <v>427.15199999999999</v>
      </c>
      <c r="I101" s="198"/>
      <c r="J101" s="199">
        <f>ROUND(I101*H101,2)</f>
        <v>0</v>
      </c>
      <c r="K101" s="195" t="s">
        <v>188</v>
      </c>
      <c r="L101" s="61"/>
      <c r="M101" s="200" t="s">
        <v>22</v>
      </c>
      <c r="N101" s="201" t="s">
        <v>44</v>
      </c>
      <c r="O101" s="42"/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AR101" s="24" t="s">
        <v>168</v>
      </c>
      <c r="AT101" s="24" t="s">
        <v>163</v>
      </c>
      <c r="AU101" s="24" t="s">
        <v>82</v>
      </c>
      <c r="AY101" s="24" t="s">
        <v>161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24" t="s">
        <v>24</v>
      </c>
      <c r="BK101" s="204">
        <f>ROUND(I101*H101,2)</f>
        <v>0</v>
      </c>
      <c r="BL101" s="24" t="s">
        <v>168</v>
      </c>
      <c r="BM101" s="24" t="s">
        <v>420</v>
      </c>
    </row>
    <row r="102" spans="2:65" s="11" customFormat="1">
      <c r="B102" s="205"/>
      <c r="C102" s="206"/>
      <c r="D102" s="207" t="s">
        <v>170</v>
      </c>
      <c r="E102" s="208" t="s">
        <v>22</v>
      </c>
      <c r="F102" s="209" t="s">
        <v>421</v>
      </c>
      <c r="G102" s="206"/>
      <c r="H102" s="210" t="s">
        <v>22</v>
      </c>
      <c r="I102" s="211"/>
      <c r="J102" s="206"/>
      <c r="K102" s="206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170</v>
      </c>
      <c r="AU102" s="216" t="s">
        <v>82</v>
      </c>
      <c r="AV102" s="11" t="s">
        <v>24</v>
      </c>
      <c r="AW102" s="11" t="s">
        <v>37</v>
      </c>
      <c r="AX102" s="11" t="s">
        <v>73</v>
      </c>
      <c r="AY102" s="216" t="s">
        <v>161</v>
      </c>
    </row>
    <row r="103" spans="2:65" s="11" customFormat="1">
      <c r="B103" s="205"/>
      <c r="C103" s="206"/>
      <c r="D103" s="207" t="s">
        <v>170</v>
      </c>
      <c r="E103" s="208" t="s">
        <v>22</v>
      </c>
      <c r="F103" s="209" t="s">
        <v>422</v>
      </c>
      <c r="G103" s="206"/>
      <c r="H103" s="210" t="s">
        <v>22</v>
      </c>
      <c r="I103" s="211"/>
      <c r="J103" s="206"/>
      <c r="K103" s="206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170</v>
      </c>
      <c r="AU103" s="216" t="s">
        <v>82</v>
      </c>
      <c r="AV103" s="11" t="s">
        <v>24</v>
      </c>
      <c r="AW103" s="11" t="s">
        <v>37</v>
      </c>
      <c r="AX103" s="11" t="s">
        <v>73</v>
      </c>
      <c r="AY103" s="216" t="s">
        <v>161</v>
      </c>
    </row>
    <row r="104" spans="2:65" s="12" customFormat="1">
      <c r="B104" s="217"/>
      <c r="C104" s="218"/>
      <c r="D104" s="219" t="s">
        <v>170</v>
      </c>
      <c r="E104" s="220" t="s">
        <v>22</v>
      </c>
      <c r="F104" s="221" t="s">
        <v>423</v>
      </c>
      <c r="G104" s="218"/>
      <c r="H104" s="222">
        <v>427.15199999999999</v>
      </c>
      <c r="I104" s="223"/>
      <c r="J104" s="218"/>
      <c r="K104" s="218"/>
      <c r="L104" s="224"/>
      <c r="M104" s="225"/>
      <c r="N104" s="226"/>
      <c r="O104" s="226"/>
      <c r="P104" s="226"/>
      <c r="Q104" s="226"/>
      <c r="R104" s="226"/>
      <c r="S104" s="226"/>
      <c r="T104" s="227"/>
      <c r="AT104" s="228" t="s">
        <v>170</v>
      </c>
      <c r="AU104" s="228" t="s">
        <v>82</v>
      </c>
      <c r="AV104" s="12" t="s">
        <v>82</v>
      </c>
      <c r="AW104" s="12" t="s">
        <v>37</v>
      </c>
      <c r="AX104" s="12" t="s">
        <v>24</v>
      </c>
      <c r="AY104" s="228" t="s">
        <v>161</v>
      </c>
    </row>
    <row r="105" spans="2:65" s="1" customFormat="1" ht="44.25" customHeight="1">
      <c r="B105" s="41"/>
      <c r="C105" s="193" t="s">
        <v>168</v>
      </c>
      <c r="D105" s="193" t="s">
        <v>163</v>
      </c>
      <c r="E105" s="194" t="s">
        <v>181</v>
      </c>
      <c r="F105" s="195" t="s">
        <v>182</v>
      </c>
      <c r="G105" s="196" t="s">
        <v>175</v>
      </c>
      <c r="H105" s="197">
        <v>213.57599999999999</v>
      </c>
      <c r="I105" s="198"/>
      <c r="J105" s="199">
        <f>ROUND(I105*H105,2)</f>
        <v>0</v>
      </c>
      <c r="K105" s="195" t="s">
        <v>167</v>
      </c>
      <c r="L105" s="61"/>
      <c r="M105" s="200" t="s">
        <v>22</v>
      </c>
      <c r="N105" s="201" t="s">
        <v>44</v>
      </c>
      <c r="O105" s="42"/>
      <c r="P105" s="202">
        <f>O105*H105</f>
        <v>0</v>
      </c>
      <c r="Q105" s="202">
        <v>0</v>
      </c>
      <c r="R105" s="202">
        <f>Q105*H105</f>
        <v>0</v>
      </c>
      <c r="S105" s="202">
        <v>0</v>
      </c>
      <c r="T105" s="203">
        <f>S105*H105</f>
        <v>0</v>
      </c>
      <c r="AR105" s="24" t="s">
        <v>168</v>
      </c>
      <c r="AT105" s="24" t="s">
        <v>163</v>
      </c>
      <c r="AU105" s="24" t="s">
        <v>82</v>
      </c>
      <c r="AY105" s="24" t="s">
        <v>161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4" t="s">
        <v>24</v>
      </c>
      <c r="BK105" s="204">
        <f>ROUND(I105*H105,2)</f>
        <v>0</v>
      </c>
      <c r="BL105" s="24" t="s">
        <v>168</v>
      </c>
      <c r="BM105" s="24" t="s">
        <v>424</v>
      </c>
    </row>
    <row r="106" spans="2:65" s="11" customFormat="1">
      <c r="B106" s="205"/>
      <c r="C106" s="206"/>
      <c r="D106" s="207" t="s">
        <v>170</v>
      </c>
      <c r="E106" s="208" t="s">
        <v>22</v>
      </c>
      <c r="F106" s="209" t="s">
        <v>184</v>
      </c>
      <c r="G106" s="206"/>
      <c r="H106" s="210" t="s">
        <v>22</v>
      </c>
      <c r="I106" s="211"/>
      <c r="J106" s="206"/>
      <c r="K106" s="206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170</v>
      </c>
      <c r="AU106" s="216" t="s">
        <v>82</v>
      </c>
      <c r="AV106" s="11" t="s">
        <v>24</v>
      </c>
      <c r="AW106" s="11" t="s">
        <v>37</v>
      </c>
      <c r="AX106" s="11" t="s">
        <v>73</v>
      </c>
      <c r="AY106" s="216" t="s">
        <v>161</v>
      </c>
    </row>
    <row r="107" spans="2:65" s="12" customFormat="1">
      <c r="B107" s="217"/>
      <c r="C107" s="218"/>
      <c r="D107" s="219" t="s">
        <v>170</v>
      </c>
      <c r="E107" s="220" t="s">
        <v>22</v>
      </c>
      <c r="F107" s="221" t="s">
        <v>425</v>
      </c>
      <c r="G107" s="218"/>
      <c r="H107" s="222">
        <v>213.57599999999999</v>
      </c>
      <c r="I107" s="223"/>
      <c r="J107" s="218"/>
      <c r="K107" s="218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170</v>
      </c>
      <c r="AU107" s="228" t="s">
        <v>82</v>
      </c>
      <c r="AV107" s="12" t="s">
        <v>82</v>
      </c>
      <c r="AW107" s="12" t="s">
        <v>37</v>
      </c>
      <c r="AX107" s="12" t="s">
        <v>24</v>
      </c>
      <c r="AY107" s="228" t="s">
        <v>161</v>
      </c>
    </row>
    <row r="108" spans="2:65" s="1" customFormat="1" ht="31.5" customHeight="1">
      <c r="B108" s="41"/>
      <c r="C108" s="193" t="s">
        <v>192</v>
      </c>
      <c r="D108" s="193" t="s">
        <v>163</v>
      </c>
      <c r="E108" s="194" t="s">
        <v>426</v>
      </c>
      <c r="F108" s="195" t="s">
        <v>427</v>
      </c>
      <c r="G108" s="196" t="s">
        <v>175</v>
      </c>
      <c r="H108" s="197">
        <v>7.0190000000000001</v>
      </c>
      <c r="I108" s="198"/>
      <c r="J108" s="199">
        <f>ROUND(I108*H108,2)</f>
        <v>0</v>
      </c>
      <c r="K108" s="195" t="s">
        <v>167</v>
      </c>
      <c r="L108" s="61"/>
      <c r="M108" s="200" t="s">
        <v>22</v>
      </c>
      <c r="N108" s="201" t="s">
        <v>44</v>
      </c>
      <c r="O108" s="42"/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AR108" s="24" t="s">
        <v>168</v>
      </c>
      <c r="AT108" s="24" t="s">
        <v>163</v>
      </c>
      <c r="AU108" s="24" t="s">
        <v>82</v>
      </c>
      <c r="AY108" s="24" t="s">
        <v>161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4" t="s">
        <v>24</v>
      </c>
      <c r="BK108" s="204">
        <f>ROUND(I108*H108,2)</f>
        <v>0</v>
      </c>
      <c r="BL108" s="24" t="s">
        <v>168</v>
      </c>
      <c r="BM108" s="24" t="s">
        <v>428</v>
      </c>
    </row>
    <row r="109" spans="2:65" s="11" customFormat="1">
      <c r="B109" s="205"/>
      <c r="C109" s="206"/>
      <c r="D109" s="207" t="s">
        <v>170</v>
      </c>
      <c r="E109" s="208" t="s">
        <v>22</v>
      </c>
      <c r="F109" s="209" t="s">
        <v>429</v>
      </c>
      <c r="G109" s="206"/>
      <c r="H109" s="210" t="s">
        <v>22</v>
      </c>
      <c r="I109" s="211"/>
      <c r="J109" s="206"/>
      <c r="K109" s="206"/>
      <c r="L109" s="212"/>
      <c r="M109" s="213"/>
      <c r="N109" s="214"/>
      <c r="O109" s="214"/>
      <c r="P109" s="214"/>
      <c r="Q109" s="214"/>
      <c r="R109" s="214"/>
      <c r="S109" s="214"/>
      <c r="T109" s="215"/>
      <c r="AT109" s="216" t="s">
        <v>170</v>
      </c>
      <c r="AU109" s="216" t="s">
        <v>82</v>
      </c>
      <c r="AV109" s="11" t="s">
        <v>24</v>
      </c>
      <c r="AW109" s="11" t="s">
        <v>37</v>
      </c>
      <c r="AX109" s="11" t="s">
        <v>73</v>
      </c>
      <c r="AY109" s="216" t="s">
        <v>161</v>
      </c>
    </row>
    <row r="110" spans="2:65" s="12" customFormat="1">
      <c r="B110" s="217"/>
      <c r="C110" s="218"/>
      <c r="D110" s="207" t="s">
        <v>170</v>
      </c>
      <c r="E110" s="229" t="s">
        <v>22</v>
      </c>
      <c r="F110" s="230" t="s">
        <v>430</v>
      </c>
      <c r="G110" s="218"/>
      <c r="H110" s="231">
        <v>4.6669999999999998</v>
      </c>
      <c r="I110" s="223"/>
      <c r="J110" s="218"/>
      <c r="K110" s="218"/>
      <c r="L110" s="224"/>
      <c r="M110" s="225"/>
      <c r="N110" s="226"/>
      <c r="O110" s="226"/>
      <c r="P110" s="226"/>
      <c r="Q110" s="226"/>
      <c r="R110" s="226"/>
      <c r="S110" s="226"/>
      <c r="T110" s="227"/>
      <c r="AT110" s="228" t="s">
        <v>170</v>
      </c>
      <c r="AU110" s="228" t="s">
        <v>82</v>
      </c>
      <c r="AV110" s="12" t="s">
        <v>82</v>
      </c>
      <c r="AW110" s="12" t="s">
        <v>37</v>
      </c>
      <c r="AX110" s="12" t="s">
        <v>73</v>
      </c>
      <c r="AY110" s="228" t="s">
        <v>161</v>
      </c>
    </row>
    <row r="111" spans="2:65" s="11" customFormat="1">
      <c r="B111" s="205"/>
      <c r="C111" s="206"/>
      <c r="D111" s="207" t="s">
        <v>170</v>
      </c>
      <c r="E111" s="208" t="s">
        <v>22</v>
      </c>
      <c r="F111" s="209" t="s">
        <v>431</v>
      </c>
      <c r="G111" s="206"/>
      <c r="H111" s="210" t="s">
        <v>22</v>
      </c>
      <c r="I111" s="211"/>
      <c r="J111" s="206"/>
      <c r="K111" s="206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170</v>
      </c>
      <c r="AU111" s="216" t="s">
        <v>82</v>
      </c>
      <c r="AV111" s="11" t="s">
        <v>24</v>
      </c>
      <c r="AW111" s="11" t="s">
        <v>37</v>
      </c>
      <c r="AX111" s="11" t="s">
        <v>73</v>
      </c>
      <c r="AY111" s="216" t="s">
        <v>161</v>
      </c>
    </row>
    <row r="112" spans="2:65" s="12" customFormat="1">
      <c r="B112" s="217"/>
      <c r="C112" s="218"/>
      <c r="D112" s="207" t="s">
        <v>170</v>
      </c>
      <c r="E112" s="229" t="s">
        <v>22</v>
      </c>
      <c r="F112" s="230" t="s">
        <v>432</v>
      </c>
      <c r="G112" s="218"/>
      <c r="H112" s="231">
        <v>2.3519999999999999</v>
      </c>
      <c r="I112" s="223"/>
      <c r="J112" s="218"/>
      <c r="K112" s="218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170</v>
      </c>
      <c r="AU112" s="228" t="s">
        <v>82</v>
      </c>
      <c r="AV112" s="12" t="s">
        <v>82</v>
      </c>
      <c r="AW112" s="12" t="s">
        <v>37</v>
      </c>
      <c r="AX112" s="12" t="s">
        <v>73</v>
      </c>
      <c r="AY112" s="228" t="s">
        <v>161</v>
      </c>
    </row>
    <row r="113" spans="2:65" s="13" customFormat="1">
      <c r="B113" s="246"/>
      <c r="C113" s="247"/>
      <c r="D113" s="219" t="s">
        <v>170</v>
      </c>
      <c r="E113" s="248" t="s">
        <v>22</v>
      </c>
      <c r="F113" s="249" t="s">
        <v>302</v>
      </c>
      <c r="G113" s="247"/>
      <c r="H113" s="250">
        <v>7.0190000000000001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AT113" s="256" t="s">
        <v>170</v>
      </c>
      <c r="AU113" s="256" t="s">
        <v>82</v>
      </c>
      <c r="AV113" s="13" t="s">
        <v>168</v>
      </c>
      <c r="AW113" s="13" t="s">
        <v>37</v>
      </c>
      <c r="AX113" s="13" t="s">
        <v>24</v>
      </c>
      <c r="AY113" s="256" t="s">
        <v>161</v>
      </c>
    </row>
    <row r="114" spans="2:65" s="1" customFormat="1" ht="31.5" customHeight="1">
      <c r="B114" s="41"/>
      <c r="C114" s="193" t="s">
        <v>197</v>
      </c>
      <c r="D114" s="193" t="s">
        <v>163</v>
      </c>
      <c r="E114" s="194" t="s">
        <v>433</v>
      </c>
      <c r="F114" s="195" t="s">
        <v>434</v>
      </c>
      <c r="G114" s="196" t="s">
        <v>175</v>
      </c>
      <c r="H114" s="197">
        <v>3.51</v>
      </c>
      <c r="I114" s="198"/>
      <c r="J114" s="199">
        <f>ROUND(I114*H114,2)</f>
        <v>0</v>
      </c>
      <c r="K114" s="195" t="s">
        <v>167</v>
      </c>
      <c r="L114" s="61"/>
      <c r="M114" s="200" t="s">
        <v>22</v>
      </c>
      <c r="N114" s="201" t="s">
        <v>44</v>
      </c>
      <c r="O114" s="42"/>
      <c r="P114" s="202">
        <f>O114*H114</f>
        <v>0</v>
      </c>
      <c r="Q114" s="202">
        <v>0</v>
      </c>
      <c r="R114" s="202">
        <f>Q114*H114</f>
        <v>0</v>
      </c>
      <c r="S114" s="202">
        <v>0</v>
      </c>
      <c r="T114" s="203">
        <f>S114*H114</f>
        <v>0</v>
      </c>
      <c r="AR114" s="24" t="s">
        <v>168</v>
      </c>
      <c r="AT114" s="24" t="s">
        <v>163</v>
      </c>
      <c r="AU114" s="24" t="s">
        <v>82</v>
      </c>
      <c r="AY114" s="24" t="s">
        <v>161</v>
      </c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24" t="s">
        <v>24</v>
      </c>
      <c r="BK114" s="204">
        <f>ROUND(I114*H114,2)</f>
        <v>0</v>
      </c>
      <c r="BL114" s="24" t="s">
        <v>168</v>
      </c>
      <c r="BM114" s="24" t="s">
        <v>435</v>
      </c>
    </row>
    <row r="115" spans="2:65" s="11" customFormat="1">
      <c r="B115" s="205"/>
      <c r="C115" s="206"/>
      <c r="D115" s="207" t="s">
        <v>170</v>
      </c>
      <c r="E115" s="208" t="s">
        <v>22</v>
      </c>
      <c r="F115" s="209" t="s">
        <v>184</v>
      </c>
      <c r="G115" s="206"/>
      <c r="H115" s="210" t="s">
        <v>22</v>
      </c>
      <c r="I115" s="211"/>
      <c r="J115" s="206"/>
      <c r="K115" s="206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170</v>
      </c>
      <c r="AU115" s="216" t="s">
        <v>82</v>
      </c>
      <c r="AV115" s="11" t="s">
        <v>24</v>
      </c>
      <c r="AW115" s="11" t="s">
        <v>37</v>
      </c>
      <c r="AX115" s="11" t="s">
        <v>73</v>
      </c>
      <c r="AY115" s="216" t="s">
        <v>161</v>
      </c>
    </row>
    <row r="116" spans="2:65" s="12" customFormat="1">
      <c r="B116" s="217"/>
      <c r="C116" s="218"/>
      <c r="D116" s="219" t="s">
        <v>170</v>
      </c>
      <c r="E116" s="220" t="s">
        <v>22</v>
      </c>
      <c r="F116" s="221" t="s">
        <v>436</v>
      </c>
      <c r="G116" s="218"/>
      <c r="H116" s="222">
        <v>3.51</v>
      </c>
      <c r="I116" s="223"/>
      <c r="J116" s="218"/>
      <c r="K116" s="218"/>
      <c r="L116" s="224"/>
      <c r="M116" s="225"/>
      <c r="N116" s="226"/>
      <c r="O116" s="226"/>
      <c r="P116" s="226"/>
      <c r="Q116" s="226"/>
      <c r="R116" s="226"/>
      <c r="S116" s="226"/>
      <c r="T116" s="227"/>
      <c r="AT116" s="228" t="s">
        <v>170</v>
      </c>
      <c r="AU116" s="228" t="s">
        <v>82</v>
      </c>
      <c r="AV116" s="12" t="s">
        <v>82</v>
      </c>
      <c r="AW116" s="12" t="s">
        <v>37</v>
      </c>
      <c r="AX116" s="12" t="s">
        <v>24</v>
      </c>
      <c r="AY116" s="228" t="s">
        <v>161</v>
      </c>
    </row>
    <row r="117" spans="2:65" s="1" customFormat="1" ht="44.25" customHeight="1">
      <c r="B117" s="41"/>
      <c r="C117" s="193" t="s">
        <v>202</v>
      </c>
      <c r="D117" s="193" t="s">
        <v>163</v>
      </c>
      <c r="E117" s="194" t="s">
        <v>198</v>
      </c>
      <c r="F117" s="195" t="s">
        <v>199</v>
      </c>
      <c r="G117" s="196" t="s">
        <v>175</v>
      </c>
      <c r="H117" s="197">
        <v>434.17099999999999</v>
      </c>
      <c r="I117" s="198"/>
      <c r="J117" s="199">
        <f>ROUND(I117*H117,2)</f>
        <v>0</v>
      </c>
      <c r="K117" s="195" t="s">
        <v>167</v>
      </c>
      <c r="L117" s="61"/>
      <c r="M117" s="200" t="s">
        <v>22</v>
      </c>
      <c r="N117" s="201" t="s">
        <v>44</v>
      </c>
      <c r="O117" s="42"/>
      <c r="P117" s="202">
        <f>O117*H117</f>
        <v>0</v>
      </c>
      <c r="Q117" s="202">
        <v>0</v>
      </c>
      <c r="R117" s="202">
        <f>Q117*H117</f>
        <v>0</v>
      </c>
      <c r="S117" s="202">
        <v>0</v>
      </c>
      <c r="T117" s="203">
        <f>S117*H117</f>
        <v>0</v>
      </c>
      <c r="AR117" s="24" t="s">
        <v>168</v>
      </c>
      <c r="AT117" s="24" t="s">
        <v>163</v>
      </c>
      <c r="AU117" s="24" t="s">
        <v>82</v>
      </c>
      <c r="AY117" s="24" t="s">
        <v>161</v>
      </c>
      <c r="BE117" s="204">
        <f>IF(N117="základní",J117,0)</f>
        <v>0</v>
      </c>
      <c r="BF117" s="204">
        <f>IF(N117="snížená",J117,0)</f>
        <v>0</v>
      </c>
      <c r="BG117" s="204">
        <f>IF(N117="zákl. přenesená",J117,0)</f>
        <v>0</v>
      </c>
      <c r="BH117" s="204">
        <f>IF(N117="sníž. přenesená",J117,0)</f>
        <v>0</v>
      </c>
      <c r="BI117" s="204">
        <f>IF(N117="nulová",J117,0)</f>
        <v>0</v>
      </c>
      <c r="BJ117" s="24" t="s">
        <v>24</v>
      </c>
      <c r="BK117" s="204">
        <f>ROUND(I117*H117,2)</f>
        <v>0</v>
      </c>
      <c r="BL117" s="24" t="s">
        <v>168</v>
      </c>
      <c r="BM117" s="24" t="s">
        <v>437</v>
      </c>
    </row>
    <row r="118" spans="2:65" s="12" customFormat="1">
      <c r="B118" s="217"/>
      <c r="C118" s="218"/>
      <c r="D118" s="219" t="s">
        <v>170</v>
      </c>
      <c r="E118" s="220" t="s">
        <v>22</v>
      </c>
      <c r="F118" s="221" t="s">
        <v>438</v>
      </c>
      <c r="G118" s="218"/>
      <c r="H118" s="222">
        <v>434.17099999999999</v>
      </c>
      <c r="I118" s="223"/>
      <c r="J118" s="218"/>
      <c r="K118" s="218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170</v>
      </c>
      <c r="AU118" s="228" t="s">
        <v>82</v>
      </c>
      <c r="AV118" s="12" t="s">
        <v>82</v>
      </c>
      <c r="AW118" s="12" t="s">
        <v>37</v>
      </c>
      <c r="AX118" s="12" t="s">
        <v>24</v>
      </c>
      <c r="AY118" s="228" t="s">
        <v>161</v>
      </c>
    </row>
    <row r="119" spans="2:65" s="1" customFormat="1" ht="44.25" customHeight="1">
      <c r="B119" s="41"/>
      <c r="C119" s="193" t="s">
        <v>207</v>
      </c>
      <c r="D119" s="193" t="s">
        <v>163</v>
      </c>
      <c r="E119" s="194" t="s">
        <v>203</v>
      </c>
      <c r="F119" s="195" t="s">
        <v>204</v>
      </c>
      <c r="G119" s="196" t="s">
        <v>175</v>
      </c>
      <c r="H119" s="197">
        <v>4341.71</v>
      </c>
      <c r="I119" s="198"/>
      <c r="J119" s="199">
        <f>ROUND(I119*H119,2)</f>
        <v>0</v>
      </c>
      <c r="K119" s="195" t="s">
        <v>167</v>
      </c>
      <c r="L119" s="61"/>
      <c r="M119" s="200" t="s">
        <v>22</v>
      </c>
      <c r="N119" s="201" t="s">
        <v>44</v>
      </c>
      <c r="O119" s="42"/>
      <c r="P119" s="202">
        <f>O119*H119</f>
        <v>0</v>
      </c>
      <c r="Q119" s="202">
        <v>0</v>
      </c>
      <c r="R119" s="202">
        <f>Q119*H119</f>
        <v>0</v>
      </c>
      <c r="S119" s="202">
        <v>0</v>
      </c>
      <c r="T119" s="203">
        <f>S119*H119</f>
        <v>0</v>
      </c>
      <c r="AR119" s="24" t="s">
        <v>168</v>
      </c>
      <c r="AT119" s="24" t="s">
        <v>163</v>
      </c>
      <c r="AU119" s="24" t="s">
        <v>82</v>
      </c>
      <c r="AY119" s="24" t="s">
        <v>161</v>
      </c>
      <c r="BE119" s="204">
        <f>IF(N119="základní",J119,0)</f>
        <v>0</v>
      </c>
      <c r="BF119" s="204">
        <f>IF(N119="snížená",J119,0)</f>
        <v>0</v>
      </c>
      <c r="BG119" s="204">
        <f>IF(N119="zákl. přenesená",J119,0)</f>
        <v>0</v>
      </c>
      <c r="BH119" s="204">
        <f>IF(N119="sníž. přenesená",J119,0)</f>
        <v>0</v>
      </c>
      <c r="BI119" s="204">
        <f>IF(N119="nulová",J119,0)</f>
        <v>0</v>
      </c>
      <c r="BJ119" s="24" t="s">
        <v>24</v>
      </c>
      <c r="BK119" s="204">
        <f>ROUND(I119*H119,2)</f>
        <v>0</v>
      </c>
      <c r="BL119" s="24" t="s">
        <v>168</v>
      </c>
      <c r="BM119" s="24" t="s">
        <v>439</v>
      </c>
    </row>
    <row r="120" spans="2:65" s="12" customFormat="1">
      <c r="B120" s="217"/>
      <c r="C120" s="218"/>
      <c r="D120" s="219" t="s">
        <v>170</v>
      </c>
      <c r="E120" s="218"/>
      <c r="F120" s="221" t="s">
        <v>440</v>
      </c>
      <c r="G120" s="218"/>
      <c r="H120" s="222">
        <v>4341.71</v>
      </c>
      <c r="I120" s="223"/>
      <c r="J120" s="218"/>
      <c r="K120" s="218"/>
      <c r="L120" s="224"/>
      <c r="M120" s="225"/>
      <c r="N120" s="226"/>
      <c r="O120" s="226"/>
      <c r="P120" s="226"/>
      <c r="Q120" s="226"/>
      <c r="R120" s="226"/>
      <c r="S120" s="226"/>
      <c r="T120" s="227"/>
      <c r="AT120" s="228" t="s">
        <v>170</v>
      </c>
      <c r="AU120" s="228" t="s">
        <v>82</v>
      </c>
      <c r="AV120" s="12" t="s">
        <v>82</v>
      </c>
      <c r="AW120" s="12" t="s">
        <v>6</v>
      </c>
      <c r="AX120" s="12" t="s">
        <v>24</v>
      </c>
      <c r="AY120" s="228" t="s">
        <v>161</v>
      </c>
    </row>
    <row r="121" spans="2:65" s="1" customFormat="1" ht="22.5" customHeight="1">
      <c r="B121" s="41"/>
      <c r="C121" s="193" t="s">
        <v>211</v>
      </c>
      <c r="D121" s="193" t="s">
        <v>163</v>
      </c>
      <c r="E121" s="194" t="s">
        <v>208</v>
      </c>
      <c r="F121" s="195" t="s">
        <v>209</v>
      </c>
      <c r="G121" s="196" t="s">
        <v>175</v>
      </c>
      <c r="H121" s="197">
        <v>434.17099999999999</v>
      </c>
      <c r="I121" s="198"/>
      <c r="J121" s="199">
        <f>ROUND(I121*H121,2)</f>
        <v>0</v>
      </c>
      <c r="K121" s="195" t="s">
        <v>167</v>
      </c>
      <c r="L121" s="61"/>
      <c r="M121" s="200" t="s">
        <v>22</v>
      </c>
      <c r="N121" s="201" t="s">
        <v>44</v>
      </c>
      <c r="O121" s="42"/>
      <c r="P121" s="202">
        <f>O121*H121</f>
        <v>0</v>
      </c>
      <c r="Q121" s="202">
        <v>0</v>
      </c>
      <c r="R121" s="202">
        <f>Q121*H121</f>
        <v>0</v>
      </c>
      <c r="S121" s="202">
        <v>0</v>
      </c>
      <c r="T121" s="203">
        <f>S121*H121</f>
        <v>0</v>
      </c>
      <c r="AR121" s="24" t="s">
        <v>168</v>
      </c>
      <c r="AT121" s="24" t="s">
        <v>163</v>
      </c>
      <c r="AU121" s="24" t="s">
        <v>82</v>
      </c>
      <c r="AY121" s="24" t="s">
        <v>161</v>
      </c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24" t="s">
        <v>24</v>
      </c>
      <c r="BK121" s="204">
        <f>ROUND(I121*H121,2)</f>
        <v>0</v>
      </c>
      <c r="BL121" s="24" t="s">
        <v>168</v>
      </c>
      <c r="BM121" s="24" t="s">
        <v>441</v>
      </c>
    </row>
    <row r="122" spans="2:65" s="1" customFormat="1" ht="22.5" customHeight="1">
      <c r="B122" s="41"/>
      <c r="C122" s="193" t="s">
        <v>217</v>
      </c>
      <c r="D122" s="193" t="s">
        <v>163</v>
      </c>
      <c r="E122" s="194" t="s">
        <v>212</v>
      </c>
      <c r="F122" s="195" t="s">
        <v>213</v>
      </c>
      <c r="G122" s="196" t="s">
        <v>214</v>
      </c>
      <c r="H122" s="197">
        <v>824.92499999999995</v>
      </c>
      <c r="I122" s="198"/>
      <c r="J122" s="199">
        <f>ROUND(I122*H122,2)</f>
        <v>0</v>
      </c>
      <c r="K122" s="195" t="s">
        <v>22</v>
      </c>
      <c r="L122" s="61"/>
      <c r="M122" s="200" t="s">
        <v>22</v>
      </c>
      <c r="N122" s="201" t="s">
        <v>44</v>
      </c>
      <c r="O122" s="42"/>
      <c r="P122" s="202">
        <f>O122*H122</f>
        <v>0</v>
      </c>
      <c r="Q122" s="202">
        <v>0</v>
      </c>
      <c r="R122" s="202">
        <f>Q122*H122</f>
        <v>0</v>
      </c>
      <c r="S122" s="202">
        <v>0</v>
      </c>
      <c r="T122" s="203">
        <f>S122*H122</f>
        <v>0</v>
      </c>
      <c r="AR122" s="24" t="s">
        <v>168</v>
      </c>
      <c r="AT122" s="24" t="s">
        <v>163</v>
      </c>
      <c r="AU122" s="24" t="s">
        <v>82</v>
      </c>
      <c r="AY122" s="24" t="s">
        <v>161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24" t="s">
        <v>24</v>
      </c>
      <c r="BK122" s="204">
        <f>ROUND(I122*H122,2)</f>
        <v>0</v>
      </c>
      <c r="BL122" s="24" t="s">
        <v>168</v>
      </c>
      <c r="BM122" s="24" t="s">
        <v>442</v>
      </c>
    </row>
    <row r="123" spans="2:65" s="12" customFormat="1">
      <c r="B123" s="217"/>
      <c r="C123" s="218"/>
      <c r="D123" s="219" t="s">
        <v>170</v>
      </c>
      <c r="E123" s="220" t="s">
        <v>22</v>
      </c>
      <c r="F123" s="221" t="s">
        <v>443</v>
      </c>
      <c r="G123" s="218"/>
      <c r="H123" s="222">
        <v>824.92499999999995</v>
      </c>
      <c r="I123" s="223"/>
      <c r="J123" s="218"/>
      <c r="K123" s="218"/>
      <c r="L123" s="224"/>
      <c r="M123" s="225"/>
      <c r="N123" s="226"/>
      <c r="O123" s="226"/>
      <c r="P123" s="226"/>
      <c r="Q123" s="226"/>
      <c r="R123" s="226"/>
      <c r="S123" s="226"/>
      <c r="T123" s="227"/>
      <c r="AT123" s="228" t="s">
        <v>170</v>
      </c>
      <c r="AU123" s="228" t="s">
        <v>82</v>
      </c>
      <c r="AV123" s="12" t="s">
        <v>82</v>
      </c>
      <c r="AW123" s="12" t="s">
        <v>37</v>
      </c>
      <c r="AX123" s="12" t="s">
        <v>24</v>
      </c>
      <c r="AY123" s="228" t="s">
        <v>161</v>
      </c>
    </row>
    <row r="124" spans="2:65" s="1" customFormat="1" ht="22.5" customHeight="1">
      <c r="B124" s="41"/>
      <c r="C124" s="193" t="s">
        <v>224</v>
      </c>
      <c r="D124" s="193" t="s">
        <v>163</v>
      </c>
      <c r="E124" s="194" t="s">
        <v>218</v>
      </c>
      <c r="F124" s="195" t="s">
        <v>219</v>
      </c>
      <c r="G124" s="196" t="s">
        <v>220</v>
      </c>
      <c r="H124" s="197">
        <v>1334.85</v>
      </c>
      <c r="I124" s="198"/>
      <c r="J124" s="199">
        <f>ROUND(I124*H124,2)</f>
        <v>0</v>
      </c>
      <c r="K124" s="195" t="s">
        <v>167</v>
      </c>
      <c r="L124" s="61"/>
      <c r="M124" s="200" t="s">
        <v>22</v>
      </c>
      <c r="N124" s="201" t="s">
        <v>44</v>
      </c>
      <c r="O124" s="42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AR124" s="24" t="s">
        <v>168</v>
      </c>
      <c r="AT124" s="24" t="s">
        <v>163</v>
      </c>
      <c r="AU124" s="24" t="s">
        <v>82</v>
      </c>
      <c r="AY124" s="24" t="s">
        <v>161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24" t="s">
        <v>24</v>
      </c>
      <c r="BK124" s="204">
        <f>ROUND(I124*H124,2)</f>
        <v>0</v>
      </c>
      <c r="BL124" s="24" t="s">
        <v>168</v>
      </c>
      <c r="BM124" s="24" t="s">
        <v>444</v>
      </c>
    </row>
    <row r="125" spans="2:65" s="11" customFormat="1">
      <c r="B125" s="205"/>
      <c r="C125" s="206"/>
      <c r="D125" s="207" t="s">
        <v>170</v>
      </c>
      <c r="E125" s="208" t="s">
        <v>22</v>
      </c>
      <c r="F125" s="209" t="s">
        <v>445</v>
      </c>
      <c r="G125" s="206"/>
      <c r="H125" s="210" t="s">
        <v>22</v>
      </c>
      <c r="I125" s="211"/>
      <c r="J125" s="206"/>
      <c r="K125" s="206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170</v>
      </c>
      <c r="AU125" s="216" t="s">
        <v>82</v>
      </c>
      <c r="AV125" s="11" t="s">
        <v>24</v>
      </c>
      <c r="AW125" s="11" t="s">
        <v>37</v>
      </c>
      <c r="AX125" s="11" t="s">
        <v>73</v>
      </c>
      <c r="AY125" s="216" t="s">
        <v>161</v>
      </c>
    </row>
    <row r="126" spans="2:65" s="12" customFormat="1">
      <c r="B126" s="217"/>
      <c r="C126" s="218"/>
      <c r="D126" s="207" t="s">
        <v>170</v>
      </c>
      <c r="E126" s="229" t="s">
        <v>22</v>
      </c>
      <c r="F126" s="230" t="s">
        <v>446</v>
      </c>
      <c r="G126" s="218"/>
      <c r="H126" s="231">
        <v>1334.85</v>
      </c>
      <c r="I126" s="223"/>
      <c r="J126" s="218"/>
      <c r="K126" s="218"/>
      <c r="L126" s="224"/>
      <c r="M126" s="225"/>
      <c r="N126" s="226"/>
      <c r="O126" s="226"/>
      <c r="P126" s="226"/>
      <c r="Q126" s="226"/>
      <c r="R126" s="226"/>
      <c r="S126" s="226"/>
      <c r="T126" s="227"/>
      <c r="AT126" s="228" t="s">
        <v>170</v>
      </c>
      <c r="AU126" s="228" t="s">
        <v>82</v>
      </c>
      <c r="AV126" s="12" t="s">
        <v>82</v>
      </c>
      <c r="AW126" s="12" t="s">
        <v>37</v>
      </c>
      <c r="AX126" s="12" t="s">
        <v>24</v>
      </c>
      <c r="AY126" s="228" t="s">
        <v>161</v>
      </c>
    </row>
    <row r="127" spans="2:65" s="10" customFormat="1" ht="29.85" customHeight="1">
      <c r="B127" s="176"/>
      <c r="C127" s="177"/>
      <c r="D127" s="190" t="s">
        <v>72</v>
      </c>
      <c r="E127" s="191" t="s">
        <v>82</v>
      </c>
      <c r="F127" s="191" t="s">
        <v>223</v>
      </c>
      <c r="G127" s="177"/>
      <c r="H127" s="177"/>
      <c r="I127" s="180"/>
      <c r="J127" s="192">
        <f>BK127</f>
        <v>0</v>
      </c>
      <c r="K127" s="177"/>
      <c r="L127" s="182"/>
      <c r="M127" s="183"/>
      <c r="N127" s="184"/>
      <c r="O127" s="184"/>
      <c r="P127" s="185">
        <f>SUM(P128:P141)</f>
        <v>0</v>
      </c>
      <c r="Q127" s="184"/>
      <c r="R127" s="185">
        <f>SUM(R128:R141)</f>
        <v>16.458708759999997</v>
      </c>
      <c r="S127" s="184"/>
      <c r="T127" s="186">
        <f>SUM(T128:T141)</f>
        <v>0</v>
      </c>
      <c r="AR127" s="187" t="s">
        <v>24</v>
      </c>
      <c r="AT127" s="188" t="s">
        <v>72</v>
      </c>
      <c r="AU127" s="188" t="s">
        <v>24</v>
      </c>
      <c r="AY127" s="187" t="s">
        <v>161</v>
      </c>
      <c r="BK127" s="189">
        <f>SUM(BK128:BK141)</f>
        <v>0</v>
      </c>
    </row>
    <row r="128" spans="2:65" s="1" customFormat="1" ht="22.5" customHeight="1">
      <c r="B128" s="41"/>
      <c r="C128" s="193" t="s">
        <v>229</v>
      </c>
      <c r="D128" s="193" t="s">
        <v>163</v>
      </c>
      <c r="E128" s="194" t="s">
        <v>447</v>
      </c>
      <c r="F128" s="195" t="s">
        <v>448</v>
      </c>
      <c r="G128" s="196" t="s">
        <v>175</v>
      </c>
      <c r="H128" s="197">
        <v>7.2640000000000002</v>
      </c>
      <c r="I128" s="198"/>
      <c r="J128" s="199">
        <f>ROUND(I128*H128,2)</f>
        <v>0</v>
      </c>
      <c r="K128" s="195" t="s">
        <v>188</v>
      </c>
      <c r="L128" s="61"/>
      <c r="M128" s="200" t="s">
        <v>22</v>
      </c>
      <c r="N128" s="201" t="s">
        <v>44</v>
      </c>
      <c r="O128" s="42"/>
      <c r="P128" s="202">
        <f>O128*H128</f>
        <v>0</v>
      </c>
      <c r="Q128" s="202">
        <v>2.2563399999999998</v>
      </c>
      <c r="R128" s="202">
        <f>Q128*H128</f>
        <v>16.390053760000001</v>
      </c>
      <c r="S128" s="202">
        <v>0</v>
      </c>
      <c r="T128" s="203">
        <f>S128*H128</f>
        <v>0</v>
      </c>
      <c r="AR128" s="24" t="s">
        <v>168</v>
      </c>
      <c r="AT128" s="24" t="s">
        <v>163</v>
      </c>
      <c r="AU128" s="24" t="s">
        <v>82</v>
      </c>
      <c r="AY128" s="24" t="s">
        <v>161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24" t="s">
        <v>24</v>
      </c>
      <c r="BK128" s="204">
        <f>ROUND(I128*H128,2)</f>
        <v>0</v>
      </c>
      <c r="BL128" s="24" t="s">
        <v>168</v>
      </c>
      <c r="BM128" s="24" t="s">
        <v>449</v>
      </c>
    </row>
    <row r="129" spans="2:65" s="11" customFormat="1">
      <c r="B129" s="205"/>
      <c r="C129" s="206"/>
      <c r="D129" s="207" t="s">
        <v>170</v>
      </c>
      <c r="E129" s="208" t="s">
        <v>22</v>
      </c>
      <c r="F129" s="209" t="s">
        <v>450</v>
      </c>
      <c r="G129" s="206"/>
      <c r="H129" s="210" t="s">
        <v>22</v>
      </c>
      <c r="I129" s="211"/>
      <c r="J129" s="206"/>
      <c r="K129" s="206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170</v>
      </c>
      <c r="AU129" s="216" t="s">
        <v>82</v>
      </c>
      <c r="AV129" s="11" t="s">
        <v>24</v>
      </c>
      <c r="AW129" s="11" t="s">
        <v>37</v>
      </c>
      <c r="AX129" s="11" t="s">
        <v>73</v>
      </c>
      <c r="AY129" s="216" t="s">
        <v>161</v>
      </c>
    </row>
    <row r="130" spans="2:65" s="12" customFormat="1">
      <c r="B130" s="217"/>
      <c r="C130" s="218"/>
      <c r="D130" s="207" t="s">
        <v>170</v>
      </c>
      <c r="E130" s="229" t="s">
        <v>22</v>
      </c>
      <c r="F130" s="230" t="s">
        <v>451</v>
      </c>
      <c r="G130" s="218"/>
      <c r="H130" s="231">
        <v>4.83</v>
      </c>
      <c r="I130" s="223"/>
      <c r="J130" s="218"/>
      <c r="K130" s="218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170</v>
      </c>
      <c r="AU130" s="228" t="s">
        <v>82</v>
      </c>
      <c r="AV130" s="12" t="s">
        <v>82</v>
      </c>
      <c r="AW130" s="12" t="s">
        <v>37</v>
      </c>
      <c r="AX130" s="12" t="s">
        <v>73</v>
      </c>
      <c r="AY130" s="228" t="s">
        <v>161</v>
      </c>
    </row>
    <row r="131" spans="2:65" s="11" customFormat="1">
      <c r="B131" s="205"/>
      <c r="C131" s="206"/>
      <c r="D131" s="207" t="s">
        <v>170</v>
      </c>
      <c r="E131" s="208" t="s">
        <v>22</v>
      </c>
      <c r="F131" s="209" t="s">
        <v>452</v>
      </c>
      <c r="G131" s="206"/>
      <c r="H131" s="210" t="s">
        <v>22</v>
      </c>
      <c r="I131" s="211"/>
      <c r="J131" s="206"/>
      <c r="K131" s="206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170</v>
      </c>
      <c r="AU131" s="216" t="s">
        <v>82</v>
      </c>
      <c r="AV131" s="11" t="s">
        <v>24</v>
      </c>
      <c r="AW131" s="11" t="s">
        <v>37</v>
      </c>
      <c r="AX131" s="11" t="s">
        <v>73</v>
      </c>
      <c r="AY131" s="216" t="s">
        <v>161</v>
      </c>
    </row>
    <row r="132" spans="2:65" s="12" customFormat="1">
      <c r="B132" s="217"/>
      <c r="C132" s="218"/>
      <c r="D132" s="207" t="s">
        <v>170</v>
      </c>
      <c r="E132" s="229" t="s">
        <v>22</v>
      </c>
      <c r="F132" s="230" t="s">
        <v>453</v>
      </c>
      <c r="G132" s="218"/>
      <c r="H132" s="231">
        <v>2.4340000000000002</v>
      </c>
      <c r="I132" s="223"/>
      <c r="J132" s="218"/>
      <c r="K132" s="218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170</v>
      </c>
      <c r="AU132" s="228" t="s">
        <v>82</v>
      </c>
      <c r="AV132" s="12" t="s">
        <v>82</v>
      </c>
      <c r="AW132" s="12" t="s">
        <v>37</v>
      </c>
      <c r="AX132" s="12" t="s">
        <v>73</v>
      </c>
      <c r="AY132" s="228" t="s">
        <v>161</v>
      </c>
    </row>
    <row r="133" spans="2:65" s="13" customFormat="1">
      <c r="B133" s="246"/>
      <c r="C133" s="247"/>
      <c r="D133" s="219" t="s">
        <v>170</v>
      </c>
      <c r="E133" s="248" t="s">
        <v>22</v>
      </c>
      <c r="F133" s="249" t="s">
        <v>302</v>
      </c>
      <c r="G133" s="247"/>
      <c r="H133" s="250">
        <v>7.2640000000000002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AT133" s="256" t="s">
        <v>170</v>
      </c>
      <c r="AU133" s="256" t="s">
        <v>82</v>
      </c>
      <c r="AV133" s="13" t="s">
        <v>168</v>
      </c>
      <c r="AW133" s="13" t="s">
        <v>37</v>
      </c>
      <c r="AX133" s="13" t="s">
        <v>24</v>
      </c>
      <c r="AY133" s="256" t="s">
        <v>161</v>
      </c>
    </row>
    <row r="134" spans="2:65" s="1" customFormat="1" ht="44.25" customHeight="1">
      <c r="B134" s="41"/>
      <c r="C134" s="193" t="s">
        <v>235</v>
      </c>
      <c r="D134" s="193" t="s">
        <v>163</v>
      </c>
      <c r="E134" s="194" t="s">
        <v>454</v>
      </c>
      <c r="F134" s="195" t="s">
        <v>455</v>
      </c>
      <c r="G134" s="196" t="s">
        <v>220</v>
      </c>
      <c r="H134" s="197">
        <v>22.5</v>
      </c>
      <c r="I134" s="198"/>
      <c r="J134" s="199">
        <f>ROUND(I134*H134,2)</f>
        <v>0</v>
      </c>
      <c r="K134" s="195" t="s">
        <v>188</v>
      </c>
      <c r="L134" s="61"/>
      <c r="M134" s="200" t="s">
        <v>22</v>
      </c>
      <c r="N134" s="201" t="s">
        <v>44</v>
      </c>
      <c r="O134" s="42"/>
      <c r="P134" s="202">
        <f>O134*H134</f>
        <v>0</v>
      </c>
      <c r="Q134" s="202">
        <v>1.0300000000000001E-3</v>
      </c>
      <c r="R134" s="202">
        <f>Q134*H134</f>
        <v>2.3175000000000001E-2</v>
      </c>
      <c r="S134" s="202">
        <v>0</v>
      </c>
      <c r="T134" s="203">
        <f>S134*H134</f>
        <v>0</v>
      </c>
      <c r="AR134" s="24" t="s">
        <v>168</v>
      </c>
      <c r="AT134" s="24" t="s">
        <v>163</v>
      </c>
      <c r="AU134" s="24" t="s">
        <v>82</v>
      </c>
      <c r="AY134" s="24" t="s">
        <v>161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24" t="s">
        <v>24</v>
      </c>
      <c r="BK134" s="204">
        <f>ROUND(I134*H134,2)</f>
        <v>0</v>
      </c>
      <c r="BL134" s="24" t="s">
        <v>168</v>
      </c>
      <c r="BM134" s="24" t="s">
        <v>456</v>
      </c>
    </row>
    <row r="135" spans="2:65" s="12" customFormat="1">
      <c r="B135" s="217"/>
      <c r="C135" s="218"/>
      <c r="D135" s="207" t="s">
        <v>170</v>
      </c>
      <c r="E135" s="229" t="s">
        <v>22</v>
      </c>
      <c r="F135" s="230" t="s">
        <v>457</v>
      </c>
      <c r="G135" s="218"/>
      <c r="H135" s="231">
        <v>18.3</v>
      </c>
      <c r="I135" s="223"/>
      <c r="J135" s="218"/>
      <c r="K135" s="218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170</v>
      </c>
      <c r="AU135" s="228" t="s">
        <v>82</v>
      </c>
      <c r="AV135" s="12" t="s">
        <v>82</v>
      </c>
      <c r="AW135" s="12" t="s">
        <v>37</v>
      </c>
      <c r="AX135" s="12" t="s">
        <v>73</v>
      </c>
      <c r="AY135" s="228" t="s">
        <v>161</v>
      </c>
    </row>
    <row r="136" spans="2:65" s="12" customFormat="1">
      <c r="B136" s="217"/>
      <c r="C136" s="218"/>
      <c r="D136" s="207" t="s">
        <v>170</v>
      </c>
      <c r="E136" s="229" t="s">
        <v>22</v>
      </c>
      <c r="F136" s="230" t="s">
        <v>458</v>
      </c>
      <c r="G136" s="218"/>
      <c r="H136" s="231">
        <v>4.2</v>
      </c>
      <c r="I136" s="223"/>
      <c r="J136" s="218"/>
      <c r="K136" s="218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170</v>
      </c>
      <c r="AU136" s="228" t="s">
        <v>82</v>
      </c>
      <c r="AV136" s="12" t="s">
        <v>82</v>
      </c>
      <c r="AW136" s="12" t="s">
        <v>37</v>
      </c>
      <c r="AX136" s="12" t="s">
        <v>73</v>
      </c>
      <c r="AY136" s="228" t="s">
        <v>161</v>
      </c>
    </row>
    <row r="137" spans="2:65" s="13" customFormat="1">
      <c r="B137" s="246"/>
      <c r="C137" s="247"/>
      <c r="D137" s="219" t="s">
        <v>170</v>
      </c>
      <c r="E137" s="248" t="s">
        <v>22</v>
      </c>
      <c r="F137" s="249" t="s">
        <v>302</v>
      </c>
      <c r="G137" s="247"/>
      <c r="H137" s="250">
        <v>22.5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AT137" s="256" t="s">
        <v>170</v>
      </c>
      <c r="AU137" s="256" t="s">
        <v>82</v>
      </c>
      <c r="AV137" s="13" t="s">
        <v>168</v>
      </c>
      <c r="AW137" s="13" t="s">
        <v>37</v>
      </c>
      <c r="AX137" s="13" t="s">
        <v>24</v>
      </c>
      <c r="AY137" s="256" t="s">
        <v>161</v>
      </c>
    </row>
    <row r="138" spans="2:65" s="1" customFormat="1" ht="44.25" customHeight="1">
      <c r="B138" s="41"/>
      <c r="C138" s="193" t="s">
        <v>240</v>
      </c>
      <c r="D138" s="193" t="s">
        <v>163</v>
      </c>
      <c r="E138" s="194" t="s">
        <v>459</v>
      </c>
      <c r="F138" s="195" t="s">
        <v>460</v>
      </c>
      <c r="G138" s="196" t="s">
        <v>220</v>
      </c>
      <c r="H138" s="197">
        <v>22.5</v>
      </c>
      <c r="I138" s="198"/>
      <c r="J138" s="199">
        <f>ROUND(I138*H138,2)</f>
        <v>0</v>
      </c>
      <c r="K138" s="195" t="s">
        <v>188</v>
      </c>
      <c r="L138" s="61"/>
      <c r="M138" s="200" t="s">
        <v>22</v>
      </c>
      <c r="N138" s="201" t="s">
        <v>44</v>
      </c>
      <c r="O138" s="42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AR138" s="24" t="s">
        <v>168</v>
      </c>
      <c r="AT138" s="24" t="s">
        <v>163</v>
      </c>
      <c r="AU138" s="24" t="s">
        <v>82</v>
      </c>
      <c r="AY138" s="24" t="s">
        <v>161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24" t="s">
        <v>24</v>
      </c>
      <c r="BK138" s="204">
        <f>ROUND(I138*H138,2)</f>
        <v>0</v>
      </c>
      <c r="BL138" s="24" t="s">
        <v>168</v>
      </c>
      <c r="BM138" s="24" t="s">
        <v>461</v>
      </c>
    </row>
    <row r="139" spans="2:65" s="1" customFormat="1" ht="44.25" customHeight="1">
      <c r="B139" s="41"/>
      <c r="C139" s="193" t="s">
        <v>10</v>
      </c>
      <c r="D139" s="193" t="s">
        <v>163</v>
      </c>
      <c r="E139" s="194" t="s">
        <v>462</v>
      </c>
      <c r="F139" s="195" t="s">
        <v>463</v>
      </c>
      <c r="G139" s="196" t="s">
        <v>264</v>
      </c>
      <c r="H139" s="197">
        <v>6</v>
      </c>
      <c r="I139" s="198"/>
      <c r="J139" s="199">
        <f>ROUND(I139*H139,2)</f>
        <v>0</v>
      </c>
      <c r="K139" s="195" t="s">
        <v>188</v>
      </c>
      <c r="L139" s="61"/>
      <c r="M139" s="200" t="s">
        <v>22</v>
      </c>
      <c r="N139" s="201" t="s">
        <v>44</v>
      </c>
      <c r="O139" s="42"/>
      <c r="P139" s="202">
        <f>O139*H139</f>
        <v>0</v>
      </c>
      <c r="Q139" s="202">
        <v>4.9800000000000001E-3</v>
      </c>
      <c r="R139" s="202">
        <f>Q139*H139</f>
        <v>2.988E-2</v>
      </c>
      <c r="S139" s="202">
        <v>0</v>
      </c>
      <c r="T139" s="203">
        <f>S139*H139</f>
        <v>0</v>
      </c>
      <c r="AR139" s="24" t="s">
        <v>168</v>
      </c>
      <c r="AT139" s="24" t="s">
        <v>163</v>
      </c>
      <c r="AU139" s="24" t="s">
        <v>82</v>
      </c>
      <c r="AY139" s="24" t="s">
        <v>161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24" t="s">
        <v>24</v>
      </c>
      <c r="BK139" s="204">
        <f>ROUND(I139*H139,2)</f>
        <v>0</v>
      </c>
      <c r="BL139" s="24" t="s">
        <v>168</v>
      </c>
      <c r="BM139" s="24" t="s">
        <v>464</v>
      </c>
    </row>
    <row r="140" spans="2:65" s="12" customFormat="1">
      <c r="B140" s="217"/>
      <c r="C140" s="218"/>
      <c r="D140" s="219" t="s">
        <v>170</v>
      </c>
      <c r="E140" s="220" t="s">
        <v>22</v>
      </c>
      <c r="F140" s="221" t="s">
        <v>465</v>
      </c>
      <c r="G140" s="218"/>
      <c r="H140" s="222">
        <v>6</v>
      </c>
      <c r="I140" s="223"/>
      <c r="J140" s="218"/>
      <c r="K140" s="218"/>
      <c r="L140" s="224"/>
      <c r="M140" s="225"/>
      <c r="N140" s="226"/>
      <c r="O140" s="226"/>
      <c r="P140" s="226"/>
      <c r="Q140" s="226"/>
      <c r="R140" s="226"/>
      <c r="S140" s="226"/>
      <c r="T140" s="227"/>
      <c r="AT140" s="228" t="s">
        <v>170</v>
      </c>
      <c r="AU140" s="228" t="s">
        <v>82</v>
      </c>
      <c r="AV140" s="12" t="s">
        <v>82</v>
      </c>
      <c r="AW140" s="12" t="s">
        <v>37</v>
      </c>
      <c r="AX140" s="12" t="s">
        <v>24</v>
      </c>
      <c r="AY140" s="228" t="s">
        <v>161</v>
      </c>
    </row>
    <row r="141" spans="2:65" s="1" customFormat="1" ht="22.5" customHeight="1">
      <c r="B141" s="41"/>
      <c r="C141" s="232" t="s">
        <v>251</v>
      </c>
      <c r="D141" s="232" t="s">
        <v>261</v>
      </c>
      <c r="E141" s="233" t="s">
        <v>466</v>
      </c>
      <c r="F141" s="234" t="s">
        <v>467</v>
      </c>
      <c r="G141" s="235" t="s">
        <v>264</v>
      </c>
      <c r="H141" s="236">
        <v>6</v>
      </c>
      <c r="I141" s="237"/>
      <c r="J141" s="238">
        <f>ROUND(I141*H141,2)</f>
        <v>0</v>
      </c>
      <c r="K141" s="234" t="s">
        <v>22</v>
      </c>
      <c r="L141" s="239"/>
      <c r="M141" s="240" t="s">
        <v>22</v>
      </c>
      <c r="N141" s="241" t="s">
        <v>44</v>
      </c>
      <c r="O141" s="42"/>
      <c r="P141" s="202">
        <f>O141*H141</f>
        <v>0</v>
      </c>
      <c r="Q141" s="202">
        <v>2.5999999999999999E-3</v>
      </c>
      <c r="R141" s="202">
        <f>Q141*H141</f>
        <v>1.5599999999999999E-2</v>
      </c>
      <c r="S141" s="202">
        <v>0</v>
      </c>
      <c r="T141" s="203">
        <f>S141*H141</f>
        <v>0</v>
      </c>
      <c r="AR141" s="24" t="s">
        <v>207</v>
      </c>
      <c r="AT141" s="24" t="s">
        <v>261</v>
      </c>
      <c r="AU141" s="24" t="s">
        <v>82</v>
      </c>
      <c r="AY141" s="24" t="s">
        <v>161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24" t="s">
        <v>24</v>
      </c>
      <c r="BK141" s="204">
        <f>ROUND(I141*H141,2)</f>
        <v>0</v>
      </c>
      <c r="BL141" s="24" t="s">
        <v>168</v>
      </c>
      <c r="BM141" s="24" t="s">
        <v>468</v>
      </c>
    </row>
    <row r="142" spans="2:65" s="10" customFormat="1" ht="29.85" customHeight="1">
      <c r="B142" s="176"/>
      <c r="C142" s="177"/>
      <c r="D142" s="190" t="s">
        <v>72</v>
      </c>
      <c r="E142" s="191" t="s">
        <v>180</v>
      </c>
      <c r="F142" s="191" t="s">
        <v>469</v>
      </c>
      <c r="G142" s="177"/>
      <c r="H142" s="177"/>
      <c r="I142" s="180"/>
      <c r="J142" s="192">
        <f>BK142</f>
        <v>0</v>
      </c>
      <c r="K142" s="177"/>
      <c r="L142" s="182"/>
      <c r="M142" s="183"/>
      <c r="N142" s="184"/>
      <c r="O142" s="184"/>
      <c r="P142" s="185">
        <f>SUM(P143:P144)</f>
        <v>0</v>
      </c>
      <c r="Q142" s="184"/>
      <c r="R142" s="185">
        <f>SUM(R143:R144)</f>
        <v>0</v>
      </c>
      <c r="S142" s="184"/>
      <c r="T142" s="186">
        <f>SUM(T143:T144)</f>
        <v>0</v>
      </c>
      <c r="AR142" s="187" t="s">
        <v>24</v>
      </c>
      <c r="AT142" s="188" t="s">
        <v>72</v>
      </c>
      <c r="AU142" s="188" t="s">
        <v>24</v>
      </c>
      <c r="AY142" s="187" t="s">
        <v>161</v>
      </c>
      <c r="BK142" s="189">
        <f>SUM(BK143:BK144)</f>
        <v>0</v>
      </c>
    </row>
    <row r="143" spans="2:65" s="1" customFormat="1" ht="22.5" customHeight="1">
      <c r="B143" s="41"/>
      <c r="C143" s="193" t="s">
        <v>256</v>
      </c>
      <c r="D143" s="193" t="s">
        <v>163</v>
      </c>
      <c r="E143" s="194" t="s">
        <v>470</v>
      </c>
      <c r="F143" s="195" t="s">
        <v>471</v>
      </c>
      <c r="G143" s="196" t="s">
        <v>264</v>
      </c>
      <c r="H143" s="197">
        <v>2</v>
      </c>
      <c r="I143" s="198"/>
      <c r="J143" s="199">
        <f>ROUND(I143*H143,2)</f>
        <v>0</v>
      </c>
      <c r="K143" s="195" t="s">
        <v>188</v>
      </c>
      <c r="L143" s="61"/>
      <c r="M143" s="200" t="s">
        <v>22</v>
      </c>
      <c r="N143" s="201" t="s">
        <v>44</v>
      </c>
      <c r="O143" s="42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AR143" s="24" t="s">
        <v>168</v>
      </c>
      <c r="AT143" s="24" t="s">
        <v>163</v>
      </c>
      <c r="AU143" s="24" t="s">
        <v>82</v>
      </c>
      <c r="AY143" s="24" t="s">
        <v>161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24" t="s">
        <v>24</v>
      </c>
      <c r="BK143" s="204">
        <f>ROUND(I143*H143,2)</f>
        <v>0</v>
      </c>
      <c r="BL143" s="24" t="s">
        <v>168</v>
      </c>
      <c r="BM143" s="24" t="s">
        <v>472</v>
      </c>
    </row>
    <row r="144" spans="2:65" s="1" customFormat="1" ht="31.5" customHeight="1">
      <c r="B144" s="41"/>
      <c r="C144" s="232" t="s">
        <v>260</v>
      </c>
      <c r="D144" s="232" t="s">
        <v>261</v>
      </c>
      <c r="E144" s="233" t="s">
        <v>473</v>
      </c>
      <c r="F144" s="234" t="s">
        <v>474</v>
      </c>
      <c r="G144" s="235" t="s">
        <v>264</v>
      </c>
      <c r="H144" s="236">
        <v>1</v>
      </c>
      <c r="I144" s="237"/>
      <c r="J144" s="238">
        <f>ROUND(I144*H144,2)</f>
        <v>0</v>
      </c>
      <c r="K144" s="234" t="s">
        <v>22</v>
      </c>
      <c r="L144" s="239"/>
      <c r="M144" s="240" t="s">
        <v>22</v>
      </c>
      <c r="N144" s="241" t="s">
        <v>44</v>
      </c>
      <c r="O144" s="42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AR144" s="24" t="s">
        <v>207</v>
      </c>
      <c r="AT144" s="24" t="s">
        <v>261</v>
      </c>
      <c r="AU144" s="24" t="s">
        <v>82</v>
      </c>
      <c r="AY144" s="24" t="s">
        <v>161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24" t="s">
        <v>24</v>
      </c>
      <c r="BK144" s="204">
        <f>ROUND(I144*H144,2)</f>
        <v>0</v>
      </c>
      <c r="BL144" s="24" t="s">
        <v>168</v>
      </c>
      <c r="BM144" s="24" t="s">
        <v>475</v>
      </c>
    </row>
    <row r="145" spans="2:65" s="10" customFormat="1" ht="29.85" customHeight="1">
      <c r="B145" s="176"/>
      <c r="C145" s="177"/>
      <c r="D145" s="190" t="s">
        <v>72</v>
      </c>
      <c r="E145" s="191" t="s">
        <v>192</v>
      </c>
      <c r="F145" s="191" t="s">
        <v>228</v>
      </c>
      <c r="G145" s="177"/>
      <c r="H145" s="177"/>
      <c r="I145" s="180"/>
      <c r="J145" s="192">
        <f>BK145</f>
        <v>0</v>
      </c>
      <c r="K145" s="177"/>
      <c r="L145" s="182"/>
      <c r="M145" s="183"/>
      <c r="N145" s="184"/>
      <c r="O145" s="184"/>
      <c r="P145" s="185">
        <f>SUM(P146:P166)</f>
        <v>0</v>
      </c>
      <c r="Q145" s="184"/>
      <c r="R145" s="185">
        <f>SUM(R146:R166)</f>
        <v>1284.7064027500003</v>
      </c>
      <c r="S145" s="184"/>
      <c r="T145" s="186">
        <f>SUM(T146:T166)</f>
        <v>0</v>
      </c>
      <c r="AR145" s="187" t="s">
        <v>24</v>
      </c>
      <c r="AT145" s="188" t="s">
        <v>72</v>
      </c>
      <c r="AU145" s="188" t="s">
        <v>24</v>
      </c>
      <c r="AY145" s="187" t="s">
        <v>161</v>
      </c>
      <c r="BK145" s="189">
        <f>SUM(BK146:BK166)</f>
        <v>0</v>
      </c>
    </row>
    <row r="146" spans="2:65" s="1" customFormat="1" ht="22.5" customHeight="1">
      <c r="B146" s="41"/>
      <c r="C146" s="193" t="s">
        <v>269</v>
      </c>
      <c r="D146" s="193" t="s">
        <v>163</v>
      </c>
      <c r="E146" s="194" t="s">
        <v>230</v>
      </c>
      <c r="F146" s="195" t="s">
        <v>231</v>
      </c>
      <c r="G146" s="196" t="s">
        <v>220</v>
      </c>
      <c r="H146" s="197">
        <v>1213.5</v>
      </c>
      <c r="I146" s="198"/>
      <c r="J146" s="199">
        <f>ROUND(I146*H146,2)</f>
        <v>0</v>
      </c>
      <c r="K146" s="195" t="s">
        <v>188</v>
      </c>
      <c r="L146" s="61"/>
      <c r="M146" s="200" t="s">
        <v>22</v>
      </c>
      <c r="N146" s="201" t="s">
        <v>44</v>
      </c>
      <c r="O146" s="42"/>
      <c r="P146" s="202">
        <f>O146*H146</f>
        <v>0</v>
      </c>
      <c r="Q146" s="202">
        <v>0.11637</v>
      </c>
      <c r="R146" s="202">
        <f>Q146*H146</f>
        <v>141.21499499999999</v>
      </c>
      <c r="S146" s="202">
        <v>0</v>
      </c>
      <c r="T146" s="203">
        <f>S146*H146</f>
        <v>0</v>
      </c>
      <c r="AR146" s="24" t="s">
        <v>168</v>
      </c>
      <c r="AT146" s="24" t="s">
        <v>163</v>
      </c>
      <c r="AU146" s="24" t="s">
        <v>82</v>
      </c>
      <c r="AY146" s="24" t="s">
        <v>161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24" t="s">
        <v>24</v>
      </c>
      <c r="BK146" s="204">
        <f>ROUND(I146*H146,2)</f>
        <v>0</v>
      </c>
      <c r="BL146" s="24" t="s">
        <v>168</v>
      </c>
      <c r="BM146" s="24" t="s">
        <v>476</v>
      </c>
    </row>
    <row r="147" spans="2:65" s="11" customFormat="1">
      <c r="B147" s="205"/>
      <c r="C147" s="206"/>
      <c r="D147" s="207" t="s">
        <v>170</v>
      </c>
      <c r="E147" s="208" t="s">
        <v>22</v>
      </c>
      <c r="F147" s="209" t="s">
        <v>233</v>
      </c>
      <c r="G147" s="206"/>
      <c r="H147" s="210" t="s">
        <v>22</v>
      </c>
      <c r="I147" s="211"/>
      <c r="J147" s="206"/>
      <c r="K147" s="206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170</v>
      </c>
      <c r="AU147" s="216" t="s">
        <v>82</v>
      </c>
      <c r="AV147" s="11" t="s">
        <v>24</v>
      </c>
      <c r="AW147" s="11" t="s">
        <v>37</v>
      </c>
      <c r="AX147" s="11" t="s">
        <v>73</v>
      </c>
      <c r="AY147" s="216" t="s">
        <v>161</v>
      </c>
    </row>
    <row r="148" spans="2:65" s="12" customFormat="1">
      <c r="B148" s="217"/>
      <c r="C148" s="218"/>
      <c r="D148" s="219" t="s">
        <v>170</v>
      </c>
      <c r="E148" s="220" t="s">
        <v>22</v>
      </c>
      <c r="F148" s="221" t="s">
        <v>477</v>
      </c>
      <c r="G148" s="218"/>
      <c r="H148" s="222">
        <v>1213.5</v>
      </c>
      <c r="I148" s="223"/>
      <c r="J148" s="218"/>
      <c r="K148" s="218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170</v>
      </c>
      <c r="AU148" s="228" t="s">
        <v>82</v>
      </c>
      <c r="AV148" s="12" t="s">
        <v>82</v>
      </c>
      <c r="AW148" s="12" t="s">
        <v>37</v>
      </c>
      <c r="AX148" s="12" t="s">
        <v>24</v>
      </c>
      <c r="AY148" s="228" t="s">
        <v>161</v>
      </c>
    </row>
    <row r="149" spans="2:65" s="1" customFormat="1" ht="22.5" customHeight="1">
      <c r="B149" s="41"/>
      <c r="C149" s="193" t="s">
        <v>273</v>
      </c>
      <c r="D149" s="193" t="s">
        <v>163</v>
      </c>
      <c r="E149" s="194" t="s">
        <v>236</v>
      </c>
      <c r="F149" s="195" t="s">
        <v>237</v>
      </c>
      <c r="G149" s="196" t="s">
        <v>220</v>
      </c>
      <c r="H149" s="197">
        <v>1341.9749999999999</v>
      </c>
      <c r="I149" s="198"/>
      <c r="J149" s="199">
        <f>ROUND(I149*H149,2)</f>
        <v>0</v>
      </c>
      <c r="K149" s="195" t="s">
        <v>188</v>
      </c>
      <c r="L149" s="61"/>
      <c r="M149" s="200" t="s">
        <v>22</v>
      </c>
      <c r="N149" s="201" t="s">
        <v>44</v>
      </c>
      <c r="O149" s="42"/>
      <c r="P149" s="202">
        <f>O149*H149</f>
        <v>0</v>
      </c>
      <c r="Q149" s="202">
        <v>0.27994000000000002</v>
      </c>
      <c r="R149" s="202">
        <f>Q149*H149</f>
        <v>375.6724815</v>
      </c>
      <c r="S149" s="202">
        <v>0</v>
      </c>
      <c r="T149" s="203">
        <f>S149*H149</f>
        <v>0</v>
      </c>
      <c r="AR149" s="24" t="s">
        <v>168</v>
      </c>
      <c r="AT149" s="24" t="s">
        <v>163</v>
      </c>
      <c r="AU149" s="24" t="s">
        <v>82</v>
      </c>
      <c r="AY149" s="24" t="s">
        <v>161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24" t="s">
        <v>24</v>
      </c>
      <c r="BK149" s="204">
        <f>ROUND(I149*H149,2)</f>
        <v>0</v>
      </c>
      <c r="BL149" s="24" t="s">
        <v>168</v>
      </c>
      <c r="BM149" s="24" t="s">
        <v>478</v>
      </c>
    </row>
    <row r="150" spans="2:65" s="11" customFormat="1">
      <c r="B150" s="205"/>
      <c r="C150" s="206"/>
      <c r="D150" s="207" t="s">
        <v>170</v>
      </c>
      <c r="E150" s="208" t="s">
        <v>22</v>
      </c>
      <c r="F150" s="209" t="s">
        <v>479</v>
      </c>
      <c r="G150" s="206"/>
      <c r="H150" s="210" t="s">
        <v>22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170</v>
      </c>
      <c r="AU150" s="216" t="s">
        <v>82</v>
      </c>
      <c r="AV150" s="11" t="s">
        <v>24</v>
      </c>
      <c r="AW150" s="11" t="s">
        <v>37</v>
      </c>
      <c r="AX150" s="11" t="s">
        <v>73</v>
      </c>
      <c r="AY150" s="216" t="s">
        <v>161</v>
      </c>
    </row>
    <row r="151" spans="2:65" s="12" customFormat="1">
      <c r="B151" s="217"/>
      <c r="C151" s="218"/>
      <c r="D151" s="207" t="s">
        <v>170</v>
      </c>
      <c r="E151" s="229" t="s">
        <v>22</v>
      </c>
      <c r="F151" s="230" t="s">
        <v>446</v>
      </c>
      <c r="G151" s="218"/>
      <c r="H151" s="231">
        <v>1334.85</v>
      </c>
      <c r="I151" s="223"/>
      <c r="J151" s="218"/>
      <c r="K151" s="218"/>
      <c r="L151" s="224"/>
      <c r="M151" s="225"/>
      <c r="N151" s="226"/>
      <c r="O151" s="226"/>
      <c r="P151" s="226"/>
      <c r="Q151" s="226"/>
      <c r="R151" s="226"/>
      <c r="S151" s="226"/>
      <c r="T151" s="227"/>
      <c r="AT151" s="228" t="s">
        <v>170</v>
      </c>
      <c r="AU151" s="228" t="s">
        <v>82</v>
      </c>
      <c r="AV151" s="12" t="s">
        <v>82</v>
      </c>
      <c r="AW151" s="12" t="s">
        <v>37</v>
      </c>
      <c r="AX151" s="12" t="s">
        <v>73</v>
      </c>
      <c r="AY151" s="228" t="s">
        <v>161</v>
      </c>
    </row>
    <row r="152" spans="2:65" s="11" customFormat="1">
      <c r="B152" s="205"/>
      <c r="C152" s="206"/>
      <c r="D152" s="207" t="s">
        <v>170</v>
      </c>
      <c r="E152" s="208" t="s">
        <v>22</v>
      </c>
      <c r="F152" s="209" t="s">
        <v>480</v>
      </c>
      <c r="G152" s="206"/>
      <c r="H152" s="210" t="s">
        <v>22</v>
      </c>
      <c r="I152" s="211"/>
      <c r="J152" s="206"/>
      <c r="K152" s="206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170</v>
      </c>
      <c r="AU152" s="216" t="s">
        <v>82</v>
      </c>
      <c r="AV152" s="11" t="s">
        <v>24</v>
      </c>
      <c r="AW152" s="11" t="s">
        <v>37</v>
      </c>
      <c r="AX152" s="11" t="s">
        <v>73</v>
      </c>
      <c r="AY152" s="216" t="s">
        <v>161</v>
      </c>
    </row>
    <row r="153" spans="2:65" s="12" customFormat="1">
      <c r="B153" s="217"/>
      <c r="C153" s="218"/>
      <c r="D153" s="207" t="s">
        <v>170</v>
      </c>
      <c r="E153" s="229" t="s">
        <v>22</v>
      </c>
      <c r="F153" s="230" t="s">
        <v>481</v>
      </c>
      <c r="G153" s="218"/>
      <c r="H153" s="231">
        <v>7.125</v>
      </c>
      <c r="I153" s="223"/>
      <c r="J153" s="218"/>
      <c r="K153" s="218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170</v>
      </c>
      <c r="AU153" s="228" t="s">
        <v>82</v>
      </c>
      <c r="AV153" s="12" t="s">
        <v>82</v>
      </c>
      <c r="AW153" s="12" t="s">
        <v>37</v>
      </c>
      <c r="AX153" s="12" t="s">
        <v>73</v>
      </c>
      <c r="AY153" s="228" t="s">
        <v>161</v>
      </c>
    </row>
    <row r="154" spans="2:65" s="13" customFormat="1">
      <c r="B154" s="246"/>
      <c r="C154" s="247"/>
      <c r="D154" s="219" t="s">
        <v>170</v>
      </c>
      <c r="E154" s="248" t="s">
        <v>22</v>
      </c>
      <c r="F154" s="249" t="s">
        <v>302</v>
      </c>
      <c r="G154" s="247"/>
      <c r="H154" s="250">
        <v>1341.9749999999999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AT154" s="256" t="s">
        <v>170</v>
      </c>
      <c r="AU154" s="256" t="s">
        <v>82</v>
      </c>
      <c r="AV154" s="13" t="s">
        <v>168</v>
      </c>
      <c r="AW154" s="13" t="s">
        <v>37</v>
      </c>
      <c r="AX154" s="13" t="s">
        <v>24</v>
      </c>
      <c r="AY154" s="256" t="s">
        <v>161</v>
      </c>
    </row>
    <row r="155" spans="2:65" s="1" customFormat="1" ht="31.5" customHeight="1">
      <c r="B155" s="41"/>
      <c r="C155" s="193" t="s">
        <v>9</v>
      </c>
      <c r="D155" s="193" t="s">
        <v>163</v>
      </c>
      <c r="E155" s="194" t="s">
        <v>241</v>
      </c>
      <c r="F155" s="195" t="s">
        <v>242</v>
      </c>
      <c r="G155" s="196" t="s">
        <v>220</v>
      </c>
      <c r="H155" s="197">
        <v>1213.5</v>
      </c>
      <c r="I155" s="198"/>
      <c r="J155" s="199">
        <f>ROUND(I155*H155,2)</f>
        <v>0</v>
      </c>
      <c r="K155" s="195" t="s">
        <v>167</v>
      </c>
      <c r="L155" s="61"/>
      <c r="M155" s="200" t="s">
        <v>22</v>
      </c>
      <c r="N155" s="201" t="s">
        <v>44</v>
      </c>
      <c r="O155" s="42"/>
      <c r="P155" s="202">
        <f>O155*H155</f>
        <v>0</v>
      </c>
      <c r="Q155" s="202">
        <v>0.47720000000000001</v>
      </c>
      <c r="R155" s="202">
        <f>Q155*H155</f>
        <v>579.08220000000006</v>
      </c>
      <c r="S155" s="202">
        <v>0</v>
      </c>
      <c r="T155" s="203">
        <f>S155*H155</f>
        <v>0</v>
      </c>
      <c r="AR155" s="24" t="s">
        <v>168</v>
      </c>
      <c r="AT155" s="24" t="s">
        <v>163</v>
      </c>
      <c r="AU155" s="24" t="s">
        <v>82</v>
      </c>
      <c r="AY155" s="24" t="s">
        <v>161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24" t="s">
        <v>24</v>
      </c>
      <c r="BK155" s="204">
        <f>ROUND(I155*H155,2)</f>
        <v>0</v>
      </c>
      <c r="BL155" s="24" t="s">
        <v>168</v>
      </c>
      <c r="BM155" s="24" t="s">
        <v>482</v>
      </c>
    </row>
    <row r="156" spans="2:65" s="11" customFormat="1">
      <c r="B156" s="205"/>
      <c r="C156" s="206"/>
      <c r="D156" s="207" t="s">
        <v>170</v>
      </c>
      <c r="E156" s="208" t="s">
        <v>22</v>
      </c>
      <c r="F156" s="209" t="s">
        <v>244</v>
      </c>
      <c r="G156" s="206"/>
      <c r="H156" s="210" t="s">
        <v>22</v>
      </c>
      <c r="I156" s="211"/>
      <c r="J156" s="206"/>
      <c r="K156" s="206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170</v>
      </c>
      <c r="AU156" s="216" t="s">
        <v>82</v>
      </c>
      <c r="AV156" s="11" t="s">
        <v>24</v>
      </c>
      <c r="AW156" s="11" t="s">
        <v>37</v>
      </c>
      <c r="AX156" s="11" t="s">
        <v>73</v>
      </c>
      <c r="AY156" s="216" t="s">
        <v>161</v>
      </c>
    </row>
    <row r="157" spans="2:65" s="11" customFormat="1">
      <c r="B157" s="205"/>
      <c r="C157" s="206"/>
      <c r="D157" s="207" t="s">
        <v>170</v>
      </c>
      <c r="E157" s="208" t="s">
        <v>22</v>
      </c>
      <c r="F157" s="209" t="s">
        <v>245</v>
      </c>
      <c r="G157" s="206"/>
      <c r="H157" s="210" t="s">
        <v>22</v>
      </c>
      <c r="I157" s="211"/>
      <c r="J157" s="206"/>
      <c r="K157" s="206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170</v>
      </c>
      <c r="AU157" s="216" t="s">
        <v>82</v>
      </c>
      <c r="AV157" s="11" t="s">
        <v>24</v>
      </c>
      <c r="AW157" s="11" t="s">
        <v>37</v>
      </c>
      <c r="AX157" s="11" t="s">
        <v>73</v>
      </c>
      <c r="AY157" s="216" t="s">
        <v>161</v>
      </c>
    </row>
    <row r="158" spans="2:65" s="11" customFormat="1">
      <c r="B158" s="205"/>
      <c r="C158" s="206"/>
      <c r="D158" s="207" t="s">
        <v>170</v>
      </c>
      <c r="E158" s="208" t="s">
        <v>22</v>
      </c>
      <c r="F158" s="209" t="s">
        <v>246</v>
      </c>
      <c r="G158" s="206"/>
      <c r="H158" s="210" t="s">
        <v>22</v>
      </c>
      <c r="I158" s="211"/>
      <c r="J158" s="206"/>
      <c r="K158" s="206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170</v>
      </c>
      <c r="AU158" s="216" t="s">
        <v>82</v>
      </c>
      <c r="AV158" s="11" t="s">
        <v>24</v>
      </c>
      <c r="AW158" s="11" t="s">
        <v>37</v>
      </c>
      <c r="AX158" s="11" t="s">
        <v>73</v>
      </c>
      <c r="AY158" s="216" t="s">
        <v>161</v>
      </c>
    </row>
    <row r="159" spans="2:65" s="12" customFormat="1">
      <c r="B159" s="217"/>
      <c r="C159" s="218"/>
      <c r="D159" s="219" t="s">
        <v>170</v>
      </c>
      <c r="E159" s="220" t="s">
        <v>22</v>
      </c>
      <c r="F159" s="221" t="s">
        <v>477</v>
      </c>
      <c r="G159" s="218"/>
      <c r="H159" s="222">
        <v>1213.5</v>
      </c>
      <c r="I159" s="223"/>
      <c r="J159" s="218"/>
      <c r="K159" s="218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170</v>
      </c>
      <c r="AU159" s="228" t="s">
        <v>82</v>
      </c>
      <c r="AV159" s="12" t="s">
        <v>82</v>
      </c>
      <c r="AW159" s="12" t="s">
        <v>37</v>
      </c>
      <c r="AX159" s="12" t="s">
        <v>24</v>
      </c>
      <c r="AY159" s="228" t="s">
        <v>161</v>
      </c>
    </row>
    <row r="160" spans="2:65" s="1" customFormat="1" ht="22.5" customHeight="1">
      <c r="B160" s="41"/>
      <c r="C160" s="193" t="s">
        <v>283</v>
      </c>
      <c r="D160" s="193" t="s">
        <v>163</v>
      </c>
      <c r="E160" s="194" t="s">
        <v>483</v>
      </c>
      <c r="F160" s="195" t="s">
        <v>484</v>
      </c>
      <c r="G160" s="196" t="s">
        <v>220</v>
      </c>
      <c r="H160" s="197">
        <v>1213.5</v>
      </c>
      <c r="I160" s="198"/>
      <c r="J160" s="199">
        <f>ROUND(I160*H160,2)</f>
        <v>0</v>
      </c>
      <c r="K160" s="195" t="s">
        <v>22</v>
      </c>
      <c r="L160" s="61"/>
      <c r="M160" s="200" t="s">
        <v>22</v>
      </c>
      <c r="N160" s="201" t="s">
        <v>44</v>
      </c>
      <c r="O160" s="42"/>
      <c r="P160" s="202">
        <f>O160*H160</f>
        <v>0</v>
      </c>
      <c r="Q160" s="202">
        <v>0.15425</v>
      </c>
      <c r="R160" s="202">
        <f>Q160*H160</f>
        <v>187.18237500000001</v>
      </c>
      <c r="S160" s="202">
        <v>0</v>
      </c>
      <c r="T160" s="203">
        <f>S160*H160</f>
        <v>0</v>
      </c>
      <c r="AR160" s="24" t="s">
        <v>168</v>
      </c>
      <c r="AT160" s="24" t="s">
        <v>163</v>
      </c>
      <c r="AU160" s="24" t="s">
        <v>82</v>
      </c>
      <c r="AY160" s="24" t="s">
        <v>161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24" t="s">
        <v>24</v>
      </c>
      <c r="BK160" s="204">
        <f>ROUND(I160*H160,2)</f>
        <v>0</v>
      </c>
      <c r="BL160" s="24" t="s">
        <v>168</v>
      </c>
      <c r="BM160" s="24" t="s">
        <v>485</v>
      </c>
    </row>
    <row r="161" spans="2:65" s="12" customFormat="1">
      <c r="B161" s="217"/>
      <c r="C161" s="218"/>
      <c r="D161" s="219" t="s">
        <v>170</v>
      </c>
      <c r="E161" s="220" t="s">
        <v>22</v>
      </c>
      <c r="F161" s="221" t="s">
        <v>477</v>
      </c>
      <c r="G161" s="218"/>
      <c r="H161" s="222">
        <v>1213.5</v>
      </c>
      <c r="I161" s="223"/>
      <c r="J161" s="218"/>
      <c r="K161" s="218"/>
      <c r="L161" s="224"/>
      <c r="M161" s="225"/>
      <c r="N161" s="226"/>
      <c r="O161" s="226"/>
      <c r="P161" s="226"/>
      <c r="Q161" s="226"/>
      <c r="R161" s="226"/>
      <c r="S161" s="226"/>
      <c r="T161" s="227"/>
      <c r="AT161" s="228" t="s">
        <v>170</v>
      </c>
      <c r="AU161" s="228" t="s">
        <v>82</v>
      </c>
      <c r="AV161" s="12" t="s">
        <v>82</v>
      </c>
      <c r="AW161" s="12" t="s">
        <v>37</v>
      </c>
      <c r="AX161" s="12" t="s">
        <v>24</v>
      </c>
      <c r="AY161" s="228" t="s">
        <v>161</v>
      </c>
    </row>
    <row r="162" spans="2:65" s="1" customFormat="1" ht="57" customHeight="1">
      <c r="B162" s="41"/>
      <c r="C162" s="193" t="s">
        <v>360</v>
      </c>
      <c r="D162" s="193" t="s">
        <v>163</v>
      </c>
      <c r="E162" s="194" t="s">
        <v>486</v>
      </c>
      <c r="F162" s="195" t="s">
        <v>487</v>
      </c>
      <c r="G162" s="196" t="s">
        <v>220</v>
      </c>
      <c r="H162" s="197">
        <v>7.125</v>
      </c>
      <c r="I162" s="198"/>
      <c r="J162" s="199">
        <f>ROUND(I162*H162,2)</f>
        <v>0</v>
      </c>
      <c r="K162" s="195" t="s">
        <v>188</v>
      </c>
      <c r="L162" s="61"/>
      <c r="M162" s="200" t="s">
        <v>22</v>
      </c>
      <c r="N162" s="201" t="s">
        <v>44</v>
      </c>
      <c r="O162" s="42"/>
      <c r="P162" s="202">
        <f>O162*H162</f>
        <v>0</v>
      </c>
      <c r="Q162" s="202">
        <v>8.4250000000000005E-2</v>
      </c>
      <c r="R162" s="202">
        <f>Q162*H162</f>
        <v>0.60028124999999999</v>
      </c>
      <c r="S162" s="202">
        <v>0</v>
      </c>
      <c r="T162" s="203">
        <f>S162*H162</f>
        <v>0</v>
      </c>
      <c r="AR162" s="24" t="s">
        <v>168</v>
      </c>
      <c r="AT162" s="24" t="s">
        <v>163</v>
      </c>
      <c r="AU162" s="24" t="s">
        <v>82</v>
      </c>
      <c r="AY162" s="24" t="s">
        <v>161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24" t="s">
        <v>24</v>
      </c>
      <c r="BK162" s="204">
        <f>ROUND(I162*H162,2)</f>
        <v>0</v>
      </c>
      <c r="BL162" s="24" t="s">
        <v>168</v>
      </c>
      <c r="BM162" s="24" t="s">
        <v>488</v>
      </c>
    </row>
    <row r="163" spans="2:65" s="11" customFormat="1">
      <c r="B163" s="205"/>
      <c r="C163" s="206"/>
      <c r="D163" s="207" t="s">
        <v>170</v>
      </c>
      <c r="E163" s="208" t="s">
        <v>22</v>
      </c>
      <c r="F163" s="209" t="s">
        <v>480</v>
      </c>
      <c r="G163" s="206"/>
      <c r="H163" s="210" t="s">
        <v>22</v>
      </c>
      <c r="I163" s="211"/>
      <c r="J163" s="206"/>
      <c r="K163" s="206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170</v>
      </c>
      <c r="AU163" s="216" t="s">
        <v>82</v>
      </c>
      <c r="AV163" s="11" t="s">
        <v>24</v>
      </c>
      <c r="AW163" s="11" t="s">
        <v>37</v>
      </c>
      <c r="AX163" s="11" t="s">
        <v>73</v>
      </c>
      <c r="AY163" s="216" t="s">
        <v>161</v>
      </c>
    </row>
    <row r="164" spans="2:65" s="12" customFormat="1">
      <c r="B164" s="217"/>
      <c r="C164" s="218"/>
      <c r="D164" s="219" t="s">
        <v>170</v>
      </c>
      <c r="E164" s="220" t="s">
        <v>22</v>
      </c>
      <c r="F164" s="221" t="s">
        <v>481</v>
      </c>
      <c r="G164" s="218"/>
      <c r="H164" s="222">
        <v>7.125</v>
      </c>
      <c r="I164" s="223"/>
      <c r="J164" s="218"/>
      <c r="K164" s="218"/>
      <c r="L164" s="224"/>
      <c r="M164" s="225"/>
      <c r="N164" s="226"/>
      <c r="O164" s="226"/>
      <c r="P164" s="226"/>
      <c r="Q164" s="226"/>
      <c r="R164" s="226"/>
      <c r="S164" s="226"/>
      <c r="T164" s="227"/>
      <c r="AT164" s="228" t="s">
        <v>170</v>
      </c>
      <c r="AU164" s="228" t="s">
        <v>82</v>
      </c>
      <c r="AV164" s="12" t="s">
        <v>82</v>
      </c>
      <c r="AW164" s="12" t="s">
        <v>37</v>
      </c>
      <c r="AX164" s="12" t="s">
        <v>24</v>
      </c>
      <c r="AY164" s="228" t="s">
        <v>161</v>
      </c>
    </row>
    <row r="165" spans="2:65" s="1" customFormat="1" ht="22.5" customHeight="1">
      <c r="B165" s="41"/>
      <c r="C165" s="232" t="s">
        <v>365</v>
      </c>
      <c r="D165" s="232" t="s">
        <v>261</v>
      </c>
      <c r="E165" s="233" t="s">
        <v>489</v>
      </c>
      <c r="F165" s="234" t="s">
        <v>490</v>
      </c>
      <c r="G165" s="235" t="s">
        <v>220</v>
      </c>
      <c r="H165" s="236">
        <v>7.3390000000000004</v>
      </c>
      <c r="I165" s="237"/>
      <c r="J165" s="238">
        <f>ROUND(I165*H165,2)</f>
        <v>0</v>
      </c>
      <c r="K165" s="234" t="s">
        <v>22</v>
      </c>
      <c r="L165" s="239"/>
      <c r="M165" s="240" t="s">
        <v>22</v>
      </c>
      <c r="N165" s="241" t="s">
        <v>44</v>
      </c>
      <c r="O165" s="42"/>
      <c r="P165" s="202">
        <f>O165*H165</f>
        <v>0</v>
      </c>
      <c r="Q165" s="202">
        <v>0.13</v>
      </c>
      <c r="R165" s="202">
        <f>Q165*H165</f>
        <v>0.95407000000000008</v>
      </c>
      <c r="S165" s="202">
        <v>0</v>
      </c>
      <c r="T165" s="203">
        <f>S165*H165</f>
        <v>0</v>
      </c>
      <c r="AR165" s="24" t="s">
        <v>207</v>
      </c>
      <c r="AT165" s="24" t="s">
        <v>261</v>
      </c>
      <c r="AU165" s="24" t="s">
        <v>82</v>
      </c>
      <c r="AY165" s="24" t="s">
        <v>161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24" t="s">
        <v>24</v>
      </c>
      <c r="BK165" s="204">
        <f>ROUND(I165*H165,2)</f>
        <v>0</v>
      </c>
      <c r="BL165" s="24" t="s">
        <v>168</v>
      </c>
      <c r="BM165" s="24" t="s">
        <v>491</v>
      </c>
    </row>
    <row r="166" spans="2:65" s="12" customFormat="1">
      <c r="B166" s="217"/>
      <c r="C166" s="218"/>
      <c r="D166" s="207" t="s">
        <v>170</v>
      </c>
      <c r="E166" s="218"/>
      <c r="F166" s="230" t="s">
        <v>492</v>
      </c>
      <c r="G166" s="218"/>
      <c r="H166" s="231">
        <v>7.3390000000000004</v>
      </c>
      <c r="I166" s="223"/>
      <c r="J166" s="218"/>
      <c r="K166" s="218"/>
      <c r="L166" s="224"/>
      <c r="M166" s="225"/>
      <c r="N166" s="226"/>
      <c r="O166" s="226"/>
      <c r="P166" s="226"/>
      <c r="Q166" s="226"/>
      <c r="R166" s="226"/>
      <c r="S166" s="226"/>
      <c r="T166" s="227"/>
      <c r="AT166" s="228" t="s">
        <v>170</v>
      </c>
      <c r="AU166" s="228" t="s">
        <v>82</v>
      </c>
      <c r="AV166" s="12" t="s">
        <v>82</v>
      </c>
      <c r="AW166" s="12" t="s">
        <v>6</v>
      </c>
      <c r="AX166" s="12" t="s">
        <v>24</v>
      </c>
      <c r="AY166" s="228" t="s">
        <v>161</v>
      </c>
    </row>
    <row r="167" spans="2:65" s="10" customFormat="1" ht="29.85" customHeight="1">
      <c r="B167" s="176"/>
      <c r="C167" s="177"/>
      <c r="D167" s="190" t="s">
        <v>72</v>
      </c>
      <c r="E167" s="191" t="s">
        <v>211</v>
      </c>
      <c r="F167" s="191" t="s">
        <v>255</v>
      </c>
      <c r="G167" s="177"/>
      <c r="H167" s="177"/>
      <c r="I167" s="180"/>
      <c r="J167" s="192">
        <f>BK167</f>
        <v>0</v>
      </c>
      <c r="K167" s="177"/>
      <c r="L167" s="182"/>
      <c r="M167" s="183"/>
      <c r="N167" s="184"/>
      <c r="O167" s="184"/>
      <c r="P167" s="185">
        <f>SUM(P168:P199)</f>
        <v>0</v>
      </c>
      <c r="Q167" s="184"/>
      <c r="R167" s="185">
        <f>SUM(R168:R199)</f>
        <v>3.1462110000000001</v>
      </c>
      <c r="S167" s="184"/>
      <c r="T167" s="186">
        <f>SUM(T168:T199)</f>
        <v>38.997200000000007</v>
      </c>
      <c r="AR167" s="187" t="s">
        <v>24</v>
      </c>
      <c r="AT167" s="188" t="s">
        <v>72</v>
      </c>
      <c r="AU167" s="188" t="s">
        <v>24</v>
      </c>
      <c r="AY167" s="187" t="s">
        <v>161</v>
      </c>
      <c r="BK167" s="189">
        <f>SUM(BK168:BK199)</f>
        <v>0</v>
      </c>
    </row>
    <row r="168" spans="2:65" s="1" customFormat="1" ht="31.5" customHeight="1">
      <c r="B168" s="41"/>
      <c r="C168" s="193" t="s">
        <v>493</v>
      </c>
      <c r="D168" s="193" t="s">
        <v>163</v>
      </c>
      <c r="E168" s="194" t="s">
        <v>257</v>
      </c>
      <c r="F168" s="195" t="s">
        <v>258</v>
      </c>
      <c r="G168" s="196" t="s">
        <v>166</v>
      </c>
      <c r="H168" s="197">
        <v>5.7</v>
      </c>
      <c r="I168" s="198"/>
      <c r="J168" s="199">
        <f>ROUND(I168*H168,2)</f>
        <v>0</v>
      </c>
      <c r="K168" s="195" t="s">
        <v>188</v>
      </c>
      <c r="L168" s="61"/>
      <c r="M168" s="200" t="s">
        <v>22</v>
      </c>
      <c r="N168" s="201" t="s">
        <v>44</v>
      </c>
      <c r="O168" s="42"/>
      <c r="P168" s="202">
        <f>O168*H168</f>
        <v>0</v>
      </c>
      <c r="Q168" s="202">
        <v>0.10095</v>
      </c>
      <c r="R168" s="202">
        <f>Q168*H168</f>
        <v>0.57541500000000001</v>
      </c>
      <c r="S168" s="202">
        <v>0</v>
      </c>
      <c r="T168" s="203">
        <f>S168*H168</f>
        <v>0</v>
      </c>
      <c r="AR168" s="24" t="s">
        <v>168</v>
      </c>
      <c r="AT168" s="24" t="s">
        <v>163</v>
      </c>
      <c r="AU168" s="24" t="s">
        <v>82</v>
      </c>
      <c r="AY168" s="24" t="s">
        <v>161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24" t="s">
        <v>24</v>
      </c>
      <c r="BK168" s="204">
        <f>ROUND(I168*H168,2)</f>
        <v>0</v>
      </c>
      <c r="BL168" s="24" t="s">
        <v>168</v>
      </c>
      <c r="BM168" s="24" t="s">
        <v>494</v>
      </c>
    </row>
    <row r="169" spans="2:65" s="11" customFormat="1">
      <c r="B169" s="205"/>
      <c r="C169" s="206"/>
      <c r="D169" s="207" t="s">
        <v>170</v>
      </c>
      <c r="E169" s="208" t="s">
        <v>22</v>
      </c>
      <c r="F169" s="209" t="s">
        <v>480</v>
      </c>
      <c r="G169" s="206"/>
      <c r="H169" s="210" t="s">
        <v>22</v>
      </c>
      <c r="I169" s="211"/>
      <c r="J169" s="206"/>
      <c r="K169" s="206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170</v>
      </c>
      <c r="AU169" s="216" t="s">
        <v>82</v>
      </c>
      <c r="AV169" s="11" t="s">
        <v>24</v>
      </c>
      <c r="AW169" s="11" t="s">
        <v>37</v>
      </c>
      <c r="AX169" s="11" t="s">
        <v>73</v>
      </c>
      <c r="AY169" s="216" t="s">
        <v>161</v>
      </c>
    </row>
    <row r="170" spans="2:65" s="12" customFormat="1">
      <c r="B170" s="217"/>
      <c r="C170" s="218"/>
      <c r="D170" s="219" t="s">
        <v>170</v>
      </c>
      <c r="E170" s="220" t="s">
        <v>22</v>
      </c>
      <c r="F170" s="221" t="s">
        <v>495</v>
      </c>
      <c r="G170" s="218"/>
      <c r="H170" s="222">
        <v>5.7</v>
      </c>
      <c r="I170" s="223"/>
      <c r="J170" s="218"/>
      <c r="K170" s="218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170</v>
      </c>
      <c r="AU170" s="228" t="s">
        <v>82</v>
      </c>
      <c r="AV170" s="12" t="s">
        <v>82</v>
      </c>
      <c r="AW170" s="12" t="s">
        <v>37</v>
      </c>
      <c r="AX170" s="12" t="s">
        <v>24</v>
      </c>
      <c r="AY170" s="228" t="s">
        <v>161</v>
      </c>
    </row>
    <row r="171" spans="2:65" s="1" customFormat="1" ht="22.5" customHeight="1">
      <c r="B171" s="41"/>
      <c r="C171" s="232" t="s">
        <v>496</v>
      </c>
      <c r="D171" s="232" t="s">
        <v>261</v>
      </c>
      <c r="E171" s="233" t="s">
        <v>497</v>
      </c>
      <c r="F171" s="234" t="s">
        <v>263</v>
      </c>
      <c r="G171" s="235" t="s">
        <v>264</v>
      </c>
      <c r="H171" s="236">
        <v>5.8140000000000001</v>
      </c>
      <c r="I171" s="237"/>
      <c r="J171" s="238">
        <f>ROUND(I171*H171,2)</f>
        <v>0</v>
      </c>
      <c r="K171" s="234" t="s">
        <v>188</v>
      </c>
      <c r="L171" s="239"/>
      <c r="M171" s="240" t="s">
        <v>22</v>
      </c>
      <c r="N171" s="241" t="s">
        <v>44</v>
      </c>
      <c r="O171" s="42"/>
      <c r="P171" s="202">
        <f>O171*H171</f>
        <v>0</v>
      </c>
      <c r="Q171" s="202">
        <v>2.4E-2</v>
      </c>
      <c r="R171" s="202">
        <f>Q171*H171</f>
        <v>0.13953599999999999</v>
      </c>
      <c r="S171" s="202">
        <v>0</v>
      </c>
      <c r="T171" s="203">
        <f>S171*H171</f>
        <v>0</v>
      </c>
      <c r="AR171" s="24" t="s">
        <v>207</v>
      </c>
      <c r="AT171" s="24" t="s">
        <v>261</v>
      </c>
      <c r="AU171" s="24" t="s">
        <v>82</v>
      </c>
      <c r="AY171" s="24" t="s">
        <v>161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24" t="s">
        <v>24</v>
      </c>
      <c r="BK171" s="204">
        <f>ROUND(I171*H171,2)</f>
        <v>0</v>
      </c>
      <c r="BL171" s="24" t="s">
        <v>168</v>
      </c>
      <c r="BM171" s="24" t="s">
        <v>498</v>
      </c>
    </row>
    <row r="172" spans="2:65" s="12" customFormat="1">
      <c r="B172" s="217"/>
      <c r="C172" s="218"/>
      <c r="D172" s="219" t="s">
        <v>170</v>
      </c>
      <c r="E172" s="218"/>
      <c r="F172" s="221" t="s">
        <v>499</v>
      </c>
      <c r="G172" s="218"/>
      <c r="H172" s="222">
        <v>5.8140000000000001</v>
      </c>
      <c r="I172" s="223"/>
      <c r="J172" s="218"/>
      <c r="K172" s="218"/>
      <c r="L172" s="224"/>
      <c r="M172" s="225"/>
      <c r="N172" s="226"/>
      <c r="O172" s="226"/>
      <c r="P172" s="226"/>
      <c r="Q172" s="226"/>
      <c r="R172" s="226"/>
      <c r="S172" s="226"/>
      <c r="T172" s="227"/>
      <c r="AT172" s="228" t="s">
        <v>170</v>
      </c>
      <c r="AU172" s="228" t="s">
        <v>82</v>
      </c>
      <c r="AV172" s="12" t="s">
        <v>82</v>
      </c>
      <c r="AW172" s="12" t="s">
        <v>6</v>
      </c>
      <c r="AX172" s="12" t="s">
        <v>24</v>
      </c>
      <c r="AY172" s="228" t="s">
        <v>161</v>
      </c>
    </row>
    <row r="173" spans="2:65" s="1" customFormat="1" ht="22.5" customHeight="1">
      <c r="B173" s="41"/>
      <c r="C173" s="193" t="s">
        <v>500</v>
      </c>
      <c r="D173" s="193" t="s">
        <v>163</v>
      </c>
      <c r="E173" s="194" t="s">
        <v>501</v>
      </c>
      <c r="F173" s="195" t="s">
        <v>502</v>
      </c>
      <c r="G173" s="196" t="s">
        <v>220</v>
      </c>
      <c r="H173" s="197">
        <v>438</v>
      </c>
      <c r="I173" s="198"/>
      <c r="J173" s="199">
        <f>ROUND(I173*H173,2)</f>
        <v>0</v>
      </c>
      <c r="K173" s="195" t="s">
        <v>188</v>
      </c>
      <c r="L173" s="61"/>
      <c r="M173" s="200" t="s">
        <v>22</v>
      </c>
      <c r="N173" s="201" t="s">
        <v>44</v>
      </c>
      <c r="O173" s="42"/>
      <c r="P173" s="202">
        <f>O173*H173</f>
        <v>0</v>
      </c>
      <c r="Q173" s="202">
        <v>0</v>
      </c>
      <c r="R173" s="202">
        <f>Q173*H173</f>
        <v>0</v>
      </c>
      <c r="S173" s="202">
        <v>0</v>
      </c>
      <c r="T173" s="203">
        <f>S173*H173</f>
        <v>0</v>
      </c>
      <c r="AR173" s="24" t="s">
        <v>168</v>
      </c>
      <c r="AT173" s="24" t="s">
        <v>163</v>
      </c>
      <c r="AU173" s="24" t="s">
        <v>82</v>
      </c>
      <c r="AY173" s="24" t="s">
        <v>161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24" t="s">
        <v>24</v>
      </c>
      <c r="BK173" s="204">
        <f>ROUND(I173*H173,2)</f>
        <v>0</v>
      </c>
      <c r="BL173" s="24" t="s">
        <v>168</v>
      </c>
      <c r="BM173" s="24" t="s">
        <v>503</v>
      </c>
    </row>
    <row r="174" spans="2:65" s="12" customFormat="1">
      <c r="B174" s="217"/>
      <c r="C174" s="218"/>
      <c r="D174" s="219" t="s">
        <v>170</v>
      </c>
      <c r="E174" s="220" t="s">
        <v>22</v>
      </c>
      <c r="F174" s="221" t="s">
        <v>504</v>
      </c>
      <c r="G174" s="218"/>
      <c r="H174" s="222">
        <v>438</v>
      </c>
      <c r="I174" s="223"/>
      <c r="J174" s="218"/>
      <c r="K174" s="218"/>
      <c r="L174" s="224"/>
      <c r="M174" s="225"/>
      <c r="N174" s="226"/>
      <c r="O174" s="226"/>
      <c r="P174" s="226"/>
      <c r="Q174" s="226"/>
      <c r="R174" s="226"/>
      <c r="S174" s="226"/>
      <c r="T174" s="227"/>
      <c r="AT174" s="228" t="s">
        <v>170</v>
      </c>
      <c r="AU174" s="228" t="s">
        <v>82</v>
      </c>
      <c r="AV174" s="12" t="s">
        <v>82</v>
      </c>
      <c r="AW174" s="12" t="s">
        <v>37</v>
      </c>
      <c r="AX174" s="12" t="s">
        <v>24</v>
      </c>
      <c r="AY174" s="228" t="s">
        <v>161</v>
      </c>
    </row>
    <row r="175" spans="2:65" s="1" customFormat="1" ht="22.5" customHeight="1">
      <c r="B175" s="41"/>
      <c r="C175" s="232" t="s">
        <v>505</v>
      </c>
      <c r="D175" s="232" t="s">
        <v>261</v>
      </c>
      <c r="E175" s="233" t="s">
        <v>506</v>
      </c>
      <c r="F175" s="234" t="s">
        <v>507</v>
      </c>
      <c r="G175" s="235" t="s">
        <v>220</v>
      </c>
      <c r="H175" s="236">
        <v>459.9</v>
      </c>
      <c r="I175" s="237"/>
      <c r="J175" s="238">
        <f>ROUND(I175*H175,2)</f>
        <v>0</v>
      </c>
      <c r="K175" s="234" t="s">
        <v>22</v>
      </c>
      <c r="L175" s="239"/>
      <c r="M175" s="240" t="s">
        <v>22</v>
      </c>
      <c r="N175" s="241" t="s">
        <v>44</v>
      </c>
      <c r="O175" s="42"/>
      <c r="P175" s="202">
        <f>O175*H175</f>
        <v>0</v>
      </c>
      <c r="Q175" s="202">
        <v>0</v>
      </c>
      <c r="R175" s="202">
        <f>Q175*H175</f>
        <v>0</v>
      </c>
      <c r="S175" s="202">
        <v>0</v>
      </c>
      <c r="T175" s="203">
        <f>S175*H175</f>
        <v>0</v>
      </c>
      <c r="AR175" s="24" t="s">
        <v>207</v>
      </c>
      <c r="AT175" s="24" t="s">
        <v>261</v>
      </c>
      <c r="AU175" s="24" t="s">
        <v>82</v>
      </c>
      <c r="AY175" s="24" t="s">
        <v>161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24" t="s">
        <v>24</v>
      </c>
      <c r="BK175" s="204">
        <f>ROUND(I175*H175,2)</f>
        <v>0</v>
      </c>
      <c r="BL175" s="24" t="s">
        <v>168</v>
      </c>
      <c r="BM175" s="24" t="s">
        <v>508</v>
      </c>
    </row>
    <row r="176" spans="2:65" s="12" customFormat="1">
      <c r="B176" s="217"/>
      <c r="C176" s="218"/>
      <c r="D176" s="219" t="s">
        <v>170</v>
      </c>
      <c r="E176" s="218"/>
      <c r="F176" s="221" t="s">
        <v>509</v>
      </c>
      <c r="G176" s="218"/>
      <c r="H176" s="222">
        <v>459.9</v>
      </c>
      <c r="I176" s="223"/>
      <c r="J176" s="218"/>
      <c r="K176" s="218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170</v>
      </c>
      <c r="AU176" s="228" t="s">
        <v>82</v>
      </c>
      <c r="AV176" s="12" t="s">
        <v>82</v>
      </c>
      <c r="AW176" s="12" t="s">
        <v>6</v>
      </c>
      <c r="AX176" s="12" t="s">
        <v>24</v>
      </c>
      <c r="AY176" s="228" t="s">
        <v>161</v>
      </c>
    </row>
    <row r="177" spans="2:65" s="1" customFormat="1" ht="31.5" customHeight="1">
      <c r="B177" s="41"/>
      <c r="C177" s="193" t="s">
        <v>510</v>
      </c>
      <c r="D177" s="193" t="s">
        <v>163</v>
      </c>
      <c r="E177" s="194" t="s">
        <v>511</v>
      </c>
      <c r="F177" s="195" t="s">
        <v>512</v>
      </c>
      <c r="G177" s="196" t="s">
        <v>264</v>
      </c>
      <c r="H177" s="197">
        <v>2</v>
      </c>
      <c r="I177" s="198"/>
      <c r="J177" s="199">
        <f>ROUND(I177*H177,2)</f>
        <v>0</v>
      </c>
      <c r="K177" s="195" t="s">
        <v>188</v>
      </c>
      <c r="L177" s="61"/>
      <c r="M177" s="200" t="s">
        <v>22</v>
      </c>
      <c r="N177" s="201" t="s">
        <v>44</v>
      </c>
      <c r="O177" s="42"/>
      <c r="P177" s="202">
        <f>O177*H177</f>
        <v>0</v>
      </c>
      <c r="Q177" s="202">
        <v>0</v>
      </c>
      <c r="R177" s="202">
        <f>Q177*H177</f>
        <v>0</v>
      </c>
      <c r="S177" s="202">
        <v>0</v>
      </c>
      <c r="T177" s="203">
        <f>S177*H177</f>
        <v>0</v>
      </c>
      <c r="AR177" s="24" t="s">
        <v>168</v>
      </c>
      <c r="AT177" s="24" t="s">
        <v>163</v>
      </c>
      <c r="AU177" s="24" t="s">
        <v>82</v>
      </c>
      <c r="AY177" s="24" t="s">
        <v>161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24" t="s">
        <v>24</v>
      </c>
      <c r="BK177" s="204">
        <f>ROUND(I177*H177,2)</f>
        <v>0</v>
      </c>
      <c r="BL177" s="24" t="s">
        <v>168</v>
      </c>
      <c r="BM177" s="24" t="s">
        <v>513</v>
      </c>
    </row>
    <row r="178" spans="2:65" s="1" customFormat="1" ht="31.5" customHeight="1">
      <c r="B178" s="41"/>
      <c r="C178" s="193" t="s">
        <v>514</v>
      </c>
      <c r="D178" s="193" t="s">
        <v>163</v>
      </c>
      <c r="E178" s="194" t="s">
        <v>515</v>
      </c>
      <c r="F178" s="195" t="s">
        <v>516</v>
      </c>
      <c r="G178" s="196" t="s">
        <v>264</v>
      </c>
      <c r="H178" s="197">
        <v>42</v>
      </c>
      <c r="I178" s="198"/>
      <c r="J178" s="199">
        <f>ROUND(I178*H178,2)</f>
        <v>0</v>
      </c>
      <c r="K178" s="195" t="s">
        <v>188</v>
      </c>
      <c r="L178" s="61"/>
      <c r="M178" s="200" t="s">
        <v>22</v>
      </c>
      <c r="N178" s="201" t="s">
        <v>44</v>
      </c>
      <c r="O178" s="42"/>
      <c r="P178" s="202">
        <f>O178*H178</f>
        <v>0</v>
      </c>
      <c r="Q178" s="202">
        <v>0</v>
      </c>
      <c r="R178" s="202">
        <f>Q178*H178</f>
        <v>0</v>
      </c>
      <c r="S178" s="202">
        <v>0</v>
      </c>
      <c r="T178" s="203">
        <f>S178*H178</f>
        <v>0</v>
      </c>
      <c r="AR178" s="24" t="s">
        <v>168</v>
      </c>
      <c r="AT178" s="24" t="s">
        <v>163</v>
      </c>
      <c r="AU178" s="24" t="s">
        <v>82</v>
      </c>
      <c r="AY178" s="24" t="s">
        <v>161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24" t="s">
        <v>24</v>
      </c>
      <c r="BK178" s="204">
        <f>ROUND(I178*H178,2)</f>
        <v>0</v>
      </c>
      <c r="BL178" s="24" t="s">
        <v>168</v>
      </c>
      <c r="BM178" s="24" t="s">
        <v>517</v>
      </c>
    </row>
    <row r="179" spans="2:65" s="12" customFormat="1">
      <c r="B179" s="217"/>
      <c r="C179" s="218"/>
      <c r="D179" s="219" t="s">
        <v>170</v>
      </c>
      <c r="E179" s="220" t="s">
        <v>22</v>
      </c>
      <c r="F179" s="221" t="s">
        <v>518</v>
      </c>
      <c r="G179" s="218"/>
      <c r="H179" s="222">
        <v>42</v>
      </c>
      <c r="I179" s="223"/>
      <c r="J179" s="218"/>
      <c r="K179" s="218"/>
      <c r="L179" s="224"/>
      <c r="M179" s="225"/>
      <c r="N179" s="226"/>
      <c r="O179" s="226"/>
      <c r="P179" s="226"/>
      <c r="Q179" s="226"/>
      <c r="R179" s="226"/>
      <c r="S179" s="226"/>
      <c r="T179" s="227"/>
      <c r="AT179" s="228" t="s">
        <v>170</v>
      </c>
      <c r="AU179" s="228" t="s">
        <v>82</v>
      </c>
      <c r="AV179" s="12" t="s">
        <v>82</v>
      </c>
      <c r="AW179" s="12" t="s">
        <v>37</v>
      </c>
      <c r="AX179" s="12" t="s">
        <v>24</v>
      </c>
      <c r="AY179" s="228" t="s">
        <v>161</v>
      </c>
    </row>
    <row r="180" spans="2:65" s="1" customFormat="1" ht="31.5" customHeight="1">
      <c r="B180" s="41"/>
      <c r="C180" s="193" t="s">
        <v>519</v>
      </c>
      <c r="D180" s="193" t="s">
        <v>163</v>
      </c>
      <c r="E180" s="194" t="s">
        <v>520</v>
      </c>
      <c r="F180" s="195" t="s">
        <v>521</v>
      </c>
      <c r="G180" s="196" t="s">
        <v>264</v>
      </c>
      <c r="H180" s="197">
        <v>2</v>
      </c>
      <c r="I180" s="198"/>
      <c r="J180" s="199">
        <f>ROUND(I180*H180,2)</f>
        <v>0</v>
      </c>
      <c r="K180" s="195" t="s">
        <v>188</v>
      </c>
      <c r="L180" s="61"/>
      <c r="M180" s="200" t="s">
        <v>22</v>
      </c>
      <c r="N180" s="201" t="s">
        <v>44</v>
      </c>
      <c r="O180" s="42"/>
      <c r="P180" s="202">
        <f>O180*H180</f>
        <v>0</v>
      </c>
      <c r="Q180" s="202">
        <v>0</v>
      </c>
      <c r="R180" s="202">
        <f>Q180*H180</f>
        <v>0</v>
      </c>
      <c r="S180" s="202">
        <v>0</v>
      </c>
      <c r="T180" s="203">
        <f>S180*H180</f>
        <v>0</v>
      </c>
      <c r="AR180" s="24" t="s">
        <v>168</v>
      </c>
      <c r="AT180" s="24" t="s">
        <v>163</v>
      </c>
      <c r="AU180" s="24" t="s">
        <v>82</v>
      </c>
      <c r="AY180" s="24" t="s">
        <v>161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24" t="s">
        <v>24</v>
      </c>
      <c r="BK180" s="204">
        <f>ROUND(I180*H180,2)</f>
        <v>0</v>
      </c>
      <c r="BL180" s="24" t="s">
        <v>168</v>
      </c>
      <c r="BM180" s="24" t="s">
        <v>522</v>
      </c>
    </row>
    <row r="181" spans="2:65" s="1" customFormat="1" ht="44.25" customHeight="1">
      <c r="B181" s="41"/>
      <c r="C181" s="193" t="s">
        <v>523</v>
      </c>
      <c r="D181" s="193" t="s">
        <v>163</v>
      </c>
      <c r="E181" s="194" t="s">
        <v>524</v>
      </c>
      <c r="F181" s="195" t="s">
        <v>525</v>
      </c>
      <c r="G181" s="196" t="s">
        <v>264</v>
      </c>
      <c r="H181" s="197">
        <v>6</v>
      </c>
      <c r="I181" s="198"/>
      <c r="J181" s="199">
        <f>ROUND(I181*H181,2)</f>
        <v>0</v>
      </c>
      <c r="K181" s="195" t="s">
        <v>188</v>
      </c>
      <c r="L181" s="61"/>
      <c r="M181" s="200" t="s">
        <v>22</v>
      </c>
      <c r="N181" s="201" t="s">
        <v>44</v>
      </c>
      <c r="O181" s="42"/>
      <c r="P181" s="202">
        <f>O181*H181</f>
        <v>0</v>
      </c>
      <c r="Q181" s="202">
        <v>2.5000000000000001E-4</v>
      </c>
      <c r="R181" s="202">
        <f>Q181*H181</f>
        <v>1.5E-3</v>
      </c>
      <c r="S181" s="202">
        <v>0</v>
      </c>
      <c r="T181" s="203">
        <f>S181*H181</f>
        <v>0</v>
      </c>
      <c r="AR181" s="24" t="s">
        <v>168</v>
      </c>
      <c r="AT181" s="24" t="s">
        <v>163</v>
      </c>
      <c r="AU181" s="24" t="s">
        <v>82</v>
      </c>
      <c r="AY181" s="24" t="s">
        <v>161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24" t="s">
        <v>24</v>
      </c>
      <c r="BK181" s="204">
        <f>ROUND(I181*H181,2)</f>
        <v>0</v>
      </c>
      <c r="BL181" s="24" t="s">
        <v>168</v>
      </c>
      <c r="BM181" s="24" t="s">
        <v>526</v>
      </c>
    </row>
    <row r="182" spans="2:65" s="12" customFormat="1">
      <c r="B182" s="217"/>
      <c r="C182" s="218"/>
      <c r="D182" s="219" t="s">
        <v>170</v>
      </c>
      <c r="E182" s="220" t="s">
        <v>22</v>
      </c>
      <c r="F182" s="221" t="s">
        <v>527</v>
      </c>
      <c r="G182" s="218"/>
      <c r="H182" s="222">
        <v>6</v>
      </c>
      <c r="I182" s="223"/>
      <c r="J182" s="218"/>
      <c r="K182" s="218"/>
      <c r="L182" s="224"/>
      <c r="M182" s="225"/>
      <c r="N182" s="226"/>
      <c r="O182" s="226"/>
      <c r="P182" s="226"/>
      <c r="Q182" s="226"/>
      <c r="R182" s="226"/>
      <c r="S182" s="226"/>
      <c r="T182" s="227"/>
      <c r="AT182" s="228" t="s">
        <v>170</v>
      </c>
      <c r="AU182" s="228" t="s">
        <v>82</v>
      </c>
      <c r="AV182" s="12" t="s">
        <v>82</v>
      </c>
      <c r="AW182" s="12" t="s">
        <v>37</v>
      </c>
      <c r="AX182" s="12" t="s">
        <v>24</v>
      </c>
      <c r="AY182" s="228" t="s">
        <v>161</v>
      </c>
    </row>
    <row r="183" spans="2:65" s="1" customFormat="1" ht="22.5" customHeight="1">
      <c r="B183" s="41"/>
      <c r="C183" s="232" t="s">
        <v>528</v>
      </c>
      <c r="D183" s="232" t="s">
        <v>261</v>
      </c>
      <c r="E183" s="233" t="s">
        <v>529</v>
      </c>
      <c r="F183" s="234" t="s">
        <v>530</v>
      </c>
      <c r="G183" s="235" t="s">
        <v>264</v>
      </c>
      <c r="H183" s="236">
        <v>6</v>
      </c>
      <c r="I183" s="237"/>
      <c r="J183" s="238">
        <f>ROUND(I183*H183,2)</f>
        <v>0</v>
      </c>
      <c r="K183" s="234" t="s">
        <v>22</v>
      </c>
      <c r="L183" s="239"/>
      <c r="M183" s="240" t="s">
        <v>22</v>
      </c>
      <c r="N183" s="241" t="s">
        <v>44</v>
      </c>
      <c r="O183" s="42"/>
      <c r="P183" s="202">
        <f>O183*H183</f>
        <v>0</v>
      </c>
      <c r="Q183" s="202">
        <v>0</v>
      </c>
      <c r="R183" s="202">
        <f>Q183*H183</f>
        <v>0</v>
      </c>
      <c r="S183" s="202">
        <v>0</v>
      </c>
      <c r="T183" s="203">
        <f>S183*H183</f>
        <v>0</v>
      </c>
      <c r="AR183" s="24" t="s">
        <v>207</v>
      </c>
      <c r="AT183" s="24" t="s">
        <v>261</v>
      </c>
      <c r="AU183" s="24" t="s">
        <v>82</v>
      </c>
      <c r="AY183" s="24" t="s">
        <v>161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24" t="s">
        <v>24</v>
      </c>
      <c r="BK183" s="204">
        <f>ROUND(I183*H183,2)</f>
        <v>0</v>
      </c>
      <c r="BL183" s="24" t="s">
        <v>168</v>
      </c>
      <c r="BM183" s="24" t="s">
        <v>531</v>
      </c>
    </row>
    <row r="184" spans="2:65" s="1" customFormat="1" ht="44.25" customHeight="1">
      <c r="B184" s="41"/>
      <c r="C184" s="193" t="s">
        <v>532</v>
      </c>
      <c r="D184" s="193" t="s">
        <v>163</v>
      </c>
      <c r="E184" s="194" t="s">
        <v>533</v>
      </c>
      <c r="F184" s="195" t="s">
        <v>534</v>
      </c>
      <c r="G184" s="196" t="s">
        <v>264</v>
      </c>
      <c r="H184" s="197">
        <v>60</v>
      </c>
      <c r="I184" s="198"/>
      <c r="J184" s="199">
        <f>ROUND(I184*H184,2)</f>
        <v>0</v>
      </c>
      <c r="K184" s="195" t="s">
        <v>188</v>
      </c>
      <c r="L184" s="61"/>
      <c r="M184" s="200" t="s">
        <v>22</v>
      </c>
      <c r="N184" s="201" t="s">
        <v>44</v>
      </c>
      <c r="O184" s="42"/>
      <c r="P184" s="202">
        <f>O184*H184</f>
        <v>0</v>
      </c>
      <c r="Q184" s="202">
        <v>6.8000000000000005E-4</v>
      </c>
      <c r="R184" s="202">
        <f>Q184*H184</f>
        <v>4.0800000000000003E-2</v>
      </c>
      <c r="S184" s="202">
        <v>0</v>
      </c>
      <c r="T184" s="203">
        <f>S184*H184</f>
        <v>0</v>
      </c>
      <c r="AR184" s="24" t="s">
        <v>168</v>
      </c>
      <c r="AT184" s="24" t="s">
        <v>163</v>
      </c>
      <c r="AU184" s="24" t="s">
        <v>82</v>
      </c>
      <c r="AY184" s="24" t="s">
        <v>161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24" t="s">
        <v>24</v>
      </c>
      <c r="BK184" s="204">
        <f>ROUND(I184*H184,2)</f>
        <v>0</v>
      </c>
      <c r="BL184" s="24" t="s">
        <v>168</v>
      </c>
      <c r="BM184" s="24" t="s">
        <v>535</v>
      </c>
    </row>
    <row r="185" spans="2:65" s="12" customFormat="1">
      <c r="B185" s="217"/>
      <c r="C185" s="218"/>
      <c r="D185" s="219" t="s">
        <v>170</v>
      </c>
      <c r="E185" s="220" t="s">
        <v>22</v>
      </c>
      <c r="F185" s="221" t="s">
        <v>536</v>
      </c>
      <c r="G185" s="218"/>
      <c r="H185" s="222">
        <v>60</v>
      </c>
      <c r="I185" s="223"/>
      <c r="J185" s="218"/>
      <c r="K185" s="218"/>
      <c r="L185" s="224"/>
      <c r="M185" s="225"/>
      <c r="N185" s="226"/>
      <c r="O185" s="226"/>
      <c r="P185" s="226"/>
      <c r="Q185" s="226"/>
      <c r="R185" s="226"/>
      <c r="S185" s="226"/>
      <c r="T185" s="227"/>
      <c r="AT185" s="228" t="s">
        <v>170</v>
      </c>
      <c r="AU185" s="228" t="s">
        <v>82</v>
      </c>
      <c r="AV185" s="12" t="s">
        <v>82</v>
      </c>
      <c r="AW185" s="12" t="s">
        <v>37</v>
      </c>
      <c r="AX185" s="12" t="s">
        <v>24</v>
      </c>
      <c r="AY185" s="228" t="s">
        <v>161</v>
      </c>
    </row>
    <row r="186" spans="2:65" s="1" customFormat="1" ht="31.5" customHeight="1">
      <c r="B186" s="41"/>
      <c r="C186" s="232" t="s">
        <v>537</v>
      </c>
      <c r="D186" s="232" t="s">
        <v>261</v>
      </c>
      <c r="E186" s="233" t="s">
        <v>538</v>
      </c>
      <c r="F186" s="234" t="s">
        <v>539</v>
      </c>
      <c r="G186" s="235" t="s">
        <v>166</v>
      </c>
      <c r="H186" s="236">
        <v>302.39999999999998</v>
      </c>
      <c r="I186" s="237"/>
      <c r="J186" s="238">
        <f>ROUND(I186*H186,2)</f>
        <v>0</v>
      </c>
      <c r="K186" s="234" t="s">
        <v>188</v>
      </c>
      <c r="L186" s="239"/>
      <c r="M186" s="240" t="s">
        <v>22</v>
      </c>
      <c r="N186" s="241" t="s">
        <v>44</v>
      </c>
      <c r="O186" s="42"/>
      <c r="P186" s="202">
        <f>O186*H186</f>
        <v>0</v>
      </c>
      <c r="Q186" s="202">
        <v>7.9000000000000008E-3</v>
      </c>
      <c r="R186" s="202">
        <f>Q186*H186</f>
        <v>2.38896</v>
      </c>
      <c r="S186" s="202">
        <v>0</v>
      </c>
      <c r="T186" s="203">
        <f>S186*H186</f>
        <v>0</v>
      </c>
      <c r="AR186" s="24" t="s">
        <v>207</v>
      </c>
      <c r="AT186" s="24" t="s">
        <v>261</v>
      </c>
      <c r="AU186" s="24" t="s">
        <v>82</v>
      </c>
      <c r="AY186" s="24" t="s">
        <v>161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24" t="s">
        <v>24</v>
      </c>
      <c r="BK186" s="204">
        <f>ROUND(I186*H186,2)</f>
        <v>0</v>
      </c>
      <c r="BL186" s="24" t="s">
        <v>168</v>
      </c>
      <c r="BM186" s="24" t="s">
        <v>540</v>
      </c>
    </row>
    <row r="187" spans="2:65" s="12" customFormat="1">
      <c r="B187" s="217"/>
      <c r="C187" s="218"/>
      <c r="D187" s="207" t="s">
        <v>170</v>
      </c>
      <c r="E187" s="229" t="s">
        <v>22</v>
      </c>
      <c r="F187" s="230" t="s">
        <v>541</v>
      </c>
      <c r="G187" s="218"/>
      <c r="H187" s="231">
        <v>288</v>
      </c>
      <c r="I187" s="223"/>
      <c r="J187" s="218"/>
      <c r="K187" s="218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170</v>
      </c>
      <c r="AU187" s="228" t="s">
        <v>82</v>
      </c>
      <c r="AV187" s="12" t="s">
        <v>82</v>
      </c>
      <c r="AW187" s="12" t="s">
        <v>37</v>
      </c>
      <c r="AX187" s="12" t="s">
        <v>73</v>
      </c>
      <c r="AY187" s="228" t="s">
        <v>161</v>
      </c>
    </row>
    <row r="188" spans="2:65" s="11" customFormat="1">
      <c r="B188" s="205"/>
      <c r="C188" s="206"/>
      <c r="D188" s="207" t="s">
        <v>170</v>
      </c>
      <c r="E188" s="208" t="s">
        <v>22</v>
      </c>
      <c r="F188" s="209" t="s">
        <v>542</v>
      </c>
      <c r="G188" s="206"/>
      <c r="H188" s="210" t="s">
        <v>22</v>
      </c>
      <c r="I188" s="211"/>
      <c r="J188" s="206"/>
      <c r="K188" s="206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170</v>
      </c>
      <c r="AU188" s="216" t="s">
        <v>82</v>
      </c>
      <c r="AV188" s="11" t="s">
        <v>24</v>
      </c>
      <c r="AW188" s="11" t="s">
        <v>37</v>
      </c>
      <c r="AX188" s="11" t="s">
        <v>73</v>
      </c>
      <c r="AY188" s="216" t="s">
        <v>161</v>
      </c>
    </row>
    <row r="189" spans="2:65" s="12" customFormat="1">
      <c r="B189" s="217"/>
      <c r="C189" s="218"/>
      <c r="D189" s="219" t="s">
        <v>170</v>
      </c>
      <c r="E189" s="220" t="s">
        <v>22</v>
      </c>
      <c r="F189" s="221" t="s">
        <v>543</v>
      </c>
      <c r="G189" s="218"/>
      <c r="H189" s="222">
        <v>302.39999999999998</v>
      </c>
      <c r="I189" s="223"/>
      <c r="J189" s="218"/>
      <c r="K189" s="218"/>
      <c r="L189" s="224"/>
      <c r="M189" s="225"/>
      <c r="N189" s="226"/>
      <c r="O189" s="226"/>
      <c r="P189" s="226"/>
      <c r="Q189" s="226"/>
      <c r="R189" s="226"/>
      <c r="S189" s="226"/>
      <c r="T189" s="227"/>
      <c r="AT189" s="228" t="s">
        <v>170</v>
      </c>
      <c r="AU189" s="228" t="s">
        <v>82</v>
      </c>
      <c r="AV189" s="12" t="s">
        <v>82</v>
      </c>
      <c r="AW189" s="12" t="s">
        <v>37</v>
      </c>
      <c r="AX189" s="12" t="s">
        <v>24</v>
      </c>
      <c r="AY189" s="228" t="s">
        <v>161</v>
      </c>
    </row>
    <row r="190" spans="2:65" s="1" customFormat="1" ht="22.5" customHeight="1">
      <c r="B190" s="41"/>
      <c r="C190" s="193" t="s">
        <v>544</v>
      </c>
      <c r="D190" s="193" t="s">
        <v>163</v>
      </c>
      <c r="E190" s="194" t="s">
        <v>545</v>
      </c>
      <c r="F190" s="195" t="s">
        <v>546</v>
      </c>
      <c r="G190" s="196" t="s">
        <v>175</v>
      </c>
      <c r="H190" s="197">
        <v>15.225</v>
      </c>
      <c r="I190" s="198"/>
      <c r="J190" s="199">
        <f>ROUND(I190*H190,2)</f>
        <v>0</v>
      </c>
      <c r="K190" s="195" t="s">
        <v>167</v>
      </c>
      <c r="L190" s="61"/>
      <c r="M190" s="200" t="s">
        <v>22</v>
      </c>
      <c r="N190" s="201" t="s">
        <v>44</v>
      </c>
      <c r="O190" s="42"/>
      <c r="P190" s="202">
        <f>O190*H190</f>
        <v>0</v>
      </c>
      <c r="Q190" s="202">
        <v>0</v>
      </c>
      <c r="R190" s="202">
        <f>Q190*H190</f>
        <v>0</v>
      </c>
      <c r="S190" s="202">
        <v>2.2000000000000002</v>
      </c>
      <c r="T190" s="203">
        <f>S190*H190</f>
        <v>33.495000000000005</v>
      </c>
      <c r="AR190" s="24" t="s">
        <v>168</v>
      </c>
      <c r="AT190" s="24" t="s">
        <v>163</v>
      </c>
      <c r="AU190" s="24" t="s">
        <v>82</v>
      </c>
      <c r="AY190" s="24" t="s">
        <v>161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24" t="s">
        <v>24</v>
      </c>
      <c r="BK190" s="204">
        <f>ROUND(I190*H190,2)</f>
        <v>0</v>
      </c>
      <c r="BL190" s="24" t="s">
        <v>168</v>
      </c>
      <c r="BM190" s="24" t="s">
        <v>547</v>
      </c>
    </row>
    <row r="191" spans="2:65" s="11" customFormat="1">
      <c r="B191" s="205"/>
      <c r="C191" s="206"/>
      <c r="D191" s="207" t="s">
        <v>170</v>
      </c>
      <c r="E191" s="208" t="s">
        <v>22</v>
      </c>
      <c r="F191" s="209" t="s">
        <v>548</v>
      </c>
      <c r="G191" s="206"/>
      <c r="H191" s="210" t="s">
        <v>22</v>
      </c>
      <c r="I191" s="211"/>
      <c r="J191" s="206"/>
      <c r="K191" s="206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170</v>
      </c>
      <c r="AU191" s="216" t="s">
        <v>82</v>
      </c>
      <c r="AV191" s="11" t="s">
        <v>24</v>
      </c>
      <c r="AW191" s="11" t="s">
        <v>37</v>
      </c>
      <c r="AX191" s="11" t="s">
        <v>73</v>
      </c>
      <c r="AY191" s="216" t="s">
        <v>161</v>
      </c>
    </row>
    <row r="192" spans="2:65" s="12" customFormat="1">
      <c r="B192" s="217"/>
      <c r="C192" s="218"/>
      <c r="D192" s="219" t="s">
        <v>170</v>
      </c>
      <c r="E192" s="220" t="s">
        <v>22</v>
      </c>
      <c r="F192" s="221" t="s">
        <v>549</v>
      </c>
      <c r="G192" s="218"/>
      <c r="H192" s="222">
        <v>15.225</v>
      </c>
      <c r="I192" s="223"/>
      <c r="J192" s="218"/>
      <c r="K192" s="218"/>
      <c r="L192" s="224"/>
      <c r="M192" s="225"/>
      <c r="N192" s="226"/>
      <c r="O192" s="226"/>
      <c r="P192" s="226"/>
      <c r="Q192" s="226"/>
      <c r="R192" s="226"/>
      <c r="S192" s="226"/>
      <c r="T192" s="227"/>
      <c r="AT192" s="228" t="s">
        <v>170</v>
      </c>
      <c r="AU192" s="228" t="s">
        <v>82</v>
      </c>
      <c r="AV192" s="12" t="s">
        <v>82</v>
      </c>
      <c r="AW192" s="12" t="s">
        <v>37</v>
      </c>
      <c r="AX192" s="12" t="s">
        <v>24</v>
      </c>
      <c r="AY192" s="228" t="s">
        <v>161</v>
      </c>
    </row>
    <row r="193" spans="2:65" s="1" customFormat="1" ht="22.5" customHeight="1">
      <c r="B193" s="41"/>
      <c r="C193" s="193" t="s">
        <v>550</v>
      </c>
      <c r="D193" s="193" t="s">
        <v>163</v>
      </c>
      <c r="E193" s="194" t="s">
        <v>551</v>
      </c>
      <c r="F193" s="195" t="s">
        <v>552</v>
      </c>
      <c r="G193" s="196" t="s">
        <v>264</v>
      </c>
      <c r="H193" s="197">
        <v>42</v>
      </c>
      <c r="I193" s="198"/>
      <c r="J193" s="199">
        <f>ROUND(I193*H193,2)</f>
        <v>0</v>
      </c>
      <c r="K193" s="195" t="s">
        <v>22</v>
      </c>
      <c r="L193" s="61"/>
      <c r="M193" s="200" t="s">
        <v>22</v>
      </c>
      <c r="N193" s="201" t="s">
        <v>44</v>
      </c>
      <c r="O193" s="42"/>
      <c r="P193" s="202">
        <f>O193*H193</f>
        <v>0</v>
      </c>
      <c r="Q193" s="202">
        <v>0</v>
      </c>
      <c r="R193" s="202">
        <f>Q193*H193</f>
        <v>0</v>
      </c>
      <c r="S193" s="202">
        <v>7.4999999999999997E-2</v>
      </c>
      <c r="T193" s="203">
        <f>S193*H193</f>
        <v>3.15</v>
      </c>
      <c r="AR193" s="24" t="s">
        <v>168</v>
      </c>
      <c r="AT193" s="24" t="s">
        <v>163</v>
      </c>
      <c r="AU193" s="24" t="s">
        <v>82</v>
      </c>
      <c r="AY193" s="24" t="s">
        <v>161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24" t="s">
        <v>24</v>
      </c>
      <c r="BK193" s="204">
        <f>ROUND(I193*H193,2)</f>
        <v>0</v>
      </c>
      <c r="BL193" s="24" t="s">
        <v>168</v>
      </c>
      <c r="BM193" s="24" t="s">
        <v>553</v>
      </c>
    </row>
    <row r="194" spans="2:65" s="1" customFormat="1" ht="22.5" customHeight="1">
      <c r="B194" s="41"/>
      <c r="C194" s="193" t="s">
        <v>554</v>
      </c>
      <c r="D194" s="193" t="s">
        <v>163</v>
      </c>
      <c r="E194" s="194" t="s">
        <v>555</v>
      </c>
      <c r="F194" s="195" t="s">
        <v>556</v>
      </c>
      <c r="G194" s="196" t="s">
        <v>166</v>
      </c>
      <c r="H194" s="197">
        <v>140</v>
      </c>
      <c r="I194" s="198"/>
      <c r="J194" s="199">
        <f>ROUND(I194*H194,2)</f>
        <v>0</v>
      </c>
      <c r="K194" s="195" t="s">
        <v>188</v>
      </c>
      <c r="L194" s="61"/>
      <c r="M194" s="200" t="s">
        <v>22</v>
      </c>
      <c r="N194" s="201" t="s">
        <v>44</v>
      </c>
      <c r="O194" s="42"/>
      <c r="P194" s="202">
        <f>O194*H194</f>
        <v>0</v>
      </c>
      <c r="Q194" s="202">
        <v>0</v>
      </c>
      <c r="R194" s="202">
        <f>Q194*H194</f>
        <v>0</v>
      </c>
      <c r="S194" s="202">
        <v>2.48E-3</v>
      </c>
      <c r="T194" s="203">
        <f>S194*H194</f>
        <v>0.34720000000000001</v>
      </c>
      <c r="AR194" s="24" t="s">
        <v>168</v>
      </c>
      <c r="AT194" s="24" t="s">
        <v>163</v>
      </c>
      <c r="AU194" s="24" t="s">
        <v>82</v>
      </c>
      <c r="AY194" s="24" t="s">
        <v>161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24" t="s">
        <v>24</v>
      </c>
      <c r="BK194" s="204">
        <f>ROUND(I194*H194,2)</f>
        <v>0</v>
      </c>
      <c r="BL194" s="24" t="s">
        <v>168</v>
      </c>
      <c r="BM194" s="24" t="s">
        <v>557</v>
      </c>
    </row>
    <row r="195" spans="2:65" s="12" customFormat="1">
      <c r="B195" s="217"/>
      <c r="C195" s="218"/>
      <c r="D195" s="219" t="s">
        <v>170</v>
      </c>
      <c r="E195" s="220" t="s">
        <v>22</v>
      </c>
      <c r="F195" s="221" t="s">
        <v>558</v>
      </c>
      <c r="G195" s="218"/>
      <c r="H195" s="222">
        <v>140</v>
      </c>
      <c r="I195" s="223"/>
      <c r="J195" s="218"/>
      <c r="K195" s="218"/>
      <c r="L195" s="224"/>
      <c r="M195" s="225"/>
      <c r="N195" s="226"/>
      <c r="O195" s="226"/>
      <c r="P195" s="226"/>
      <c r="Q195" s="226"/>
      <c r="R195" s="226"/>
      <c r="S195" s="226"/>
      <c r="T195" s="227"/>
      <c r="AT195" s="228" t="s">
        <v>170</v>
      </c>
      <c r="AU195" s="228" t="s">
        <v>82</v>
      </c>
      <c r="AV195" s="12" t="s">
        <v>82</v>
      </c>
      <c r="AW195" s="12" t="s">
        <v>37</v>
      </c>
      <c r="AX195" s="12" t="s">
        <v>24</v>
      </c>
      <c r="AY195" s="228" t="s">
        <v>161</v>
      </c>
    </row>
    <row r="196" spans="2:65" s="1" customFormat="1" ht="22.5" customHeight="1">
      <c r="B196" s="41"/>
      <c r="C196" s="193" t="s">
        <v>559</v>
      </c>
      <c r="D196" s="193" t="s">
        <v>163</v>
      </c>
      <c r="E196" s="194" t="s">
        <v>560</v>
      </c>
      <c r="F196" s="195" t="s">
        <v>561</v>
      </c>
      <c r="G196" s="196" t="s">
        <v>166</v>
      </c>
      <c r="H196" s="197">
        <v>140</v>
      </c>
      <c r="I196" s="198"/>
      <c r="J196" s="199">
        <f>ROUND(I196*H196,2)</f>
        <v>0</v>
      </c>
      <c r="K196" s="195" t="s">
        <v>188</v>
      </c>
      <c r="L196" s="61"/>
      <c r="M196" s="200" t="s">
        <v>22</v>
      </c>
      <c r="N196" s="201" t="s">
        <v>44</v>
      </c>
      <c r="O196" s="42"/>
      <c r="P196" s="202">
        <f>O196*H196</f>
        <v>0</v>
      </c>
      <c r="Q196" s="202">
        <v>0</v>
      </c>
      <c r="R196" s="202">
        <f>Q196*H196</f>
        <v>0</v>
      </c>
      <c r="S196" s="202">
        <v>9.2499999999999995E-3</v>
      </c>
      <c r="T196" s="203">
        <f>S196*H196</f>
        <v>1.2949999999999999</v>
      </c>
      <c r="AR196" s="24" t="s">
        <v>168</v>
      </c>
      <c r="AT196" s="24" t="s">
        <v>163</v>
      </c>
      <c r="AU196" s="24" t="s">
        <v>82</v>
      </c>
      <c r="AY196" s="24" t="s">
        <v>161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24" t="s">
        <v>24</v>
      </c>
      <c r="BK196" s="204">
        <f>ROUND(I196*H196,2)</f>
        <v>0</v>
      </c>
      <c r="BL196" s="24" t="s">
        <v>168</v>
      </c>
      <c r="BM196" s="24" t="s">
        <v>562</v>
      </c>
    </row>
    <row r="197" spans="2:65" s="12" customFormat="1">
      <c r="B197" s="217"/>
      <c r="C197" s="218"/>
      <c r="D197" s="219" t="s">
        <v>170</v>
      </c>
      <c r="E197" s="220" t="s">
        <v>22</v>
      </c>
      <c r="F197" s="221" t="s">
        <v>563</v>
      </c>
      <c r="G197" s="218"/>
      <c r="H197" s="222">
        <v>140</v>
      </c>
      <c r="I197" s="223"/>
      <c r="J197" s="218"/>
      <c r="K197" s="218"/>
      <c r="L197" s="224"/>
      <c r="M197" s="225"/>
      <c r="N197" s="226"/>
      <c r="O197" s="226"/>
      <c r="P197" s="226"/>
      <c r="Q197" s="226"/>
      <c r="R197" s="226"/>
      <c r="S197" s="226"/>
      <c r="T197" s="227"/>
      <c r="AT197" s="228" t="s">
        <v>170</v>
      </c>
      <c r="AU197" s="228" t="s">
        <v>82</v>
      </c>
      <c r="AV197" s="12" t="s">
        <v>82</v>
      </c>
      <c r="AW197" s="12" t="s">
        <v>37</v>
      </c>
      <c r="AX197" s="12" t="s">
        <v>24</v>
      </c>
      <c r="AY197" s="228" t="s">
        <v>161</v>
      </c>
    </row>
    <row r="198" spans="2:65" s="1" customFormat="1" ht="22.5" customHeight="1">
      <c r="B198" s="41"/>
      <c r="C198" s="193" t="s">
        <v>564</v>
      </c>
      <c r="D198" s="193" t="s">
        <v>163</v>
      </c>
      <c r="E198" s="194" t="s">
        <v>565</v>
      </c>
      <c r="F198" s="195" t="s">
        <v>566</v>
      </c>
      <c r="G198" s="196" t="s">
        <v>390</v>
      </c>
      <c r="H198" s="197">
        <v>1</v>
      </c>
      <c r="I198" s="198"/>
      <c r="J198" s="199">
        <f>ROUND(I198*H198,2)</f>
        <v>0</v>
      </c>
      <c r="K198" s="195" t="s">
        <v>22</v>
      </c>
      <c r="L198" s="61"/>
      <c r="M198" s="200" t="s">
        <v>22</v>
      </c>
      <c r="N198" s="201" t="s">
        <v>44</v>
      </c>
      <c r="O198" s="42"/>
      <c r="P198" s="202">
        <f>O198*H198</f>
        <v>0</v>
      </c>
      <c r="Q198" s="202">
        <v>0</v>
      </c>
      <c r="R198" s="202">
        <f>Q198*H198</f>
        <v>0</v>
      </c>
      <c r="S198" s="202">
        <v>0.5</v>
      </c>
      <c r="T198" s="203">
        <f>S198*H198</f>
        <v>0.5</v>
      </c>
      <c r="AR198" s="24" t="s">
        <v>168</v>
      </c>
      <c r="AT198" s="24" t="s">
        <v>163</v>
      </c>
      <c r="AU198" s="24" t="s">
        <v>82</v>
      </c>
      <c r="AY198" s="24" t="s">
        <v>161</v>
      </c>
      <c r="BE198" s="204">
        <f>IF(N198="základní",J198,0)</f>
        <v>0</v>
      </c>
      <c r="BF198" s="204">
        <f>IF(N198="snížená",J198,0)</f>
        <v>0</v>
      </c>
      <c r="BG198" s="204">
        <f>IF(N198="zákl. přenesená",J198,0)</f>
        <v>0</v>
      </c>
      <c r="BH198" s="204">
        <f>IF(N198="sníž. přenesená",J198,0)</f>
        <v>0</v>
      </c>
      <c r="BI198" s="204">
        <f>IF(N198="nulová",J198,0)</f>
        <v>0</v>
      </c>
      <c r="BJ198" s="24" t="s">
        <v>24</v>
      </c>
      <c r="BK198" s="204">
        <f>ROUND(I198*H198,2)</f>
        <v>0</v>
      </c>
      <c r="BL198" s="24" t="s">
        <v>168</v>
      </c>
      <c r="BM198" s="24" t="s">
        <v>567</v>
      </c>
    </row>
    <row r="199" spans="2:65" s="1" customFormat="1" ht="22.5" customHeight="1">
      <c r="B199" s="41"/>
      <c r="C199" s="193" t="s">
        <v>568</v>
      </c>
      <c r="D199" s="193" t="s">
        <v>163</v>
      </c>
      <c r="E199" s="194" t="s">
        <v>569</v>
      </c>
      <c r="F199" s="195" t="s">
        <v>570</v>
      </c>
      <c r="G199" s="196" t="s">
        <v>264</v>
      </c>
      <c r="H199" s="197">
        <v>1</v>
      </c>
      <c r="I199" s="198"/>
      <c r="J199" s="199">
        <f>ROUND(I199*H199,2)</f>
        <v>0</v>
      </c>
      <c r="K199" s="195" t="s">
        <v>188</v>
      </c>
      <c r="L199" s="61"/>
      <c r="M199" s="200" t="s">
        <v>22</v>
      </c>
      <c r="N199" s="201" t="s">
        <v>44</v>
      </c>
      <c r="O199" s="42"/>
      <c r="P199" s="202">
        <f>O199*H199</f>
        <v>0</v>
      </c>
      <c r="Q199" s="202">
        <v>0</v>
      </c>
      <c r="R199" s="202">
        <f>Q199*H199</f>
        <v>0</v>
      </c>
      <c r="S199" s="202">
        <v>0.21</v>
      </c>
      <c r="T199" s="203">
        <f>S199*H199</f>
        <v>0.21</v>
      </c>
      <c r="AR199" s="24" t="s">
        <v>168</v>
      </c>
      <c r="AT199" s="24" t="s">
        <v>163</v>
      </c>
      <c r="AU199" s="24" t="s">
        <v>82</v>
      </c>
      <c r="AY199" s="24" t="s">
        <v>161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24" t="s">
        <v>24</v>
      </c>
      <c r="BK199" s="204">
        <f>ROUND(I199*H199,2)</f>
        <v>0</v>
      </c>
      <c r="BL199" s="24" t="s">
        <v>168</v>
      </c>
      <c r="BM199" s="24" t="s">
        <v>571</v>
      </c>
    </row>
    <row r="200" spans="2:65" s="10" customFormat="1" ht="29.85" customHeight="1">
      <c r="B200" s="176"/>
      <c r="C200" s="177"/>
      <c r="D200" s="190" t="s">
        <v>72</v>
      </c>
      <c r="E200" s="191" t="s">
        <v>267</v>
      </c>
      <c r="F200" s="191" t="s">
        <v>268</v>
      </c>
      <c r="G200" s="177"/>
      <c r="H200" s="177"/>
      <c r="I200" s="180"/>
      <c r="J200" s="192">
        <f>BK200</f>
        <v>0</v>
      </c>
      <c r="K200" s="177"/>
      <c r="L200" s="182"/>
      <c r="M200" s="183"/>
      <c r="N200" s="184"/>
      <c r="O200" s="184"/>
      <c r="P200" s="185">
        <f>SUM(P201:P207)</f>
        <v>0</v>
      </c>
      <c r="Q200" s="184"/>
      <c r="R200" s="185">
        <f>SUM(R201:R207)</f>
        <v>0</v>
      </c>
      <c r="S200" s="184"/>
      <c r="T200" s="186">
        <f>SUM(T201:T207)</f>
        <v>0</v>
      </c>
      <c r="AR200" s="187" t="s">
        <v>24</v>
      </c>
      <c r="AT200" s="188" t="s">
        <v>72</v>
      </c>
      <c r="AU200" s="188" t="s">
        <v>24</v>
      </c>
      <c r="AY200" s="187" t="s">
        <v>161</v>
      </c>
      <c r="BK200" s="189">
        <f>SUM(BK201:BK207)</f>
        <v>0</v>
      </c>
    </row>
    <row r="201" spans="2:65" s="1" customFormat="1" ht="31.5" customHeight="1">
      <c r="B201" s="41"/>
      <c r="C201" s="193" t="s">
        <v>572</v>
      </c>
      <c r="D201" s="193" t="s">
        <v>163</v>
      </c>
      <c r="E201" s="194" t="s">
        <v>270</v>
      </c>
      <c r="F201" s="195" t="s">
        <v>271</v>
      </c>
      <c r="G201" s="196" t="s">
        <v>214</v>
      </c>
      <c r="H201" s="197">
        <v>41.082000000000001</v>
      </c>
      <c r="I201" s="198"/>
      <c r="J201" s="199">
        <f>ROUND(I201*H201,2)</f>
        <v>0</v>
      </c>
      <c r="K201" s="195" t="s">
        <v>167</v>
      </c>
      <c r="L201" s="61"/>
      <c r="M201" s="200" t="s">
        <v>22</v>
      </c>
      <c r="N201" s="201" t="s">
        <v>44</v>
      </c>
      <c r="O201" s="42"/>
      <c r="P201" s="202">
        <f>O201*H201</f>
        <v>0</v>
      </c>
      <c r="Q201" s="202">
        <v>0</v>
      </c>
      <c r="R201" s="202">
        <f>Q201*H201</f>
        <v>0</v>
      </c>
      <c r="S201" s="202">
        <v>0</v>
      </c>
      <c r="T201" s="203">
        <f>S201*H201</f>
        <v>0</v>
      </c>
      <c r="AR201" s="24" t="s">
        <v>168</v>
      </c>
      <c r="AT201" s="24" t="s">
        <v>163</v>
      </c>
      <c r="AU201" s="24" t="s">
        <v>82</v>
      </c>
      <c r="AY201" s="24" t="s">
        <v>161</v>
      </c>
      <c r="BE201" s="204">
        <f>IF(N201="základní",J201,0)</f>
        <v>0</v>
      </c>
      <c r="BF201" s="204">
        <f>IF(N201="snížená",J201,0)</f>
        <v>0</v>
      </c>
      <c r="BG201" s="204">
        <f>IF(N201="zákl. přenesená",J201,0)</f>
        <v>0</v>
      </c>
      <c r="BH201" s="204">
        <f>IF(N201="sníž. přenesená",J201,0)</f>
        <v>0</v>
      </c>
      <c r="BI201" s="204">
        <f>IF(N201="nulová",J201,0)</f>
        <v>0</v>
      </c>
      <c r="BJ201" s="24" t="s">
        <v>24</v>
      </c>
      <c r="BK201" s="204">
        <f>ROUND(I201*H201,2)</f>
        <v>0</v>
      </c>
      <c r="BL201" s="24" t="s">
        <v>168</v>
      </c>
      <c r="BM201" s="24" t="s">
        <v>573</v>
      </c>
    </row>
    <row r="202" spans="2:65" s="1" customFormat="1" ht="31.5" customHeight="1">
      <c r="B202" s="41"/>
      <c r="C202" s="193" t="s">
        <v>574</v>
      </c>
      <c r="D202" s="193" t="s">
        <v>163</v>
      </c>
      <c r="E202" s="194" t="s">
        <v>274</v>
      </c>
      <c r="F202" s="195" t="s">
        <v>275</v>
      </c>
      <c r="G202" s="196" t="s">
        <v>214</v>
      </c>
      <c r="H202" s="197">
        <v>780.55799999999999</v>
      </c>
      <c r="I202" s="198"/>
      <c r="J202" s="199">
        <f>ROUND(I202*H202,2)</f>
        <v>0</v>
      </c>
      <c r="K202" s="195" t="s">
        <v>167</v>
      </c>
      <c r="L202" s="61"/>
      <c r="M202" s="200" t="s">
        <v>22</v>
      </c>
      <c r="N202" s="201" t="s">
        <v>44</v>
      </c>
      <c r="O202" s="42"/>
      <c r="P202" s="202">
        <f>O202*H202</f>
        <v>0</v>
      </c>
      <c r="Q202" s="202">
        <v>0</v>
      </c>
      <c r="R202" s="202">
        <f>Q202*H202</f>
        <v>0</v>
      </c>
      <c r="S202" s="202">
        <v>0</v>
      </c>
      <c r="T202" s="203">
        <f>S202*H202</f>
        <v>0</v>
      </c>
      <c r="AR202" s="24" t="s">
        <v>168</v>
      </c>
      <c r="AT202" s="24" t="s">
        <v>163</v>
      </c>
      <c r="AU202" s="24" t="s">
        <v>82</v>
      </c>
      <c r="AY202" s="24" t="s">
        <v>161</v>
      </c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24" t="s">
        <v>24</v>
      </c>
      <c r="BK202" s="204">
        <f>ROUND(I202*H202,2)</f>
        <v>0</v>
      </c>
      <c r="BL202" s="24" t="s">
        <v>168</v>
      </c>
      <c r="BM202" s="24" t="s">
        <v>575</v>
      </c>
    </row>
    <row r="203" spans="2:65" s="12" customFormat="1">
      <c r="B203" s="217"/>
      <c r="C203" s="218"/>
      <c r="D203" s="219" t="s">
        <v>170</v>
      </c>
      <c r="E203" s="218"/>
      <c r="F203" s="221" t="s">
        <v>576</v>
      </c>
      <c r="G203" s="218"/>
      <c r="H203" s="222">
        <v>780.55799999999999</v>
      </c>
      <c r="I203" s="223"/>
      <c r="J203" s="218"/>
      <c r="K203" s="218"/>
      <c r="L203" s="224"/>
      <c r="M203" s="225"/>
      <c r="N203" s="226"/>
      <c r="O203" s="226"/>
      <c r="P203" s="226"/>
      <c r="Q203" s="226"/>
      <c r="R203" s="226"/>
      <c r="S203" s="226"/>
      <c r="T203" s="227"/>
      <c r="AT203" s="228" t="s">
        <v>170</v>
      </c>
      <c r="AU203" s="228" t="s">
        <v>82</v>
      </c>
      <c r="AV203" s="12" t="s">
        <v>82</v>
      </c>
      <c r="AW203" s="12" t="s">
        <v>6</v>
      </c>
      <c r="AX203" s="12" t="s">
        <v>24</v>
      </c>
      <c r="AY203" s="228" t="s">
        <v>161</v>
      </c>
    </row>
    <row r="204" spans="2:65" s="1" customFormat="1" ht="22.5" customHeight="1">
      <c r="B204" s="41"/>
      <c r="C204" s="193" t="s">
        <v>577</v>
      </c>
      <c r="D204" s="193" t="s">
        <v>163</v>
      </c>
      <c r="E204" s="194" t="s">
        <v>278</v>
      </c>
      <c r="F204" s="195" t="s">
        <v>279</v>
      </c>
      <c r="G204" s="196" t="s">
        <v>214</v>
      </c>
      <c r="H204" s="197">
        <v>36.973999999999997</v>
      </c>
      <c r="I204" s="198"/>
      <c r="J204" s="199">
        <f>ROUND(I204*H204,2)</f>
        <v>0</v>
      </c>
      <c r="K204" s="195" t="s">
        <v>167</v>
      </c>
      <c r="L204" s="61"/>
      <c r="M204" s="200" t="s">
        <v>22</v>
      </c>
      <c r="N204" s="201" t="s">
        <v>44</v>
      </c>
      <c r="O204" s="42"/>
      <c r="P204" s="202">
        <f>O204*H204</f>
        <v>0</v>
      </c>
      <c r="Q204" s="202">
        <v>0</v>
      </c>
      <c r="R204" s="202">
        <f>Q204*H204</f>
        <v>0</v>
      </c>
      <c r="S204" s="202">
        <v>0</v>
      </c>
      <c r="T204" s="203">
        <f>S204*H204</f>
        <v>0</v>
      </c>
      <c r="AR204" s="24" t="s">
        <v>168</v>
      </c>
      <c r="AT204" s="24" t="s">
        <v>163</v>
      </c>
      <c r="AU204" s="24" t="s">
        <v>82</v>
      </c>
      <c r="AY204" s="24" t="s">
        <v>161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24" t="s">
        <v>24</v>
      </c>
      <c r="BK204" s="204">
        <f>ROUND(I204*H204,2)</f>
        <v>0</v>
      </c>
      <c r="BL204" s="24" t="s">
        <v>168</v>
      </c>
      <c r="BM204" s="24" t="s">
        <v>578</v>
      </c>
    </row>
    <row r="205" spans="2:65" s="12" customFormat="1">
      <c r="B205" s="217"/>
      <c r="C205" s="218"/>
      <c r="D205" s="219" t="s">
        <v>170</v>
      </c>
      <c r="E205" s="218"/>
      <c r="F205" s="221" t="s">
        <v>579</v>
      </c>
      <c r="G205" s="218"/>
      <c r="H205" s="222">
        <v>36.973999999999997</v>
      </c>
      <c r="I205" s="223"/>
      <c r="J205" s="218"/>
      <c r="K205" s="218"/>
      <c r="L205" s="224"/>
      <c r="M205" s="225"/>
      <c r="N205" s="226"/>
      <c r="O205" s="226"/>
      <c r="P205" s="226"/>
      <c r="Q205" s="226"/>
      <c r="R205" s="226"/>
      <c r="S205" s="226"/>
      <c r="T205" s="227"/>
      <c r="AT205" s="228" t="s">
        <v>170</v>
      </c>
      <c r="AU205" s="228" t="s">
        <v>82</v>
      </c>
      <c r="AV205" s="12" t="s">
        <v>82</v>
      </c>
      <c r="AW205" s="12" t="s">
        <v>6</v>
      </c>
      <c r="AX205" s="12" t="s">
        <v>24</v>
      </c>
      <c r="AY205" s="228" t="s">
        <v>161</v>
      </c>
    </row>
    <row r="206" spans="2:65" s="1" customFormat="1" ht="22.5" customHeight="1">
      <c r="B206" s="41"/>
      <c r="C206" s="193" t="s">
        <v>580</v>
      </c>
      <c r="D206" s="193" t="s">
        <v>163</v>
      </c>
      <c r="E206" s="194" t="s">
        <v>581</v>
      </c>
      <c r="F206" s="195" t="s">
        <v>582</v>
      </c>
      <c r="G206" s="196" t="s">
        <v>214</v>
      </c>
      <c r="H206" s="197">
        <v>4.1079999999999997</v>
      </c>
      <c r="I206" s="198"/>
      <c r="J206" s="199">
        <f>ROUND(I206*H206,2)</f>
        <v>0</v>
      </c>
      <c r="K206" s="195" t="s">
        <v>22</v>
      </c>
      <c r="L206" s="61"/>
      <c r="M206" s="200" t="s">
        <v>22</v>
      </c>
      <c r="N206" s="201" t="s">
        <v>44</v>
      </c>
      <c r="O206" s="42"/>
      <c r="P206" s="202">
        <f>O206*H206</f>
        <v>0</v>
      </c>
      <c r="Q206" s="202">
        <v>0</v>
      </c>
      <c r="R206" s="202">
        <f>Q206*H206</f>
        <v>0</v>
      </c>
      <c r="S206" s="202">
        <v>0</v>
      </c>
      <c r="T206" s="203">
        <f>S206*H206</f>
        <v>0</v>
      </c>
      <c r="AR206" s="24" t="s">
        <v>168</v>
      </c>
      <c r="AT206" s="24" t="s">
        <v>163</v>
      </c>
      <c r="AU206" s="24" t="s">
        <v>82</v>
      </c>
      <c r="AY206" s="24" t="s">
        <v>161</v>
      </c>
      <c r="BE206" s="204">
        <f>IF(N206="základní",J206,0)</f>
        <v>0</v>
      </c>
      <c r="BF206" s="204">
        <f>IF(N206="snížená",J206,0)</f>
        <v>0</v>
      </c>
      <c r="BG206" s="204">
        <f>IF(N206="zákl. přenesená",J206,0)</f>
        <v>0</v>
      </c>
      <c r="BH206" s="204">
        <f>IF(N206="sníž. přenesená",J206,0)</f>
        <v>0</v>
      </c>
      <c r="BI206" s="204">
        <f>IF(N206="nulová",J206,0)</f>
        <v>0</v>
      </c>
      <c r="BJ206" s="24" t="s">
        <v>24</v>
      </c>
      <c r="BK206" s="204">
        <f>ROUND(I206*H206,2)</f>
        <v>0</v>
      </c>
      <c r="BL206" s="24" t="s">
        <v>168</v>
      </c>
      <c r="BM206" s="24" t="s">
        <v>583</v>
      </c>
    </row>
    <row r="207" spans="2:65" s="12" customFormat="1">
      <c r="B207" s="217"/>
      <c r="C207" s="218"/>
      <c r="D207" s="207" t="s">
        <v>170</v>
      </c>
      <c r="E207" s="218"/>
      <c r="F207" s="230" t="s">
        <v>584</v>
      </c>
      <c r="G207" s="218"/>
      <c r="H207" s="231">
        <v>4.1079999999999997</v>
      </c>
      <c r="I207" s="223"/>
      <c r="J207" s="218"/>
      <c r="K207" s="218"/>
      <c r="L207" s="224"/>
      <c r="M207" s="225"/>
      <c r="N207" s="226"/>
      <c r="O207" s="226"/>
      <c r="P207" s="226"/>
      <c r="Q207" s="226"/>
      <c r="R207" s="226"/>
      <c r="S207" s="226"/>
      <c r="T207" s="227"/>
      <c r="AT207" s="228" t="s">
        <v>170</v>
      </c>
      <c r="AU207" s="228" t="s">
        <v>82</v>
      </c>
      <c r="AV207" s="12" t="s">
        <v>82</v>
      </c>
      <c r="AW207" s="12" t="s">
        <v>6</v>
      </c>
      <c r="AX207" s="12" t="s">
        <v>24</v>
      </c>
      <c r="AY207" s="228" t="s">
        <v>161</v>
      </c>
    </row>
    <row r="208" spans="2:65" s="10" customFormat="1" ht="29.85" customHeight="1">
      <c r="B208" s="176"/>
      <c r="C208" s="177"/>
      <c r="D208" s="190" t="s">
        <v>72</v>
      </c>
      <c r="E208" s="191" t="s">
        <v>281</v>
      </c>
      <c r="F208" s="191" t="s">
        <v>282</v>
      </c>
      <c r="G208" s="177"/>
      <c r="H208" s="177"/>
      <c r="I208" s="180"/>
      <c r="J208" s="192">
        <f>BK208</f>
        <v>0</v>
      </c>
      <c r="K208" s="177"/>
      <c r="L208" s="182"/>
      <c r="M208" s="183"/>
      <c r="N208" s="184"/>
      <c r="O208" s="184"/>
      <c r="P208" s="185">
        <f>P209</f>
        <v>0</v>
      </c>
      <c r="Q208" s="184"/>
      <c r="R208" s="185">
        <f>R209</f>
        <v>0</v>
      </c>
      <c r="S208" s="184"/>
      <c r="T208" s="186">
        <f>T209</f>
        <v>0</v>
      </c>
      <c r="AR208" s="187" t="s">
        <v>24</v>
      </c>
      <c r="AT208" s="188" t="s">
        <v>72</v>
      </c>
      <c r="AU208" s="188" t="s">
        <v>24</v>
      </c>
      <c r="AY208" s="187" t="s">
        <v>161</v>
      </c>
      <c r="BK208" s="189">
        <f>BK209</f>
        <v>0</v>
      </c>
    </row>
    <row r="209" spans="2:65" s="1" customFormat="1" ht="22.5" customHeight="1">
      <c r="B209" s="41"/>
      <c r="C209" s="193" t="s">
        <v>585</v>
      </c>
      <c r="D209" s="193" t="s">
        <v>163</v>
      </c>
      <c r="E209" s="194" t="s">
        <v>284</v>
      </c>
      <c r="F209" s="195" t="s">
        <v>285</v>
      </c>
      <c r="G209" s="196" t="s">
        <v>214</v>
      </c>
      <c r="H209" s="197">
        <v>1304.3109999999999</v>
      </c>
      <c r="I209" s="198"/>
      <c r="J209" s="199">
        <f>ROUND(I209*H209,2)</f>
        <v>0</v>
      </c>
      <c r="K209" s="195" t="s">
        <v>167</v>
      </c>
      <c r="L209" s="61"/>
      <c r="M209" s="200" t="s">
        <v>22</v>
      </c>
      <c r="N209" s="201" t="s">
        <v>44</v>
      </c>
      <c r="O209" s="42"/>
      <c r="P209" s="202">
        <f>O209*H209</f>
        <v>0</v>
      </c>
      <c r="Q209" s="202">
        <v>0</v>
      </c>
      <c r="R209" s="202">
        <f>Q209*H209</f>
        <v>0</v>
      </c>
      <c r="S209" s="202">
        <v>0</v>
      </c>
      <c r="T209" s="203">
        <f>S209*H209</f>
        <v>0</v>
      </c>
      <c r="AR209" s="24" t="s">
        <v>168</v>
      </c>
      <c r="AT209" s="24" t="s">
        <v>163</v>
      </c>
      <c r="AU209" s="24" t="s">
        <v>82</v>
      </c>
      <c r="AY209" s="24" t="s">
        <v>161</v>
      </c>
      <c r="BE209" s="204">
        <f>IF(N209="základní",J209,0)</f>
        <v>0</v>
      </c>
      <c r="BF209" s="204">
        <f>IF(N209="snížená",J209,0)</f>
        <v>0</v>
      </c>
      <c r="BG209" s="204">
        <f>IF(N209="zákl. přenesená",J209,0)</f>
        <v>0</v>
      </c>
      <c r="BH209" s="204">
        <f>IF(N209="sníž. přenesená",J209,0)</f>
        <v>0</v>
      </c>
      <c r="BI209" s="204">
        <f>IF(N209="nulová",J209,0)</f>
        <v>0</v>
      </c>
      <c r="BJ209" s="24" t="s">
        <v>24</v>
      </c>
      <c r="BK209" s="204">
        <f>ROUND(I209*H209,2)</f>
        <v>0</v>
      </c>
      <c r="BL209" s="24" t="s">
        <v>168</v>
      </c>
      <c r="BM209" s="24" t="s">
        <v>586</v>
      </c>
    </row>
    <row r="210" spans="2:65" s="10" customFormat="1" ht="37.35" customHeight="1">
      <c r="B210" s="176"/>
      <c r="C210" s="177"/>
      <c r="D210" s="178" t="s">
        <v>72</v>
      </c>
      <c r="E210" s="179" t="s">
        <v>587</v>
      </c>
      <c r="F210" s="179" t="s">
        <v>588</v>
      </c>
      <c r="G210" s="177"/>
      <c r="H210" s="177"/>
      <c r="I210" s="180"/>
      <c r="J210" s="181">
        <f>BK210</f>
        <v>0</v>
      </c>
      <c r="K210" s="177"/>
      <c r="L210" s="182"/>
      <c r="M210" s="183"/>
      <c r="N210" s="184"/>
      <c r="O210" s="184"/>
      <c r="P210" s="185">
        <f>P211+P215+P219+P224+P230+P232+P241+P258</f>
        <v>0</v>
      </c>
      <c r="Q210" s="184"/>
      <c r="R210" s="185">
        <f>R211+R215+R219+R224+R230+R232+R241+R258</f>
        <v>4.3540072400000005</v>
      </c>
      <c r="S210" s="184"/>
      <c r="T210" s="186">
        <f>T211+T215+T219+T224+T230+T232+T241+T258</f>
        <v>0</v>
      </c>
      <c r="AR210" s="187" t="s">
        <v>82</v>
      </c>
      <c r="AT210" s="188" t="s">
        <v>72</v>
      </c>
      <c r="AU210" s="188" t="s">
        <v>73</v>
      </c>
      <c r="AY210" s="187" t="s">
        <v>161</v>
      </c>
      <c r="BK210" s="189">
        <f>BK211+BK215+BK219+BK224+BK230+BK232+BK241+BK258</f>
        <v>0</v>
      </c>
    </row>
    <row r="211" spans="2:65" s="10" customFormat="1" ht="19.899999999999999" customHeight="1">
      <c r="B211" s="176"/>
      <c r="C211" s="177"/>
      <c r="D211" s="190" t="s">
        <v>72</v>
      </c>
      <c r="E211" s="191" t="s">
        <v>589</v>
      </c>
      <c r="F211" s="191" t="s">
        <v>590</v>
      </c>
      <c r="G211" s="177"/>
      <c r="H211" s="177"/>
      <c r="I211" s="180"/>
      <c r="J211" s="192">
        <f>BK211</f>
        <v>0</v>
      </c>
      <c r="K211" s="177"/>
      <c r="L211" s="182"/>
      <c r="M211" s="183"/>
      <c r="N211" s="184"/>
      <c r="O211" s="184"/>
      <c r="P211" s="185">
        <f>SUM(P212:P214)</f>
        <v>0</v>
      </c>
      <c r="Q211" s="184"/>
      <c r="R211" s="185">
        <f>SUM(R212:R214)</f>
        <v>0</v>
      </c>
      <c r="S211" s="184"/>
      <c r="T211" s="186">
        <f>SUM(T212:T214)</f>
        <v>0</v>
      </c>
      <c r="AR211" s="187" t="s">
        <v>82</v>
      </c>
      <c r="AT211" s="188" t="s">
        <v>72</v>
      </c>
      <c r="AU211" s="188" t="s">
        <v>24</v>
      </c>
      <c r="AY211" s="187" t="s">
        <v>161</v>
      </c>
      <c r="BK211" s="189">
        <f>SUM(BK212:BK214)</f>
        <v>0</v>
      </c>
    </row>
    <row r="212" spans="2:65" s="1" customFormat="1" ht="44.25" customHeight="1">
      <c r="B212" s="41"/>
      <c r="C212" s="193" t="s">
        <v>591</v>
      </c>
      <c r="D212" s="193" t="s">
        <v>163</v>
      </c>
      <c r="E212" s="194" t="s">
        <v>592</v>
      </c>
      <c r="F212" s="195" t="s">
        <v>593</v>
      </c>
      <c r="G212" s="196" t="s">
        <v>264</v>
      </c>
      <c r="H212" s="197">
        <v>28</v>
      </c>
      <c r="I212" s="198"/>
      <c r="J212" s="199">
        <f>ROUND(I212*H212,2)</f>
        <v>0</v>
      </c>
      <c r="K212" s="195" t="s">
        <v>22</v>
      </c>
      <c r="L212" s="61"/>
      <c r="M212" s="200" t="s">
        <v>22</v>
      </c>
      <c r="N212" s="201" t="s">
        <v>44</v>
      </c>
      <c r="O212" s="42"/>
      <c r="P212" s="202">
        <f>O212*H212</f>
        <v>0</v>
      </c>
      <c r="Q212" s="202">
        <v>0</v>
      </c>
      <c r="R212" s="202">
        <f>Q212*H212</f>
        <v>0</v>
      </c>
      <c r="S212" s="202">
        <v>0</v>
      </c>
      <c r="T212" s="203">
        <f>S212*H212</f>
        <v>0</v>
      </c>
      <c r="AR212" s="24" t="s">
        <v>251</v>
      </c>
      <c r="AT212" s="24" t="s">
        <v>163</v>
      </c>
      <c r="AU212" s="24" t="s">
        <v>82</v>
      </c>
      <c r="AY212" s="24" t="s">
        <v>161</v>
      </c>
      <c r="BE212" s="204">
        <f>IF(N212="základní",J212,0)</f>
        <v>0</v>
      </c>
      <c r="BF212" s="204">
        <f>IF(N212="snížená",J212,0)</f>
        <v>0</v>
      </c>
      <c r="BG212" s="204">
        <f>IF(N212="zákl. přenesená",J212,0)</f>
        <v>0</v>
      </c>
      <c r="BH212" s="204">
        <f>IF(N212="sníž. přenesená",J212,0)</f>
        <v>0</v>
      </c>
      <c r="BI212" s="204">
        <f>IF(N212="nulová",J212,0)</f>
        <v>0</v>
      </c>
      <c r="BJ212" s="24" t="s">
        <v>24</v>
      </c>
      <c r="BK212" s="204">
        <f>ROUND(I212*H212,2)</f>
        <v>0</v>
      </c>
      <c r="BL212" s="24" t="s">
        <v>251</v>
      </c>
      <c r="BM212" s="24" t="s">
        <v>594</v>
      </c>
    </row>
    <row r="213" spans="2:65" s="1" customFormat="1" ht="31.5" customHeight="1">
      <c r="B213" s="41"/>
      <c r="C213" s="193" t="s">
        <v>595</v>
      </c>
      <c r="D213" s="193" t="s">
        <v>163</v>
      </c>
      <c r="E213" s="194" t="s">
        <v>596</v>
      </c>
      <c r="F213" s="195" t="s">
        <v>597</v>
      </c>
      <c r="G213" s="196" t="s">
        <v>264</v>
      </c>
      <c r="H213" s="197">
        <v>8</v>
      </c>
      <c r="I213" s="198"/>
      <c r="J213" s="199">
        <f>ROUND(I213*H213,2)</f>
        <v>0</v>
      </c>
      <c r="K213" s="195" t="s">
        <v>22</v>
      </c>
      <c r="L213" s="61"/>
      <c r="M213" s="200" t="s">
        <v>22</v>
      </c>
      <c r="N213" s="201" t="s">
        <v>44</v>
      </c>
      <c r="O213" s="42"/>
      <c r="P213" s="202">
        <f>O213*H213</f>
        <v>0</v>
      </c>
      <c r="Q213" s="202">
        <v>0</v>
      </c>
      <c r="R213" s="202">
        <f>Q213*H213</f>
        <v>0</v>
      </c>
      <c r="S213" s="202">
        <v>0</v>
      </c>
      <c r="T213" s="203">
        <f>S213*H213</f>
        <v>0</v>
      </c>
      <c r="AR213" s="24" t="s">
        <v>251</v>
      </c>
      <c r="AT213" s="24" t="s">
        <v>163</v>
      </c>
      <c r="AU213" s="24" t="s">
        <v>82</v>
      </c>
      <c r="AY213" s="24" t="s">
        <v>161</v>
      </c>
      <c r="BE213" s="204">
        <f>IF(N213="základní",J213,0)</f>
        <v>0</v>
      </c>
      <c r="BF213" s="204">
        <f>IF(N213="snížená",J213,0)</f>
        <v>0</v>
      </c>
      <c r="BG213" s="204">
        <f>IF(N213="zákl. přenesená",J213,0)</f>
        <v>0</v>
      </c>
      <c r="BH213" s="204">
        <f>IF(N213="sníž. přenesená",J213,0)</f>
        <v>0</v>
      </c>
      <c r="BI213" s="204">
        <f>IF(N213="nulová",J213,0)</f>
        <v>0</v>
      </c>
      <c r="BJ213" s="24" t="s">
        <v>24</v>
      </c>
      <c r="BK213" s="204">
        <f>ROUND(I213*H213,2)</f>
        <v>0</v>
      </c>
      <c r="BL213" s="24" t="s">
        <v>251</v>
      </c>
      <c r="BM213" s="24" t="s">
        <v>598</v>
      </c>
    </row>
    <row r="214" spans="2:65" s="1" customFormat="1" ht="22.5" customHeight="1">
      <c r="B214" s="41"/>
      <c r="C214" s="193" t="s">
        <v>599</v>
      </c>
      <c r="D214" s="193" t="s">
        <v>163</v>
      </c>
      <c r="E214" s="194" t="s">
        <v>600</v>
      </c>
      <c r="F214" s="195" t="s">
        <v>601</v>
      </c>
      <c r="G214" s="196" t="s">
        <v>264</v>
      </c>
      <c r="H214" s="197">
        <v>8</v>
      </c>
      <c r="I214" s="198"/>
      <c r="J214" s="199">
        <f>ROUND(I214*H214,2)</f>
        <v>0</v>
      </c>
      <c r="K214" s="195" t="s">
        <v>22</v>
      </c>
      <c r="L214" s="61"/>
      <c r="M214" s="200" t="s">
        <v>22</v>
      </c>
      <c r="N214" s="201" t="s">
        <v>44</v>
      </c>
      <c r="O214" s="42"/>
      <c r="P214" s="202">
        <f>O214*H214</f>
        <v>0</v>
      </c>
      <c r="Q214" s="202">
        <v>0</v>
      </c>
      <c r="R214" s="202">
        <f>Q214*H214</f>
        <v>0</v>
      </c>
      <c r="S214" s="202">
        <v>0</v>
      </c>
      <c r="T214" s="203">
        <f>S214*H214</f>
        <v>0</v>
      </c>
      <c r="AR214" s="24" t="s">
        <v>251</v>
      </c>
      <c r="AT214" s="24" t="s">
        <v>163</v>
      </c>
      <c r="AU214" s="24" t="s">
        <v>82</v>
      </c>
      <c r="AY214" s="24" t="s">
        <v>161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24" t="s">
        <v>24</v>
      </c>
      <c r="BK214" s="204">
        <f>ROUND(I214*H214,2)</f>
        <v>0</v>
      </c>
      <c r="BL214" s="24" t="s">
        <v>251</v>
      </c>
      <c r="BM214" s="24" t="s">
        <v>602</v>
      </c>
    </row>
    <row r="215" spans="2:65" s="10" customFormat="1" ht="29.85" customHeight="1">
      <c r="B215" s="176"/>
      <c r="C215" s="177"/>
      <c r="D215" s="190" t="s">
        <v>72</v>
      </c>
      <c r="E215" s="191" t="s">
        <v>603</v>
      </c>
      <c r="F215" s="191" t="s">
        <v>604</v>
      </c>
      <c r="G215" s="177"/>
      <c r="H215" s="177"/>
      <c r="I215" s="180"/>
      <c r="J215" s="192">
        <f>BK215</f>
        <v>0</v>
      </c>
      <c r="K215" s="177"/>
      <c r="L215" s="182"/>
      <c r="M215" s="183"/>
      <c r="N215" s="184"/>
      <c r="O215" s="184"/>
      <c r="P215" s="185">
        <f>SUM(P216:P218)</f>
        <v>0</v>
      </c>
      <c r="Q215" s="184"/>
      <c r="R215" s="185">
        <f>SUM(R216:R218)</f>
        <v>0</v>
      </c>
      <c r="S215" s="184"/>
      <c r="T215" s="186">
        <f>SUM(T216:T218)</f>
        <v>0</v>
      </c>
      <c r="AR215" s="187" t="s">
        <v>82</v>
      </c>
      <c r="AT215" s="188" t="s">
        <v>72</v>
      </c>
      <c r="AU215" s="188" t="s">
        <v>24</v>
      </c>
      <c r="AY215" s="187" t="s">
        <v>161</v>
      </c>
      <c r="BK215" s="189">
        <f>SUM(BK216:BK218)</f>
        <v>0</v>
      </c>
    </row>
    <row r="216" spans="2:65" s="1" customFormat="1" ht="22.5" customHeight="1">
      <c r="B216" s="41"/>
      <c r="C216" s="193" t="s">
        <v>605</v>
      </c>
      <c r="D216" s="193" t="s">
        <v>163</v>
      </c>
      <c r="E216" s="194" t="s">
        <v>606</v>
      </c>
      <c r="F216" s="195" t="s">
        <v>607</v>
      </c>
      <c r="G216" s="196" t="s">
        <v>166</v>
      </c>
      <c r="H216" s="197">
        <v>80</v>
      </c>
      <c r="I216" s="198"/>
      <c r="J216" s="199">
        <f>ROUND(I216*H216,2)</f>
        <v>0</v>
      </c>
      <c r="K216" s="195" t="s">
        <v>22</v>
      </c>
      <c r="L216" s="61"/>
      <c r="M216" s="200" t="s">
        <v>22</v>
      </c>
      <c r="N216" s="201" t="s">
        <v>44</v>
      </c>
      <c r="O216" s="42"/>
      <c r="P216" s="202">
        <f>O216*H216</f>
        <v>0</v>
      </c>
      <c r="Q216" s="202">
        <v>0</v>
      </c>
      <c r="R216" s="202">
        <f>Q216*H216</f>
        <v>0</v>
      </c>
      <c r="S216" s="202">
        <v>0</v>
      </c>
      <c r="T216" s="203">
        <f>S216*H216</f>
        <v>0</v>
      </c>
      <c r="AR216" s="24" t="s">
        <v>251</v>
      </c>
      <c r="AT216" s="24" t="s">
        <v>163</v>
      </c>
      <c r="AU216" s="24" t="s">
        <v>82</v>
      </c>
      <c r="AY216" s="24" t="s">
        <v>161</v>
      </c>
      <c r="BE216" s="204">
        <f>IF(N216="základní",J216,0)</f>
        <v>0</v>
      </c>
      <c r="BF216" s="204">
        <f>IF(N216="snížená",J216,0)</f>
        <v>0</v>
      </c>
      <c r="BG216" s="204">
        <f>IF(N216="zákl. přenesená",J216,0)</f>
        <v>0</v>
      </c>
      <c r="BH216" s="204">
        <f>IF(N216="sníž. přenesená",J216,0)</f>
        <v>0</v>
      </c>
      <c r="BI216" s="204">
        <f>IF(N216="nulová",J216,0)</f>
        <v>0</v>
      </c>
      <c r="BJ216" s="24" t="s">
        <v>24</v>
      </c>
      <c r="BK216" s="204">
        <f>ROUND(I216*H216,2)</f>
        <v>0</v>
      </c>
      <c r="BL216" s="24" t="s">
        <v>251</v>
      </c>
      <c r="BM216" s="24" t="s">
        <v>608</v>
      </c>
    </row>
    <row r="217" spans="2:65" s="1" customFormat="1" ht="22.5" customHeight="1">
      <c r="B217" s="41"/>
      <c r="C217" s="193" t="s">
        <v>609</v>
      </c>
      <c r="D217" s="193" t="s">
        <v>163</v>
      </c>
      <c r="E217" s="194" t="s">
        <v>610</v>
      </c>
      <c r="F217" s="195" t="s">
        <v>611</v>
      </c>
      <c r="G217" s="196" t="s">
        <v>166</v>
      </c>
      <c r="H217" s="197">
        <v>380</v>
      </c>
      <c r="I217" s="198"/>
      <c r="J217" s="199">
        <f>ROUND(I217*H217,2)</f>
        <v>0</v>
      </c>
      <c r="K217" s="195" t="s">
        <v>22</v>
      </c>
      <c r="L217" s="61"/>
      <c r="M217" s="200" t="s">
        <v>22</v>
      </c>
      <c r="N217" s="201" t="s">
        <v>44</v>
      </c>
      <c r="O217" s="42"/>
      <c r="P217" s="202">
        <f>O217*H217</f>
        <v>0</v>
      </c>
      <c r="Q217" s="202">
        <v>0</v>
      </c>
      <c r="R217" s="202">
        <f>Q217*H217</f>
        <v>0</v>
      </c>
      <c r="S217" s="202">
        <v>0</v>
      </c>
      <c r="T217" s="203">
        <f>S217*H217</f>
        <v>0</v>
      </c>
      <c r="AR217" s="24" t="s">
        <v>251</v>
      </c>
      <c r="AT217" s="24" t="s">
        <v>163</v>
      </c>
      <c r="AU217" s="24" t="s">
        <v>82</v>
      </c>
      <c r="AY217" s="24" t="s">
        <v>161</v>
      </c>
      <c r="BE217" s="204">
        <f>IF(N217="základní",J217,0)</f>
        <v>0</v>
      </c>
      <c r="BF217" s="204">
        <f>IF(N217="snížená",J217,0)</f>
        <v>0</v>
      </c>
      <c r="BG217" s="204">
        <f>IF(N217="zákl. přenesená",J217,0)</f>
        <v>0</v>
      </c>
      <c r="BH217" s="204">
        <f>IF(N217="sníž. přenesená",J217,0)</f>
        <v>0</v>
      </c>
      <c r="BI217" s="204">
        <f>IF(N217="nulová",J217,0)</f>
        <v>0</v>
      </c>
      <c r="BJ217" s="24" t="s">
        <v>24</v>
      </c>
      <c r="BK217" s="204">
        <f>ROUND(I217*H217,2)</f>
        <v>0</v>
      </c>
      <c r="BL217" s="24" t="s">
        <v>251</v>
      </c>
      <c r="BM217" s="24" t="s">
        <v>612</v>
      </c>
    </row>
    <row r="218" spans="2:65" s="1" customFormat="1" ht="22.5" customHeight="1">
      <c r="B218" s="41"/>
      <c r="C218" s="193" t="s">
        <v>613</v>
      </c>
      <c r="D218" s="193" t="s">
        <v>163</v>
      </c>
      <c r="E218" s="194" t="s">
        <v>614</v>
      </c>
      <c r="F218" s="195" t="s">
        <v>611</v>
      </c>
      <c r="G218" s="196" t="s">
        <v>166</v>
      </c>
      <c r="H218" s="197">
        <v>310</v>
      </c>
      <c r="I218" s="198"/>
      <c r="J218" s="199">
        <f>ROUND(I218*H218,2)</f>
        <v>0</v>
      </c>
      <c r="K218" s="195" t="s">
        <v>22</v>
      </c>
      <c r="L218" s="61"/>
      <c r="M218" s="200" t="s">
        <v>22</v>
      </c>
      <c r="N218" s="201" t="s">
        <v>44</v>
      </c>
      <c r="O218" s="42"/>
      <c r="P218" s="202">
        <f>O218*H218</f>
        <v>0</v>
      </c>
      <c r="Q218" s="202">
        <v>0</v>
      </c>
      <c r="R218" s="202">
        <f>Q218*H218</f>
        <v>0</v>
      </c>
      <c r="S218" s="202">
        <v>0</v>
      </c>
      <c r="T218" s="203">
        <f>S218*H218</f>
        <v>0</v>
      </c>
      <c r="AR218" s="24" t="s">
        <v>251</v>
      </c>
      <c r="AT218" s="24" t="s">
        <v>163</v>
      </c>
      <c r="AU218" s="24" t="s">
        <v>82</v>
      </c>
      <c r="AY218" s="24" t="s">
        <v>161</v>
      </c>
      <c r="BE218" s="204">
        <f>IF(N218="základní",J218,0)</f>
        <v>0</v>
      </c>
      <c r="BF218" s="204">
        <f>IF(N218="snížená",J218,0)</f>
        <v>0</v>
      </c>
      <c r="BG218" s="204">
        <f>IF(N218="zákl. přenesená",J218,0)</f>
        <v>0</v>
      </c>
      <c r="BH218" s="204">
        <f>IF(N218="sníž. přenesená",J218,0)</f>
        <v>0</v>
      </c>
      <c r="BI218" s="204">
        <f>IF(N218="nulová",J218,0)</f>
        <v>0</v>
      </c>
      <c r="BJ218" s="24" t="s">
        <v>24</v>
      </c>
      <c r="BK218" s="204">
        <f>ROUND(I218*H218,2)</f>
        <v>0</v>
      </c>
      <c r="BL218" s="24" t="s">
        <v>251</v>
      </c>
      <c r="BM218" s="24" t="s">
        <v>615</v>
      </c>
    </row>
    <row r="219" spans="2:65" s="10" customFormat="1" ht="29.85" customHeight="1">
      <c r="B219" s="176"/>
      <c r="C219" s="177"/>
      <c r="D219" s="190" t="s">
        <v>72</v>
      </c>
      <c r="E219" s="191" t="s">
        <v>616</v>
      </c>
      <c r="F219" s="191" t="s">
        <v>617</v>
      </c>
      <c r="G219" s="177"/>
      <c r="H219" s="177"/>
      <c r="I219" s="180"/>
      <c r="J219" s="192">
        <f>BK219</f>
        <v>0</v>
      </c>
      <c r="K219" s="177"/>
      <c r="L219" s="182"/>
      <c r="M219" s="183"/>
      <c r="N219" s="184"/>
      <c r="O219" s="184"/>
      <c r="P219" s="185">
        <f>SUM(P220:P223)</f>
        <v>0</v>
      </c>
      <c r="Q219" s="184"/>
      <c r="R219" s="185">
        <f>SUM(R220:R223)</f>
        <v>0</v>
      </c>
      <c r="S219" s="184"/>
      <c r="T219" s="186">
        <f>SUM(T220:T223)</f>
        <v>0</v>
      </c>
      <c r="AR219" s="187" t="s">
        <v>82</v>
      </c>
      <c r="AT219" s="188" t="s">
        <v>72</v>
      </c>
      <c r="AU219" s="188" t="s">
        <v>24</v>
      </c>
      <c r="AY219" s="187" t="s">
        <v>161</v>
      </c>
      <c r="BK219" s="189">
        <f>SUM(BK220:BK223)</f>
        <v>0</v>
      </c>
    </row>
    <row r="220" spans="2:65" s="1" customFormat="1" ht="22.5" customHeight="1">
      <c r="B220" s="41"/>
      <c r="C220" s="193" t="s">
        <v>618</v>
      </c>
      <c r="D220" s="193" t="s">
        <v>163</v>
      </c>
      <c r="E220" s="194" t="s">
        <v>619</v>
      </c>
      <c r="F220" s="195" t="s">
        <v>620</v>
      </c>
      <c r="G220" s="196" t="s">
        <v>166</v>
      </c>
      <c r="H220" s="197">
        <v>20</v>
      </c>
      <c r="I220" s="198"/>
      <c r="J220" s="199">
        <f>ROUND(I220*H220,2)</f>
        <v>0</v>
      </c>
      <c r="K220" s="195" t="s">
        <v>22</v>
      </c>
      <c r="L220" s="61"/>
      <c r="M220" s="200" t="s">
        <v>22</v>
      </c>
      <c r="N220" s="201" t="s">
        <v>44</v>
      </c>
      <c r="O220" s="42"/>
      <c r="P220" s="202">
        <f>O220*H220</f>
        <v>0</v>
      </c>
      <c r="Q220" s="202">
        <v>0</v>
      </c>
      <c r="R220" s="202">
        <f>Q220*H220</f>
        <v>0</v>
      </c>
      <c r="S220" s="202">
        <v>0</v>
      </c>
      <c r="T220" s="203">
        <f>S220*H220</f>
        <v>0</v>
      </c>
      <c r="AR220" s="24" t="s">
        <v>251</v>
      </c>
      <c r="AT220" s="24" t="s">
        <v>163</v>
      </c>
      <c r="AU220" s="24" t="s">
        <v>82</v>
      </c>
      <c r="AY220" s="24" t="s">
        <v>161</v>
      </c>
      <c r="BE220" s="204">
        <f>IF(N220="základní",J220,0)</f>
        <v>0</v>
      </c>
      <c r="BF220" s="204">
        <f>IF(N220="snížená",J220,0)</f>
        <v>0</v>
      </c>
      <c r="BG220" s="204">
        <f>IF(N220="zákl. přenesená",J220,0)</f>
        <v>0</v>
      </c>
      <c r="BH220" s="204">
        <f>IF(N220="sníž. přenesená",J220,0)</f>
        <v>0</v>
      </c>
      <c r="BI220" s="204">
        <f>IF(N220="nulová",J220,0)</f>
        <v>0</v>
      </c>
      <c r="BJ220" s="24" t="s">
        <v>24</v>
      </c>
      <c r="BK220" s="204">
        <f>ROUND(I220*H220,2)</f>
        <v>0</v>
      </c>
      <c r="BL220" s="24" t="s">
        <v>251</v>
      </c>
      <c r="BM220" s="24" t="s">
        <v>621</v>
      </c>
    </row>
    <row r="221" spans="2:65" s="1" customFormat="1" ht="22.5" customHeight="1">
      <c r="B221" s="41"/>
      <c r="C221" s="193" t="s">
        <v>622</v>
      </c>
      <c r="D221" s="193" t="s">
        <v>163</v>
      </c>
      <c r="E221" s="194" t="s">
        <v>623</v>
      </c>
      <c r="F221" s="195" t="s">
        <v>624</v>
      </c>
      <c r="G221" s="196" t="s">
        <v>166</v>
      </c>
      <c r="H221" s="197">
        <v>150</v>
      </c>
      <c r="I221" s="198"/>
      <c r="J221" s="199">
        <f>ROUND(I221*H221,2)</f>
        <v>0</v>
      </c>
      <c r="K221" s="195" t="s">
        <v>22</v>
      </c>
      <c r="L221" s="61"/>
      <c r="M221" s="200" t="s">
        <v>22</v>
      </c>
      <c r="N221" s="201" t="s">
        <v>44</v>
      </c>
      <c r="O221" s="42"/>
      <c r="P221" s="202">
        <f>O221*H221</f>
        <v>0</v>
      </c>
      <c r="Q221" s="202">
        <v>0</v>
      </c>
      <c r="R221" s="202">
        <f>Q221*H221</f>
        <v>0</v>
      </c>
      <c r="S221" s="202">
        <v>0</v>
      </c>
      <c r="T221" s="203">
        <f>S221*H221</f>
        <v>0</v>
      </c>
      <c r="AR221" s="24" t="s">
        <v>251</v>
      </c>
      <c r="AT221" s="24" t="s">
        <v>163</v>
      </c>
      <c r="AU221" s="24" t="s">
        <v>82</v>
      </c>
      <c r="AY221" s="24" t="s">
        <v>161</v>
      </c>
      <c r="BE221" s="204">
        <f>IF(N221="základní",J221,0)</f>
        <v>0</v>
      </c>
      <c r="BF221" s="204">
        <f>IF(N221="snížená",J221,0)</f>
        <v>0</v>
      </c>
      <c r="BG221" s="204">
        <f>IF(N221="zákl. přenesená",J221,0)</f>
        <v>0</v>
      </c>
      <c r="BH221" s="204">
        <f>IF(N221="sníž. přenesená",J221,0)</f>
        <v>0</v>
      </c>
      <c r="BI221" s="204">
        <f>IF(N221="nulová",J221,0)</f>
        <v>0</v>
      </c>
      <c r="BJ221" s="24" t="s">
        <v>24</v>
      </c>
      <c r="BK221" s="204">
        <f>ROUND(I221*H221,2)</f>
        <v>0</v>
      </c>
      <c r="BL221" s="24" t="s">
        <v>251</v>
      </c>
      <c r="BM221" s="24" t="s">
        <v>625</v>
      </c>
    </row>
    <row r="222" spans="2:65" s="1" customFormat="1" ht="22.5" customHeight="1">
      <c r="B222" s="41"/>
      <c r="C222" s="193" t="s">
        <v>626</v>
      </c>
      <c r="D222" s="193" t="s">
        <v>163</v>
      </c>
      <c r="E222" s="194" t="s">
        <v>627</v>
      </c>
      <c r="F222" s="195" t="s">
        <v>628</v>
      </c>
      <c r="G222" s="196" t="s">
        <v>166</v>
      </c>
      <c r="H222" s="197">
        <v>20</v>
      </c>
      <c r="I222" s="198"/>
      <c r="J222" s="199">
        <f>ROUND(I222*H222,2)</f>
        <v>0</v>
      </c>
      <c r="K222" s="195" t="s">
        <v>22</v>
      </c>
      <c r="L222" s="61"/>
      <c r="M222" s="200" t="s">
        <v>22</v>
      </c>
      <c r="N222" s="201" t="s">
        <v>44</v>
      </c>
      <c r="O222" s="42"/>
      <c r="P222" s="202">
        <f>O222*H222</f>
        <v>0</v>
      </c>
      <c r="Q222" s="202">
        <v>0</v>
      </c>
      <c r="R222" s="202">
        <f>Q222*H222</f>
        <v>0</v>
      </c>
      <c r="S222" s="202">
        <v>0</v>
      </c>
      <c r="T222" s="203">
        <f>S222*H222</f>
        <v>0</v>
      </c>
      <c r="AR222" s="24" t="s">
        <v>251</v>
      </c>
      <c r="AT222" s="24" t="s">
        <v>163</v>
      </c>
      <c r="AU222" s="24" t="s">
        <v>82</v>
      </c>
      <c r="AY222" s="24" t="s">
        <v>161</v>
      </c>
      <c r="BE222" s="204">
        <f>IF(N222="základní",J222,0)</f>
        <v>0</v>
      </c>
      <c r="BF222" s="204">
        <f>IF(N222="snížená",J222,0)</f>
        <v>0</v>
      </c>
      <c r="BG222" s="204">
        <f>IF(N222="zákl. přenesená",J222,0)</f>
        <v>0</v>
      </c>
      <c r="BH222" s="204">
        <f>IF(N222="sníž. přenesená",J222,0)</f>
        <v>0</v>
      </c>
      <c r="BI222" s="204">
        <f>IF(N222="nulová",J222,0)</f>
        <v>0</v>
      </c>
      <c r="BJ222" s="24" t="s">
        <v>24</v>
      </c>
      <c r="BK222" s="204">
        <f>ROUND(I222*H222,2)</f>
        <v>0</v>
      </c>
      <c r="BL222" s="24" t="s">
        <v>251</v>
      </c>
      <c r="BM222" s="24" t="s">
        <v>629</v>
      </c>
    </row>
    <row r="223" spans="2:65" s="1" customFormat="1" ht="22.5" customHeight="1">
      <c r="B223" s="41"/>
      <c r="C223" s="193" t="s">
        <v>630</v>
      </c>
      <c r="D223" s="193" t="s">
        <v>163</v>
      </c>
      <c r="E223" s="194" t="s">
        <v>631</v>
      </c>
      <c r="F223" s="195" t="s">
        <v>632</v>
      </c>
      <c r="G223" s="196" t="s">
        <v>166</v>
      </c>
      <c r="H223" s="197">
        <v>10</v>
      </c>
      <c r="I223" s="198"/>
      <c r="J223" s="199">
        <f>ROUND(I223*H223,2)</f>
        <v>0</v>
      </c>
      <c r="K223" s="195" t="s">
        <v>22</v>
      </c>
      <c r="L223" s="61"/>
      <c r="M223" s="200" t="s">
        <v>22</v>
      </c>
      <c r="N223" s="201" t="s">
        <v>44</v>
      </c>
      <c r="O223" s="42"/>
      <c r="P223" s="202">
        <f>O223*H223</f>
        <v>0</v>
      </c>
      <c r="Q223" s="202">
        <v>0</v>
      </c>
      <c r="R223" s="202">
        <f>Q223*H223</f>
        <v>0</v>
      </c>
      <c r="S223" s="202">
        <v>0</v>
      </c>
      <c r="T223" s="203">
        <f>S223*H223</f>
        <v>0</v>
      </c>
      <c r="AR223" s="24" t="s">
        <v>251</v>
      </c>
      <c r="AT223" s="24" t="s">
        <v>163</v>
      </c>
      <c r="AU223" s="24" t="s">
        <v>82</v>
      </c>
      <c r="AY223" s="24" t="s">
        <v>161</v>
      </c>
      <c r="BE223" s="204">
        <f>IF(N223="základní",J223,0)</f>
        <v>0</v>
      </c>
      <c r="BF223" s="204">
        <f>IF(N223="snížená",J223,0)</f>
        <v>0</v>
      </c>
      <c r="BG223" s="204">
        <f>IF(N223="zákl. přenesená",J223,0)</f>
        <v>0</v>
      </c>
      <c r="BH223" s="204">
        <f>IF(N223="sníž. přenesená",J223,0)</f>
        <v>0</v>
      </c>
      <c r="BI223" s="204">
        <f>IF(N223="nulová",J223,0)</f>
        <v>0</v>
      </c>
      <c r="BJ223" s="24" t="s">
        <v>24</v>
      </c>
      <c r="BK223" s="204">
        <f>ROUND(I223*H223,2)</f>
        <v>0</v>
      </c>
      <c r="BL223" s="24" t="s">
        <v>251</v>
      </c>
      <c r="BM223" s="24" t="s">
        <v>633</v>
      </c>
    </row>
    <row r="224" spans="2:65" s="10" customFormat="1" ht="29.85" customHeight="1">
      <c r="B224" s="176"/>
      <c r="C224" s="177"/>
      <c r="D224" s="190" t="s">
        <v>72</v>
      </c>
      <c r="E224" s="191" t="s">
        <v>634</v>
      </c>
      <c r="F224" s="191" t="s">
        <v>387</v>
      </c>
      <c r="G224" s="177"/>
      <c r="H224" s="177"/>
      <c r="I224" s="180"/>
      <c r="J224" s="192">
        <f>BK224</f>
        <v>0</v>
      </c>
      <c r="K224" s="177"/>
      <c r="L224" s="182"/>
      <c r="M224" s="183"/>
      <c r="N224" s="184"/>
      <c r="O224" s="184"/>
      <c r="P224" s="185">
        <f>SUM(P225:P229)</f>
        <v>0</v>
      </c>
      <c r="Q224" s="184"/>
      <c r="R224" s="185">
        <f>SUM(R225:R229)</f>
        <v>0</v>
      </c>
      <c r="S224" s="184"/>
      <c r="T224" s="186">
        <f>SUM(T225:T229)</f>
        <v>0</v>
      </c>
      <c r="AR224" s="187" t="s">
        <v>82</v>
      </c>
      <c r="AT224" s="188" t="s">
        <v>72</v>
      </c>
      <c r="AU224" s="188" t="s">
        <v>24</v>
      </c>
      <c r="AY224" s="187" t="s">
        <v>161</v>
      </c>
      <c r="BK224" s="189">
        <f>SUM(BK225:BK229)</f>
        <v>0</v>
      </c>
    </row>
    <row r="225" spans="2:65" s="1" customFormat="1" ht="22.5" customHeight="1">
      <c r="B225" s="41"/>
      <c r="C225" s="193" t="s">
        <v>635</v>
      </c>
      <c r="D225" s="193" t="s">
        <v>163</v>
      </c>
      <c r="E225" s="194" t="s">
        <v>636</v>
      </c>
      <c r="F225" s="195" t="s">
        <v>637</v>
      </c>
      <c r="G225" s="196" t="s">
        <v>264</v>
      </c>
      <c r="H225" s="197">
        <v>8</v>
      </c>
      <c r="I225" s="198"/>
      <c r="J225" s="199">
        <f>ROUND(I225*H225,2)</f>
        <v>0</v>
      </c>
      <c r="K225" s="195" t="s">
        <v>22</v>
      </c>
      <c r="L225" s="61"/>
      <c r="M225" s="200" t="s">
        <v>22</v>
      </c>
      <c r="N225" s="201" t="s">
        <v>44</v>
      </c>
      <c r="O225" s="42"/>
      <c r="P225" s="202">
        <f>O225*H225</f>
        <v>0</v>
      </c>
      <c r="Q225" s="202">
        <v>0</v>
      </c>
      <c r="R225" s="202">
        <f>Q225*H225</f>
        <v>0</v>
      </c>
      <c r="S225" s="202">
        <v>0</v>
      </c>
      <c r="T225" s="203">
        <f>S225*H225</f>
        <v>0</v>
      </c>
      <c r="AR225" s="24" t="s">
        <v>251</v>
      </c>
      <c r="AT225" s="24" t="s">
        <v>163</v>
      </c>
      <c r="AU225" s="24" t="s">
        <v>82</v>
      </c>
      <c r="AY225" s="24" t="s">
        <v>161</v>
      </c>
      <c r="BE225" s="204">
        <f>IF(N225="základní",J225,0)</f>
        <v>0</v>
      </c>
      <c r="BF225" s="204">
        <f>IF(N225="snížená",J225,0)</f>
        <v>0</v>
      </c>
      <c r="BG225" s="204">
        <f>IF(N225="zákl. přenesená",J225,0)</f>
        <v>0</v>
      </c>
      <c r="BH225" s="204">
        <f>IF(N225="sníž. přenesená",J225,0)</f>
        <v>0</v>
      </c>
      <c r="BI225" s="204">
        <f>IF(N225="nulová",J225,0)</f>
        <v>0</v>
      </c>
      <c r="BJ225" s="24" t="s">
        <v>24</v>
      </c>
      <c r="BK225" s="204">
        <f>ROUND(I225*H225,2)</f>
        <v>0</v>
      </c>
      <c r="BL225" s="24" t="s">
        <v>251</v>
      </c>
      <c r="BM225" s="24" t="s">
        <v>638</v>
      </c>
    </row>
    <row r="226" spans="2:65" s="1" customFormat="1" ht="22.5" customHeight="1">
      <c r="B226" s="41"/>
      <c r="C226" s="193" t="s">
        <v>639</v>
      </c>
      <c r="D226" s="193" t="s">
        <v>163</v>
      </c>
      <c r="E226" s="194" t="s">
        <v>640</v>
      </c>
      <c r="F226" s="195" t="s">
        <v>641</v>
      </c>
      <c r="G226" s="196" t="s">
        <v>166</v>
      </c>
      <c r="H226" s="197">
        <v>150</v>
      </c>
      <c r="I226" s="198"/>
      <c r="J226" s="199">
        <f>ROUND(I226*H226,2)</f>
        <v>0</v>
      </c>
      <c r="K226" s="195" t="s">
        <v>22</v>
      </c>
      <c r="L226" s="61"/>
      <c r="M226" s="200" t="s">
        <v>22</v>
      </c>
      <c r="N226" s="201" t="s">
        <v>44</v>
      </c>
      <c r="O226" s="42"/>
      <c r="P226" s="202">
        <f>O226*H226</f>
        <v>0</v>
      </c>
      <c r="Q226" s="202">
        <v>0</v>
      </c>
      <c r="R226" s="202">
        <f>Q226*H226</f>
        <v>0</v>
      </c>
      <c r="S226" s="202">
        <v>0</v>
      </c>
      <c r="T226" s="203">
        <f>S226*H226</f>
        <v>0</v>
      </c>
      <c r="AR226" s="24" t="s">
        <v>251</v>
      </c>
      <c r="AT226" s="24" t="s">
        <v>163</v>
      </c>
      <c r="AU226" s="24" t="s">
        <v>82</v>
      </c>
      <c r="AY226" s="24" t="s">
        <v>161</v>
      </c>
      <c r="BE226" s="204">
        <f>IF(N226="základní",J226,0)</f>
        <v>0</v>
      </c>
      <c r="BF226" s="204">
        <f>IF(N226="snížená",J226,0)</f>
        <v>0</v>
      </c>
      <c r="BG226" s="204">
        <f>IF(N226="zákl. přenesená",J226,0)</f>
        <v>0</v>
      </c>
      <c r="BH226" s="204">
        <f>IF(N226="sníž. přenesená",J226,0)</f>
        <v>0</v>
      </c>
      <c r="BI226" s="204">
        <f>IF(N226="nulová",J226,0)</f>
        <v>0</v>
      </c>
      <c r="BJ226" s="24" t="s">
        <v>24</v>
      </c>
      <c r="BK226" s="204">
        <f>ROUND(I226*H226,2)</f>
        <v>0</v>
      </c>
      <c r="BL226" s="24" t="s">
        <v>251</v>
      </c>
      <c r="BM226" s="24" t="s">
        <v>642</v>
      </c>
    </row>
    <row r="227" spans="2:65" s="1" customFormat="1" ht="22.5" customHeight="1">
      <c r="B227" s="41"/>
      <c r="C227" s="193" t="s">
        <v>643</v>
      </c>
      <c r="D227" s="193" t="s">
        <v>163</v>
      </c>
      <c r="E227" s="194" t="s">
        <v>644</v>
      </c>
      <c r="F227" s="195" t="s">
        <v>645</v>
      </c>
      <c r="G227" s="196" t="s">
        <v>166</v>
      </c>
      <c r="H227" s="197">
        <v>20</v>
      </c>
      <c r="I227" s="198"/>
      <c r="J227" s="199">
        <f>ROUND(I227*H227,2)</f>
        <v>0</v>
      </c>
      <c r="K227" s="195" t="s">
        <v>22</v>
      </c>
      <c r="L227" s="61"/>
      <c r="M227" s="200" t="s">
        <v>22</v>
      </c>
      <c r="N227" s="201" t="s">
        <v>44</v>
      </c>
      <c r="O227" s="42"/>
      <c r="P227" s="202">
        <f>O227*H227</f>
        <v>0</v>
      </c>
      <c r="Q227" s="202">
        <v>0</v>
      </c>
      <c r="R227" s="202">
        <f>Q227*H227</f>
        <v>0</v>
      </c>
      <c r="S227" s="202">
        <v>0</v>
      </c>
      <c r="T227" s="203">
        <f>S227*H227</f>
        <v>0</v>
      </c>
      <c r="AR227" s="24" t="s">
        <v>251</v>
      </c>
      <c r="AT227" s="24" t="s">
        <v>163</v>
      </c>
      <c r="AU227" s="24" t="s">
        <v>82</v>
      </c>
      <c r="AY227" s="24" t="s">
        <v>161</v>
      </c>
      <c r="BE227" s="204">
        <f>IF(N227="základní",J227,0)</f>
        <v>0</v>
      </c>
      <c r="BF227" s="204">
        <f>IF(N227="snížená",J227,0)</f>
        <v>0</v>
      </c>
      <c r="BG227" s="204">
        <f>IF(N227="zákl. přenesená",J227,0)</f>
        <v>0</v>
      </c>
      <c r="BH227" s="204">
        <f>IF(N227="sníž. přenesená",J227,0)</f>
        <v>0</v>
      </c>
      <c r="BI227" s="204">
        <f>IF(N227="nulová",J227,0)</f>
        <v>0</v>
      </c>
      <c r="BJ227" s="24" t="s">
        <v>24</v>
      </c>
      <c r="BK227" s="204">
        <f>ROUND(I227*H227,2)</f>
        <v>0</v>
      </c>
      <c r="BL227" s="24" t="s">
        <v>251</v>
      </c>
      <c r="BM227" s="24" t="s">
        <v>646</v>
      </c>
    </row>
    <row r="228" spans="2:65" s="1" customFormat="1" ht="22.5" customHeight="1">
      <c r="B228" s="41"/>
      <c r="C228" s="193" t="s">
        <v>647</v>
      </c>
      <c r="D228" s="193" t="s">
        <v>163</v>
      </c>
      <c r="E228" s="194" t="s">
        <v>648</v>
      </c>
      <c r="F228" s="195" t="s">
        <v>649</v>
      </c>
      <c r="G228" s="196" t="s">
        <v>650</v>
      </c>
      <c r="H228" s="197">
        <v>20</v>
      </c>
      <c r="I228" s="198"/>
      <c r="J228" s="199">
        <f>ROUND(I228*H228,2)</f>
        <v>0</v>
      </c>
      <c r="K228" s="195" t="s">
        <v>22</v>
      </c>
      <c r="L228" s="61"/>
      <c r="M228" s="200" t="s">
        <v>22</v>
      </c>
      <c r="N228" s="201" t="s">
        <v>44</v>
      </c>
      <c r="O228" s="42"/>
      <c r="P228" s="202">
        <f>O228*H228</f>
        <v>0</v>
      </c>
      <c r="Q228" s="202">
        <v>0</v>
      </c>
      <c r="R228" s="202">
        <f>Q228*H228</f>
        <v>0</v>
      </c>
      <c r="S228" s="202">
        <v>0</v>
      </c>
      <c r="T228" s="203">
        <f>S228*H228</f>
        <v>0</v>
      </c>
      <c r="AR228" s="24" t="s">
        <v>251</v>
      </c>
      <c r="AT228" s="24" t="s">
        <v>163</v>
      </c>
      <c r="AU228" s="24" t="s">
        <v>82</v>
      </c>
      <c r="AY228" s="24" t="s">
        <v>161</v>
      </c>
      <c r="BE228" s="204">
        <f>IF(N228="základní",J228,0)</f>
        <v>0</v>
      </c>
      <c r="BF228" s="204">
        <f>IF(N228="snížená",J228,0)</f>
        <v>0</v>
      </c>
      <c r="BG228" s="204">
        <f>IF(N228="zákl. přenesená",J228,0)</f>
        <v>0</v>
      </c>
      <c r="BH228" s="204">
        <f>IF(N228="sníž. přenesená",J228,0)</f>
        <v>0</v>
      </c>
      <c r="BI228" s="204">
        <f>IF(N228="nulová",J228,0)</f>
        <v>0</v>
      </c>
      <c r="BJ228" s="24" t="s">
        <v>24</v>
      </c>
      <c r="BK228" s="204">
        <f>ROUND(I228*H228,2)</f>
        <v>0</v>
      </c>
      <c r="BL228" s="24" t="s">
        <v>251</v>
      </c>
      <c r="BM228" s="24" t="s">
        <v>651</v>
      </c>
    </row>
    <row r="229" spans="2:65" s="1" customFormat="1" ht="22.5" customHeight="1">
      <c r="B229" s="41"/>
      <c r="C229" s="193" t="s">
        <v>652</v>
      </c>
      <c r="D229" s="193" t="s">
        <v>163</v>
      </c>
      <c r="E229" s="194" t="s">
        <v>653</v>
      </c>
      <c r="F229" s="195" t="s">
        <v>654</v>
      </c>
      <c r="G229" s="196" t="s">
        <v>390</v>
      </c>
      <c r="H229" s="197">
        <v>1</v>
      </c>
      <c r="I229" s="198"/>
      <c r="J229" s="199">
        <f>ROUND(I229*H229,2)</f>
        <v>0</v>
      </c>
      <c r="K229" s="195" t="s">
        <v>22</v>
      </c>
      <c r="L229" s="61"/>
      <c r="M229" s="200" t="s">
        <v>22</v>
      </c>
      <c r="N229" s="201" t="s">
        <v>44</v>
      </c>
      <c r="O229" s="42"/>
      <c r="P229" s="202">
        <f>O229*H229</f>
        <v>0</v>
      </c>
      <c r="Q229" s="202">
        <v>0</v>
      </c>
      <c r="R229" s="202">
        <f>Q229*H229</f>
        <v>0</v>
      </c>
      <c r="S229" s="202">
        <v>0</v>
      </c>
      <c r="T229" s="203">
        <f>S229*H229</f>
        <v>0</v>
      </c>
      <c r="AR229" s="24" t="s">
        <v>251</v>
      </c>
      <c r="AT229" s="24" t="s">
        <v>163</v>
      </c>
      <c r="AU229" s="24" t="s">
        <v>82</v>
      </c>
      <c r="AY229" s="24" t="s">
        <v>161</v>
      </c>
      <c r="BE229" s="204">
        <f>IF(N229="základní",J229,0)</f>
        <v>0</v>
      </c>
      <c r="BF229" s="204">
        <f>IF(N229="snížená",J229,0)</f>
        <v>0</v>
      </c>
      <c r="BG229" s="204">
        <f>IF(N229="zákl. přenesená",J229,0)</f>
        <v>0</v>
      </c>
      <c r="BH229" s="204">
        <f>IF(N229="sníž. přenesená",J229,0)</f>
        <v>0</v>
      </c>
      <c r="BI229" s="204">
        <f>IF(N229="nulová",J229,0)</f>
        <v>0</v>
      </c>
      <c r="BJ229" s="24" t="s">
        <v>24</v>
      </c>
      <c r="BK229" s="204">
        <f>ROUND(I229*H229,2)</f>
        <v>0</v>
      </c>
      <c r="BL229" s="24" t="s">
        <v>251</v>
      </c>
      <c r="BM229" s="24" t="s">
        <v>655</v>
      </c>
    </row>
    <row r="230" spans="2:65" s="10" customFormat="1" ht="29.85" customHeight="1">
      <c r="B230" s="176"/>
      <c r="C230" s="177"/>
      <c r="D230" s="190" t="s">
        <v>72</v>
      </c>
      <c r="E230" s="191" t="s">
        <v>656</v>
      </c>
      <c r="F230" s="191" t="s">
        <v>657</v>
      </c>
      <c r="G230" s="177"/>
      <c r="H230" s="177"/>
      <c r="I230" s="180"/>
      <c r="J230" s="192">
        <f>BK230</f>
        <v>0</v>
      </c>
      <c r="K230" s="177"/>
      <c r="L230" s="182"/>
      <c r="M230" s="183"/>
      <c r="N230" s="184"/>
      <c r="O230" s="184"/>
      <c r="P230" s="185">
        <f>P231</f>
        <v>0</v>
      </c>
      <c r="Q230" s="184"/>
      <c r="R230" s="185">
        <f>R231</f>
        <v>0</v>
      </c>
      <c r="S230" s="184"/>
      <c r="T230" s="186">
        <f>T231</f>
        <v>0</v>
      </c>
      <c r="AR230" s="187" t="s">
        <v>82</v>
      </c>
      <c r="AT230" s="188" t="s">
        <v>72</v>
      </c>
      <c r="AU230" s="188" t="s">
        <v>24</v>
      </c>
      <c r="AY230" s="187" t="s">
        <v>161</v>
      </c>
      <c r="BK230" s="189">
        <f>BK231</f>
        <v>0</v>
      </c>
    </row>
    <row r="231" spans="2:65" s="1" customFormat="1" ht="22.5" customHeight="1">
      <c r="B231" s="41"/>
      <c r="C231" s="193" t="s">
        <v>658</v>
      </c>
      <c r="D231" s="193" t="s">
        <v>163</v>
      </c>
      <c r="E231" s="194" t="s">
        <v>659</v>
      </c>
      <c r="F231" s="195" t="s">
        <v>660</v>
      </c>
      <c r="G231" s="196" t="s">
        <v>264</v>
      </c>
      <c r="H231" s="197">
        <v>1</v>
      </c>
      <c r="I231" s="198"/>
      <c r="J231" s="199">
        <f>ROUND(I231*H231,2)</f>
        <v>0</v>
      </c>
      <c r="K231" s="195" t="s">
        <v>22</v>
      </c>
      <c r="L231" s="61"/>
      <c r="M231" s="200" t="s">
        <v>22</v>
      </c>
      <c r="N231" s="201" t="s">
        <v>44</v>
      </c>
      <c r="O231" s="42"/>
      <c r="P231" s="202">
        <f>O231*H231</f>
        <v>0</v>
      </c>
      <c r="Q231" s="202">
        <v>0</v>
      </c>
      <c r="R231" s="202">
        <f>Q231*H231</f>
        <v>0</v>
      </c>
      <c r="S231" s="202">
        <v>0</v>
      </c>
      <c r="T231" s="203">
        <f>S231*H231</f>
        <v>0</v>
      </c>
      <c r="AR231" s="24" t="s">
        <v>251</v>
      </c>
      <c r="AT231" s="24" t="s">
        <v>163</v>
      </c>
      <c r="AU231" s="24" t="s">
        <v>82</v>
      </c>
      <c r="AY231" s="24" t="s">
        <v>161</v>
      </c>
      <c r="BE231" s="204">
        <f>IF(N231="základní",J231,0)</f>
        <v>0</v>
      </c>
      <c r="BF231" s="204">
        <f>IF(N231="snížená",J231,0)</f>
        <v>0</v>
      </c>
      <c r="BG231" s="204">
        <f>IF(N231="zákl. přenesená",J231,0)</f>
        <v>0</v>
      </c>
      <c r="BH231" s="204">
        <f>IF(N231="sníž. přenesená",J231,0)</f>
        <v>0</v>
      </c>
      <c r="BI231" s="204">
        <f>IF(N231="nulová",J231,0)</f>
        <v>0</v>
      </c>
      <c r="BJ231" s="24" t="s">
        <v>24</v>
      </c>
      <c r="BK231" s="204">
        <f>ROUND(I231*H231,2)</f>
        <v>0</v>
      </c>
      <c r="BL231" s="24" t="s">
        <v>251</v>
      </c>
      <c r="BM231" s="24" t="s">
        <v>661</v>
      </c>
    </row>
    <row r="232" spans="2:65" s="10" customFormat="1" ht="29.85" customHeight="1">
      <c r="B232" s="176"/>
      <c r="C232" s="177"/>
      <c r="D232" s="190" t="s">
        <v>72</v>
      </c>
      <c r="E232" s="191" t="s">
        <v>662</v>
      </c>
      <c r="F232" s="191" t="s">
        <v>663</v>
      </c>
      <c r="G232" s="177"/>
      <c r="H232" s="177"/>
      <c r="I232" s="180"/>
      <c r="J232" s="192">
        <f>BK232</f>
        <v>0</v>
      </c>
      <c r="K232" s="177"/>
      <c r="L232" s="182"/>
      <c r="M232" s="183"/>
      <c r="N232" s="184"/>
      <c r="O232" s="184"/>
      <c r="P232" s="185">
        <f>SUM(P233:P240)</f>
        <v>0</v>
      </c>
      <c r="Q232" s="184"/>
      <c r="R232" s="185">
        <f>SUM(R233:R240)</f>
        <v>3.5526352400000003</v>
      </c>
      <c r="S232" s="184"/>
      <c r="T232" s="186">
        <f>SUM(T233:T240)</f>
        <v>0</v>
      </c>
      <c r="AR232" s="187" t="s">
        <v>82</v>
      </c>
      <c r="AT232" s="188" t="s">
        <v>72</v>
      </c>
      <c r="AU232" s="188" t="s">
        <v>24</v>
      </c>
      <c r="AY232" s="187" t="s">
        <v>161</v>
      </c>
      <c r="BK232" s="189">
        <f>SUM(BK233:BK240)</f>
        <v>0</v>
      </c>
    </row>
    <row r="233" spans="2:65" s="1" customFormat="1" ht="22.5" customHeight="1">
      <c r="B233" s="41"/>
      <c r="C233" s="193" t="s">
        <v>664</v>
      </c>
      <c r="D233" s="193" t="s">
        <v>163</v>
      </c>
      <c r="E233" s="194" t="s">
        <v>665</v>
      </c>
      <c r="F233" s="195" t="s">
        <v>666</v>
      </c>
      <c r="G233" s="196" t="s">
        <v>220</v>
      </c>
      <c r="H233" s="197">
        <v>143.5</v>
      </c>
      <c r="I233" s="198"/>
      <c r="J233" s="199">
        <f>ROUND(I233*H233,2)</f>
        <v>0</v>
      </c>
      <c r="K233" s="195" t="s">
        <v>22</v>
      </c>
      <c r="L233" s="61"/>
      <c r="M233" s="200" t="s">
        <v>22</v>
      </c>
      <c r="N233" s="201" t="s">
        <v>44</v>
      </c>
      <c r="O233" s="42"/>
      <c r="P233" s="202">
        <f>O233*H233</f>
        <v>0</v>
      </c>
      <c r="Q233" s="202">
        <v>0</v>
      </c>
      <c r="R233" s="202">
        <f>Q233*H233</f>
        <v>0</v>
      </c>
      <c r="S233" s="202">
        <v>0</v>
      </c>
      <c r="T233" s="203">
        <f>S233*H233</f>
        <v>0</v>
      </c>
      <c r="AR233" s="24" t="s">
        <v>251</v>
      </c>
      <c r="AT233" s="24" t="s">
        <v>163</v>
      </c>
      <c r="AU233" s="24" t="s">
        <v>82</v>
      </c>
      <c r="AY233" s="24" t="s">
        <v>161</v>
      </c>
      <c r="BE233" s="204">
        <f>IF(N233="základní",J233,0)</f>
        <v>0</v>
      </c>
      <c r="BF233" s="204">
        <f>IF(N233="snížená",J233,0)</f>
        <v>0</v>
      </c>
      <c r="BG233" s="204">
        <f>IF(N233="zákl. přenesená",J233,0)</f>
        <v>0</v>
      </c>
      <c r="BH233" s="204">
        <f>IF(N233="sníž. přenesená",J233,0)</f>
        <v>0</v>
      </c>
      <c r="BI233" s="204">
        <f>IF(N233="nulová",J233,0)</f>
        <v>0</v>
      </c>
      <c r="BJ233" s="24" t="s">
        <v>24</v>
      </c>
      <c r="BK233" s="204">
        <f>ROUND(I233*H233,2)</f>
        <v>0</v>
      </c>
      <c r="BL233" s="24" t="s">
        <v>251</v>
      </c>
      <c r="BM233" s="24" t="s">
        <v>667</v>
      </c>
    </row>
    <row r="234" spans="2:65" s="12" customFormat="1">
      <c r="B234" s="217"/>
      <c r="C234" s="218"/>
      <c r="D234" s="207" t="s">
        <v>170</v>
      </c>
      <c r="E234" s="229" t="s">
        <v>22</v>
      </c>
      <c r="F234" s="230" t="s">
        <v>668</v>
      </c>
      <c r="G234" s="218"/>
      <c r="H234" s="231">
        <v>146</v>
      </c>
      <c r="I234" s="223"/>
      <c r="J234" s="218"/>
      <c r="K234" s="218"/>
      <c r="L234" s="224"/>
      <c r="M234" s="225"/>
      <c r="N234" s="226"/>
      <c r="O234" s="226"/>
      <c r="P234" s="226"/>
      <c r="Q234" s="226"/>
      <c r="R234" s="226"/>
      <c r="S234" s="226"/>
      <c r="T234" s="227"/>
      <c r="AT234" s="228" t="s">
        <v>170</v>
      </c>
      <c r="AU234" s="228" t="s">
        <v>82</v>
      </c>
      <c r="AV234" s="12" t="s">
        <v>82</v>
      </c>
      <c r="AW234" s="12" t="s">
        <v>37</v>
      </c>
      <c r="AX234" s="12" t="s">
        <v>73</v>
      </c>
      <c r="AY234" s="228" t="s">
        <v>161</v>
      </c>
    </row>
    <row r="235" spans="2:65" s="12" customFormat="1">
      <c r="B235" s="217"/>
      <c r="C235" s="218"/>
      <c r="D235" s="207" t="s">
        <v>170</v>
      </c>
      <c r="E235" s="229" t="s">
        <v>22</v>
      </c>
      <c r="F235" s="230" t="s">
        <v>669</v>
      </c>
      <c r="G235" s="218"/>
      <c r="H235" s="231">
        <v>-2.5</v>
      </c>
      <c r="I235" s="223"/>
      <c r="J235" s="218"/>
      <c r="K235" s="218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170</v>
      </c>
      <c r="AU235" s="228" t="s">
        <v>82</v>
      </c>
      <c r="AV235" s="12" t="s">
        <v>82</v>
      </c>
      <c r="AW235" s="12" t="s">
        <v>37</v>
      </c>
      <c r="AX235" s="12" t="s">
        <v>73</v>
      </c>
      <c r="AY235" s="228" t="s">
        <v>161</v>
      </c>
    </row>
    <row r="236" spans="2:65" s="13" customFormat="1">
      <c r="B236" s="246"/>
      <c r="C236" s="247"/>
      <c r="D236" s="219" t="s">
        <v>170</v>
      </c>
      <c r="E236" s="248" t="s">
        <v>22</v>
      </c>
      <c r="F236" s="249" t="s">
        <v>302</v>
      </c>
      <c r="G236" s="247"/>
      <c r="H236" s="250">
        <v>143.5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AT236" s="256" t="s">
        <v>170</v>
      </c>
      <c r="AU236" s="256" t="s">
        <v>82</v>
      </c>
      <c r="AV236" s="13" t="s">
        <v>168</v>
      </c>
      <c r="AW236" s="13" t="s">
        <v>37</v>
      </c>
      <c r="AX236" s="13" t="s">
        <v>24</v>
      </c>
      <c r="AY236" s="256" t="s">
        <v>161</v>
      </c>
    </row>
    <row r="237" spans="2:65" s="1" customFormat="1" ht="22.5" customHeight="1">
      <c r="B237" s="41"/>
      <c r="C237" s="232" t="s">
        <v>670</v>
      </c>
      <c r="D237" s="232" t="s">
        <v>261</v>
      </c>
      <c r="E237" s="233" t="s">
        <v>671</v>
      </c>
      <c r="F237" s="234" t="s">
        <v>672</v>
      </c>
      <c r="G237" s="235" t="s">
        <v>175</v>
      </c>
      <c r="H237" s="236">
        <v>6.3140000000000001</v>
      </c>
      <c r="I237" s="237"/>
      <c r="J237" s="238">
        <f>ROUND(I237*H237,2)</f>
        <v>0</v>
      </c>
      <c r="K237" s="234" t="s">
        <v>22</v>
      </c>
      <c r="L237" s="239"/>
      <c r="M237" s="240" t="s">
        <v>22</v>
      </c>
      <c r="N237" s="241" t="s">
        <v>44</v>
      </c>
      <c r="O237" s="42"/>
      <c r="P237" s="202">
        <f>O237*H237</f>
        <v>0</v>
      </c>
      <c r="Q237" s="202">
        <v>0.55000000000000004</v>
      </c>
      <c r="R237" s="202">
        <f>Q237*H237</f>
        <v>3.4727000000000001</v>
      </c>
      <c r="S237" s="202">
        <v>0</v>
      </c>
      <c r="T237" s="203">
        <f>S237*H237</f>
        <v>0</v>
      </c>
      <c r="AR237" s="24" t="s">
        <v>523</v>
      </c>
      <c r="AT237" s="24" t="s">
        <v>261</v>
      </c>
      <c r="AU237" s="24" t="s">
        <v>82</v>
      </c>
      <c r="AY237" s="24" t="s">
        <v>161</v>
      </c>
      <c r="BE237" s="204">
        <f>IF(N237="základní",J237,0)</f>
        <v>0</v>
      </c>
      <c r="BF237" s="204">
        <f>IF(N237="snížená",J237,0)</f>
        <v>0</v>
      </c>
      <c r="BG237" s="204">
        <f>IF(N237="zákl. přenesená",J237,0)</f>
        <v>0</v>
      </c>
      <c r="BH237" s="204">
        <f>IF(N237="sníž. přenesená",J237,0)</f>
        <v>0</v>
      </c>
      <c r="BI237" s="204">
        <f>IF(N237="nulová",J237,0)</f>
        <v>0</v>
      </c>
      <c r="BJ237" s="24" t="s">
        <v>24</v>
      </c>
      <c r="BK237" s="204">
        <f>ROUND(I237*H237,2)</f>
        <v>0</v>
      </c>
      <c r="BL237" s="24" t="s">
        <v>251</v>
      </c>
      <c r="BM237" s="24" t="s">
        <v>673</v>
      </c>
    </row>
    <row r="238" spans="2:65" s="12" customFormat="1">
      <c r="B238" s="217"/>
      <c r="C238" s="218"/>
      <c r="D238" s="219" t="s">
        <v>170</v>
      </c>
      <c r="E238" s="220" t="s">
        <v>22</v>
      </c>
      <c r="F238" s="221" t="s">
        <v>674</v>
      </c>
      <c r="G238" s="218"/>
      <c r="H238" s="222">
        <v>6.3140000000000001</v>
      </c>
      <c r="I238" s="223"/>
      <c r="J238" s="218"/>
      <c r="K238" s="218"/>
      <c r="L238" s="224"/>
      <c r="M238" s="225"/>
      <c r="N238" s="226"/>
      <c r="O238" s="226"/>
      <c r="P238" s="226"/>
      <c r="Q238" s="226"/>
      <c r="R238" s="226"/>
      <c r="S238" s="226"/>
      <c r="T238" s="227"/>
      <c r="AT238" s="228" t="s">
        <v>170</v>
      </c>
      <c r="AU238" s="228" t="s">
        <v>82</v>
      </c>
      <c r="AV238" s="12" t="s">
        <v>82</v>
      </c>
      <c r="AW238" s="12" t="s">
        <v>37</v>
      </c>
      <c r="AX238" s="12" t="s">
        <v>24</v>
      </c>
      <c r="AY238" s="228" t="s">
        <v>161</v>
      </c>
    </row>
    <row r="239" spans="2:65" s="1" customFormat="1" ht="22.5" customHeight="1">
      <c r="B239" s="41"/>
      <c r="C239" s="193" t="s">
        <v>675</v>
      </c>
      <c r="D239" s="193" t="s">
        <v>163</v>
      </c>
      <c r="E239" s="194" t="s">
        <v>676</v>
      </c>
      <c r="F239" s="195" t="s">
        <v>677</v>
      </c>
      <c r="G239" s="196" t="s">
        <v>175</v>
      </c>
      <c r="H239" s="197">
        <v>6.3140000000000001</v>
      </c>
      <c r="I239" s="198"/>
      <c r="J239" s="199">
        <f>ROUND(I239*H239,2)</f>
        <v>0</v>
      </c>
      <c r="K239" s="195" t="s">
        <v>188</v>
      </c>
      <c r="L239" s="61"/>
      <c r="M239" s="200" t="s">
        <v>22</v>
      </c>
      <c r="N239" s="201" t="s">
        <v>44</v>
      </c>
      <c r="O239" s="42"/>
      <c r="P239" s="202">
        <f>O239*H239</f>
        <v>0</v>
      </c>
      <c r="Q239" s="202">
        <v>1.2659999999999999E-2</v>
      </c>
      <c r="R239" s="202">
        <f>Q239*H239</f>
        <v>7.9935239999999991E-2</v>
      </c>
      <c r="S239" s="202">
        <v>0</v>
      </c>
      <c r="T239" s="203">
        <f>S239*H239</f>
        <v>0</v>
      </c>
      <c r="AR239" s="24" t="s">
        <v>251</v>
      </c>
      <c r="AT239" s="24" t="s">
        <v>163</v>
      </c>
      <c r="AU239" s="24" t="s">
        <v>82</v>
      </c>
      <c r="AY239" s="24" t="s">
        <v>161</v>
      </c>
      <c r="BE239" s="204">
        <f>IF(N239="základní",J239,0)</f>
        <v>0</v>
      </c>
      <c r="BF239" s="204">
        <f>IF(N239="snížená",J239,0)</f>
        <v>0</v>
      </c>
      <c r="BG239" s="204">
        <f>IF(N239="zákl. přenesená",J239,0)</f>
        <v>0</v>
      </c>
      <c r="BH239" s="204">
        <f>IF(N239="sníž. přenesená",J239,0)</f>
        <v>0</v>
      </c>
      <c r="BI239" s="204">
        <f>IF(N239="nulová",J239,0)</f>
        <v>0</v>
      </c>
      <c r="BJ239" s="24" t="s">
        <v>24</v>
      </c>
      <c r="BK239" s="204">
        <f>ROUND(I239*H239,2)</f>
        <v>0</v>
      </c>
      <c r="BL239" s="24" t="s">
        <v>251</v>
      </c>
      <c r="BM239" s="24" t="s">
        <v>678</v>
      </c>
    </row>
    <row r="240" spans="2:65" s="1" customFormat="1" ht="31.5" customHeight="1">
      <c r="B240" s="41"/>
      <c r="C240" s="193" t="s">
        <v>679</v>
      </c>
      <c r="D240" s="193" t="s">
        <v>163</v>
      </c>
      <c r="E240" s="194" t="s">
        <v>680</v>
      </c>
      <c r="F240" s="195" t="s">
        <v>681</v>
      </c>
      <c r="G240" s="196" t="s">
        <v>682</v>
      </c>
      <c r="H240" s="262"/>
      <c r="I240" s="198"/>
      <c r="J240" s="199">
        <f>ROUND(I240*H240,2)</f>
        <v>0</v>
      </c>
      <c r="K240" s="195" t="s">
        <v>188</v>
      </c>
      <c r="L240" s="61"/>
      <c r="M240" s="200" t="s">
        <v>22</v>
      </c>
      <c r="N240" s="201" t="s">
        <v>44</v>
      </c>
      <c r="O240" s="42"/>
      <c r="P240" s="202">
        <f>O240*H240</f>
        <v>0</v>
      </c>
      <c r="Q240" s="202">
        <v>0</v>
      </c>
      <c r="R240" s="202">
        <f>Q240*H240</f>
        <v>0</v>
      </c>
      <c r="S240" s="202">
        <v>0</v>
      </c>
      <c r="T240" s="203">
        <f>S240*H240</f>
        <v>0</v>
      </c>
      <c r="AR240" s="24" t="s">
        <v>251</v>
      </c>
      <c r="AT240" s="24" t="s">
        <v>163</v>
      </c>
      <c r="AU240" s="24" t="s">
        <v>82</v>
      </c>
      <c r="AY240" s="24" t="s">
        <v>161</v>
      </c>
      <c r="BE240" s="204">
        <f>IF(N240="základní",J240,0)</f>
        <v>0</v>
      </c>
      <c r="BF240" s="204">
        <f>IF(N240="snížená",J240,0)</f>
        <v>0</v>
      </c>
      <c r="BG240" s="204">
        <f>IF(N240="zákl. přenesená",J240,0)</f>
        <v>0</v>
      </c>
      <c r="BH240" s="204">
        <f>IF(N240="sníž. přenesená",J240,0)</f>
        <v>0</v>
      </c>
      <c r="BI240" s="204">
        <f>IF(N240="nulová",J240,0)</f>
        <v>0</v>
      </c>
      <c r="BJ240" s="24" t="s">
        <v>24</v>
      </c>
      <c r="BK240" s="204">
        <f>ROUND(I240*H240,2)</f>
        <v>0</v>
      </c>
      <c r="BL240" s="24" t="s">
        <v>251</v>
      </c>
      <c r="BM240" s="24" t="s">
        <v>683</v>
      </c>
    </row>
    <row r="241" spans="2:65" s="10" customFormat="1" ht="29.85" customHeight="1">
      <c r="B241" s="176"/>
      <c r="C241" s="177"/>
      <c r="D241" s="190" t="s">
        <v>72</v>
      </c>
      <c r="E241" s="191" t="s">
        <v>684</v>
      </c>
      <c r="F241" s="191" t="s">
        <v>685</v>
      </c>
      <c r="G241" s="177"/>
      <c r="H241" s="177"/>
      <c r="I241" s="180"/>
      <c r="J241" s="192">
        <f>BK241</f>
        <v>0</v>
      </c>
      <c r="K241" s="177"/>
      <c r="L241" s="182"/>
      <c r="M241" s="183"/>
      <c r="N241" s="184"/>
      <c r="O241" s="184"/>
      <c r="P241" s="185">
        <f>SUM(P242:P257)</f>
        <v>0</v>
      </c>
      <c r="Q241" s="184"/>
      <c r="R241" s="185">
        <f>SUM(R242:R257)</f>
        <v>0.69414400000000009</v>
      </c>
      <c r="S241" s="184"/>
      <c r="T241" s="186">
        <f>SUM(T242:T257)</f>
        <v>0</v>
      </c>
      <c r="AR241" s="187" t="s">
        <v>82</v>
      </c>
      <c r="AT241" s="188" t="s">
        <v>72</v>
      </c>
      <c r="AU241" s="188" t="s">
        <v>24</v>
      </c>
      <c r="AY241" s="187" t="s">
        <v>161</v>
      </c>
      <c r="BK241" s="189">
        <f>SUM(BK242:BK257)</f>
        <v>0</v>
      </c>
    </row>
    <row r="242" spans="2:65" s="1" customFormat="1" ht="22.5" customHeight="1">
      <c r="B242" s="41"/>
      <c r="C242" s="193" t="s">
        <v>686</v>
      </c>
      <c r="D242" s="193" t="s">
        <v>163</v>
      </c>
      <c r="E242" s="194" t="s">
        <v>687</v>
      </c>
      <c r="F242" s="195" t="s">
        <v>688</v>
      </c>
      <c r="G242" s="196" t="s">
        <v>166</v>
      </c>
      <c r="H242" s="197">
        <v>292</v>
      </c>
      <c r="I242" s="198"/>
      <c r="J242" s="199">
        <f>ROUND(I242*H242,2)</f>
        <v>0</v>
      </c>
      <c r="K242" s="195" t="s">
        <v>188</v>
      </c>
      <c r="L242" s="61"/>
      <c r="M242" s="200" t="s">
        <v>22</v>
      </c>
      <c r="N242" s="201" t="s">
        <v>44</v>
      </c>
      <c r="O242" s="42"/>
      <c r="P242" s="202">
        <f>O242*H242</f>
        <v>0</v>
      </c>
      <c r="Q242" s="202">
        <v>1.7000000000000001E-4</v>
      </c>
      <c r="R242" s="202">
        <f>Q242*H242</f>
        <v>4.9640000000000004E-2</v>
      </c>
      <c r="S242" s="202">
        <v>0</v>
      </c>
      <c r="T242" s="203">
        <f>S242*H242</f>
        <v>0</v>
      </c>
      <c r="AR242" s="24" t="s">
        <v>251</v>
      </c>
      <c r="AT242" s="24" t="s">
        <v>163</v>
      </c>
      <c r="AU242" s="24" t="s">
        <v>82</v>
      </c>
      <c r="AY242" s="24" t="s">
        <v>161</v>
      </c>
      <c r="BE242" s="204">
        <f>IF(N242="základní",J242,0)</f>
        <v>0</v>
      </c>
      <c r="BF242" s="204">
        <f>IF(N242="snížená",J242,0)</f>
        <v>0</v>
      </c>
      <c r="BG242" s="204">
        <f>IF(N242="zákl. přenesená",J242,0)</f>
        <v>0</v>
      </c>
      <c r="BH242" s="204">
        <f>IF(N242="sníž. přenesená",J242,0)</f>
        <v>0</v>
      </c>
      <c r="BI242" s="204">
        <f>IF(N242="nulová",J242,0)</f>
        <v>0</v>
      </c>
      <c r="BJ242" s="24" t="s">
        <v>24</v>
      </c>
      <c r="BK242" s="204">
        <f>ROUND(I242*H242,2)</f>
        <v>0</v>
      </c>
      <c r="BL242" s="24" t="s">
        <v>251</v>
      </c>
      <c r="BM242" s="24" t="s">
        <v>689</v>
      </c>
    </row>
    <row r="243" spans="2:65" s="11" customFormat="1">
      <c r="B243" s="205"/>
      <c r="C243" s="206"/>
      <c r="D243" s="207" t="s">
        <v>170</v>
      </c>
      <c r="E243" s="208" t="s">
        <v>22</v>
      </c>
      <c r="F243" s="209" t="s">
        <v>690</v>
      </c>
      <c r="G243" s="206"/>
      <c r="H243" s="210" t="s">
        <v>22</v>
      </c>
      <c r="I243" s="211"/>
      <c r="J243" s="206"/>
      <c r="K243" s="206"/>
      <c r="L243" s="212"/>
      <c r="M243" s="213"/>
      <c r="N243" s="214"/>
      <c r="O243" s="214"/>
      <c r="P243" s="214"/>
      <c r="Q243" s="214"/>
      <c r="R243" s="214"/>
      <c r="S243" s="214"/>
      <c r="T243" s="215"/>
      <c r="AT243" s="216" t="s">
        <v>170</v>
      </c>
      <c r="AU243" s="216" t="s">
        <v>82</v>
      </c>
      <c r="AV243" s="11" t="s">
        <v>24</v>
      </c>
      <c r="AW243" s="11" t="s">
        <v>37</v>
      </c>
      <c r="AX243" s="11" t="s">
        <v>73</v>
      </c>
      <c r="AY243" s="216" t="s">
        <v>161</v>
      </c>
    </row>
    <row r="244" spans="2:65" s="12" customFormat="1">
      <c r="B244" s="217"/>
      <c r="C244" s="218"/>
      <c r="D244" s="219" t="s">
        <v>170</v>
      </c>
      <c r="E244" s="220" t="s">
        <v>22</v>
      </c>
      <c r="F244" s="221" t="s">
        <v>691</v>
      </c>
      <c r="G244" s="218"/>
      <c r="H244" s="222">
        <v>292</v>
      </c>
      <c r="I244" s="223"/>
      <c r="J244" s="218"/>
      <c r="K244" s="218"/>
      <c r="L244" s="224"/>
      <c r="M244" s="225"/>
      <c r="N244" s="226"/>
      <c r="O244" s="226"/>
      <c r="P244" s="226"/>
      <c r="Q244" s="226"/>
      <c r="R244" s="226"/>
      <c r="S244" s="226"/>
      <c r="T244" s="227"/>
      <c r="AT244" s="228" t="s">
        <v>170</v>
      </c>
      <c r="AU244" s="228" t="s">
        <v>82</v>
      </c>
      <c r="AV244" s="12" t="s">
        <v>82</v>
      </c>
      <c r="AW244" s="12" t="s">
        <v>37</v>
      </c>
      <c r="AX244" s="12" t="s">
        <v>24</v>
      </c>
      <c r="AY244" s="228" t="s">
        <v>161</v>
      </c>
    </row>
    <row r="245" spans="2:65" s="1" customFormat="1" ht="31.5" customHeight="1">
      <c r="B245" s="41"/>
      <c r="C245" s="232" t="s">
        <v>692</v>
      </c>
      <c r="D245" s="232" t="s">
        <v>261</v>
      </c>
      <c r="E245" s="233" t="s">
        <v>693</v>
      </c>
      <c r="F245" s="234" t="s">
        <v>694</v>
      </c>
      <c r="G245" s="235" t="s">
        <v>166</v>
      </c>
      <c r="H245" s="236">
        <v>306.60000000000002</v>
      </c>
      <c r="I245" s="237"/>
      <c r="J245" s="238">
        <f>ROUND(I245*H245,2)</f>
        <v>0</v>
      </c>
      <c r="K245" s="234" t="s">
        <v>188</v>
      </c>
      <c r="L245" s="239"/>
      <c r="M245" s="240" t="s">
        <v>22</v>
      </c>
      <c r="N245" s="241" t="s">
        <v>44</v>
      </c>
      <c r="O245" s="42"/>
      <c r="P245" s="202">
        <f>O245*H245</f>
        <v>0</v>
      </c>
      <c r="Q245" s="202">
        <v>1.9400000000000001E-3</v>
      </c>
      <c r="R245" s="202">
        <f>Q245*H245</f>
        <v>0.59480400000000011</v>
      </c>
      <c r="S245" s="202">
        <v>0</v>
      </c>
      <c r="T245" s="203">
        <f>S245*H245</f>
        <v>0</v>
      </c>
      <c r="AR245" s="24" t="s">
        <v>523</v>
      </c>
      <c r="AT245" s="24" t="s">
        <v>261</v>
      </c>
      <c r="AU245" s="24" t="s">
        <v>82</v>
      </c>
      <c r="AY245" s="24" t="s">
        <v>161</v>
      </c>
      <c r="BE245" s="204">
        <f>IF(N245="základní",J245,0)</f>
        <v>0</v>
      </c>
      <c r="BF245" s="204">
        <f>IF(N245="snížená",J245,0)</f>
        <v>0</v>
      </c>
      <c r="BG245" s="204">
        <f>IF(N245="zákl. přenesená",J245,0)</f>
        <v>0</v>
      </c>
      <c r="BH245" s="204">
        <f>IF(N245="sníž. přenesená",J245,0)</f>
        <v>0</v>
      </c>
      <c r="BI245" s="204">
        <f>IF(N245="nulová",J245,0)</f>
        <v>0</v>
      </c>
      <c r="BJ245" s="24" t="s">
        <v>24</v>
      </c>
      <c r="BK245" s="204">
        <f>ROUND(I245*H245,2)</f>
        <v>0</v>
      </c>
      <c r="BL245" s="24" t="s">
        <v>251</v>
      </c>
      <c r="BM245" s="24" t="s">
        <v>695</v>
      </c>
    </row>
    <row r="246" spans="2:65" s="12" customFormat="1">
      <c r="B246" s="217"/>
      <c r="C246" s="218"/>
      <c r="D246" s="219" t="s">
        <v>170</v>
      </c>
      <c r="E246" s="218"/>
      <c r="F246" s="221" t="s">
        <v>696</v>
      </c>
      <c r="G246" s="218"/>
      <c r="H246" s="222">
        <v>306.60000000000002</v>
      </c>
      <c r="I246" s="223"/>
      <c r="J246" s="218"/>
      <c r="K246" s="218"/>
      <c r="L246" s="224"/>
      <c r="M246" s="225"/>
      <c r="N246" s="226"/>
      <c r="O246" s="226"/>
      <c r="P246" s="226"/>
      <c r="Q246" s="226"/>
      <c r="R246" s="226"/>
      <c r="S246" s="226"/>
      <c r="T246" s="227"/>
      <c r="AT246" s="228" t="s">
        <v>170</v>
      </c>
      <c r="AU246" s="228" t="s">
        <v>82</v>
      </c>
      <c r="AV246" s="12" t="s">
        <v>82</v>
      </c>
      <c r="AW246" s="12" t="s">
        <v>6</v>
      </c>
      <c r="AX246" s="12" t="s">
        <v>24</v>
      </c>
      <c r="AY246" s="228" t="s">
        <v>161</v>
      </c>
    </row>
    <row r="247" spans="2:65" s="1" customFormat="1" ht="22.5" customHeight="1">
      <c r="B247" s="41"/>
      <c r="C247" s="193" t="s">
        <v>697</v>
      </c>
      <c r="D247" s="193" t="s">
        <v>163</v>
      </c>
      <c r="E247" s="194" t="s">
        <v>698</v>
      </c>
      <c r="F247" s="195" t="s">
        <v>699</v>
      </c>
      <c r="G247" s="196" t="s">
        <v>700</v>
      </c>
      <c r="H247" s="197">
        <v>710</v>
      </c>
      <c r="I247" s="198"/>
      <c r="J247" s="199">
        <f>ROUND(I247*H247,2)</f>
        <v>0</v>
      </c>
      <c r="K247" s="195" t="s">
        <v>188</v>
      </c>
      <c r="L247" s="61"/>
      <c r="M247" s="200" t="s">
        <v>22</v>
      </c>
      <c r="N247" s="201" t="s">
        <v>44</v>
      </c>
      <c r="O247" s="42"/>
      <c r="P247" s="202">
        <f>O247*H247</f>
        <v>0</v>
      </c>
      <c r="Q247" s="202">
        <v>6.9999999999999994E-5</v>
      </c>
      <c r="R247" s="202">
        <f>Q247*H247</f>
        <v>4.9699999999999994E-2</v>
      </c>
      <c r="S247" s="202">
        <v>0</v>
      </c>
      <c r="T247" s="203">
        <f>S247*H247</f>
        <v>0</v>
      </c>
      <c r="AR247" s="24" t="s">
        <v>251</v>
      </c>
      <c r="AT247" s="24" t="s">
        <v>163</v>
      </c>
      <c r="AU247" s="24" t="s">
        <v>82</v>
      </c>
      <c r="AY247" s="24" t="s">
        <v>161</v>
      </c>
      <c r="BE247" s="204">
        <f>IF(N247="základní",J247,0)</f>
        <v>0</v>
      </c>
      <c r="BF247" s="204">
        <f>IF(N247="snížená",J247,0)</f>
        <v>0</v>
      </c>
      <c r="BG247" s="204">
        <f>IF(N247="zákl. přenesená",J247,0)</f>
        <v>0</v>
      </c>
      <c r="BH247" s="204">
        <f>IF(N247="sníž. přenesená",J247,0)</f>
        <v>0</v>
      </c>
      <c r="BI247" s="204">
        <f>IF(N247="nulová",J247,0)</f>
        <v>0</v>
      </c>
      <c r="BJ247" s="24" t="s">
        <v>24</v>
      </c>
      <c r="BK247" s="204">
        <f>ROUND(I247*H247,2)</f>
        <v>0</v>
      </c>
      <c r="BL247" s="24" t="s">
        <v>251</v>
      </c>
      <c r="BM247" s="24" t="s">
        <v>701</v>
      </c>
    </row>
    <row r="248" spans="2:65" s="11" customFormat="1">
      <c r="B248" s="205"/>
      <c r="C248" s="206"/>
      <c r="D248" s="207" t="s">
        <v>170</v>
      </c>
      <c r="E248" s="208" t="s">
        <v>22</v>
      </c>
      <c r="F248" s="209" t="s">
        <v>702</v>
      </c>
      <c r="G248" s="206"/>
      <c r="H248" s="210" t="s">
        <v>22</v>
      </c>
      <c r="I248" s="211"/>
      <c r="J248" s="206"/>
      <c r="K248" s="206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170</v>
      </c>
      <c r="AU248" s="216" t="s">
        <v>82</v>
      </c>
      <c r="AV248" s="11" t="s">
        <v>24</v>
      </c>
      <c r="AW248" s="11" t="s">
        <v>37</v>
      </c>
      <c r="AX248" s="11" t="s">
        <v>73</v>
      </c>
      <c r="AY248" s="216" t="s">
        <v>161</v>
      </c>
    </row>
    <row r="249" spans="2:65" s="12" customFormat="1">
      <c r="B249" s="217"/>
      <c r="C249" s="218"/>
      <c r="D249" s="207" t="s">
        <v>170</v>
      </c>
      <c r="E249" s="229" t="s">
        <v>22</v>
      </c>
      <c r="F249" s="230" t="s">
        <v>703</v>
      </c>
      <c r="G249" s="218"/>
      <c r="H249" s="231">
        <v>610</v>
      </c>
      <c r="I249" s="223"/>
      <c r="J249" s="218"/>
      <c r="K249" s="218"/>
      <c r="L249" s="224"/>
      <c r="M249" s="225"/>
      <c r="N249" s="226"/>
      <c r="O249" s="226"/>
      <c r="P249" s="226"/>
      <c r="Q249" s="226"/>
      <c r="R249" s="226"/>
      <c r="S249" s="226"/>
      <c r="T249" s="227"/>
      <c r="AT249" s="228" t="s">
        <v>170</v>
      </c>
      <c r="AU249" s="228" t="s">
        <v>82</v>
      </c>
      <c r="AV249" s="12" t="s">
        <v>82</v>
      </c>
      <c r="AW249" s="12" t="s">
        <v>37</v>
      </c>
      <c r="AX249" s="12" t="s">
        <v>73</v>
      </c>
      <c r="AY249" s="228" t="s">
        <v>161</v>
      </c>
    </row>
    <row r="250" spans="2:65" s="11" customFormat="1">
      <c r="B250" s="205"/>
      <c r="C250" s="206"/>
      <c r="D250" s="207" t="s">
        <v>170</v>
      </c>
      <c r="E250" s="208" t="s">
        <v>22</v>
      </c>
      <c r="F250" s="209" t="s">
        <v>704</v>
      </c>
      <c r="G250" s="206"/>
      <c r="H250" s="210" t="s">
        <v>22</v>
      </c>
      <c r="I250" s="211"/>
      <c r="J250" s="206"/>
      <c r="K250" s="206"/>
      <c r="L250" s="212"/>
      <c r="M250" s="213"/>
      <c r="N250" s="214"/>
      <c r="O250" s="214"/>
      <c r="P250" s="214"/>
      <c r="Q250" s="214"/>
      <c r="R250" s="214"/>
      <c r="S250" s="214"/>
      <c r="T250" s="215"/>
      <c r="AT250" s="216" t="s">
        <v>170</v>
      </c>
      <c r="AU250" s="216" t="s">
        <v>82</v>
      </c>
      <c r="AV250" s="11" t="s">
        <v>24</v>
      </c>
      <c r="AW250" s="11" t="s">
        <v>37</v>
      </c>
      <c r="AX250" s="11" t="s">
        <v>73</v>
      </c>
      <c r="AY250" s="216" t="s">
        <v>161</v>
      </c>
    </row>
    <row r="251" spans="2:65" s="12" customFormat="1">
      <c r="B251" s="217"/>
      <c r="C251" s="218"/>
      <c r="D251" s="207" t="s">
        <v>170</v>
      </c>
      <c r="E251" s="229" t="s">
        <v>22</v>
      </c>
      <c r="F251" s="230" t="s">
        <v>705</v>
      </c>
      <c r="G251" s="218"/>
      <c r="H251" s="231">
        <v>100</v>
      </c>
      <c r="I251" s="223"/>
      <c r="J251" s="218"/>
      <c r="K251" s="218"/>
      <c r="L251" s="224"/>
      <c r="M251" s="225"/>
      <c r="N251" s="226"/>
      <c r="O251" s="226"/>
      <c r="P251" s="226"/>
      <c r="Q251" s="226"/>
      <c r="R251" s="226"/>
      <c r="S251" s="226"/>
      <c r="T251" s="227"/>
      <c r="AT251" s="228" t="s">
        <v>170</v>
      </c>
      <c r="AU251" s="228" t="s">
        <v>82</v>
      </c>
      <c r="AV251" s="12" t="s">
        <v>82</v>
      </c>
      <c r="AW251" s="12" t="s">
        <v>37</v>
      </c>
      <c r="AX251" s="12" t="s">
        <v>73</v>
      </c>
      <c r="AY251" s="228" t="s">
        <v>161</v>
      </c>
    </row>
    <row r="252" spans="2:65" s="13" customFormat="1">
      <c r="B252" s="246"/>
      <c r="C252" s="247"/>
      <c r="D252" s="219" t="s">
        <v>170</v>
      </c>
      <c r="E252" s="248" t="s">
        <v>22</v>
      </c>
      <c r="F252" s="249" t="s">
        <v>302</v>
      </c>
      <c r="G252" s="247"/>
      <c r="H252" s="250">
        <v>710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5"/>
      <c r="AT252" s="256" t="s">
        <v>170</v>
      </c>
      <c r="AU252" s="256" t="s">
        <v>82</v>
      </c>
      <c r="AV252" s="13" t="s">
        <v>168</v>
      </c>
      <c r="AW252" s="13" t="s">
        <v>37</v>
      </c>
      <c r="AX252" s="13" t="s">
        <v>24</v>
      </c>
      <c r="AY252" s="256" t="s">
        <v>161</v>
      </c>
    </row>
    <row r="253" spans="2:65" s="1" customFormat="1" ht="22.5" customHeight="1">
      <c r="B253" s="41"/>
      <c r="C253" s="232" t="s">
        <v>706</v>
      </c>
      <c r="D253" s="232" t="s">
        <v>261</v>
      </c>
      <c r="E253" s="233" t="s">
        <v>707</v>
      </c>
      <c r="F253" s="234" t="s">
        <v>708</v>
      </c>
      <c r="G253" s="235" t="s">
        <v>700</v>
      </c>
      <c r="H253" s="236">
        <v>640.5</v>
      </c>
      <c r="I253" s="237"/>
      <c r="J253" s="238">
        <f>ROUND(I253*H253,2)</f>
        <v>0</v>
      </c>
      <c r="K253" s="234" t="s">
        <v>22</v>
      </c>
      <c r="L253" s="239"/>
      <c r="M253" s="240" t="s">
        <v>22</v>
      </c>
      <c r="N253" s="241" t="s">
        <v>44</v>
      </c>
      <c r="O253" s="42"/>
      <c r="P253" s="202">
        <f>O253*H253</f>
        <v>0</v>
      </c>
      <c r="Q253" s="202">
        <v>0</v>
      </c>
      <c r="R253" s="202">
        <f>Q253*H253</f>
        <v>0</v>
      </c>
      <c r="S253" s="202">
        <v>0</v>
      </c>
      <c r="T253" s="203">
        <f>S253*H253</f>
        <v>0</v>
      </c>
      <c r="AR253" s="24" t="s">
        <v>523</v>
      </c>
      <c r="AT253" s="24" t="s">
        <v>261</v>
      </c>
      <c r="AU253" s="24" t="s">
        <v>82</v>
      </c>
      <c r="AY253" s="24" t="s">
        <v>161</v>
      </c>
      <c r="BE253" s="204">
        <f>IF(N253="základní",J253,0)</f>
        <v>0</v>
      </c>
      <c r="BF253" s="204">
        <f>IF(N253="snížená",J253,0)</f>
        <v>0</v>
      </c>
      <c r="BG253" s="204">
        <f>IF(N253="zákl. přenesená",J253,0)</f>
        <v>0</v>
      </c>
      <c r="BH253" s="204">
        <f>IF(N253="sníž. přenesená",J253,0)</f>
        <v>0</v>
      </c>
      <c r="BI253" s="204">
        <f>IF(N253="nulová",J253,0)</f>
        <v>0</v>
      </c>
      <c r="BJ253" s="24" t="s">
        <v>24</v>
      </c>
      <c r="BK253" s="204">
        <f>ROUND(I253*H253,2)</f>
        <v>0</v>
      </c>
      <c r="BL253" s="24" t="s">
        <v>251</v>
      </c>
      <c r="BM253" s="24" t="s">
        <v>709</v>
      </c>
    </row>
    <row r="254" spans="2:65" s="1" customFormat="1" ht="22.5" customHeight="1">
      <c r="B254" s="41"/>
      <c r="C254" s="232" t="s">
        <v>710</v>
      </c>
      <c r="D254" s="232" t="s">
        <v>261</v>
      </c>
      <c r="E254" s="233" t="s">
        <v>711</v>
      </c>
      <c r="F254" s="234" t="s">
        <v>712</v>
      </c>
      <c r="G254" s="235" t="s">
        <v>700</v>
      </c>
      <c r="H254" s="236">
        <v>110.25</v>
      </c>
      <c r="I254" s="237"/>
      <c r="J254" s="238">
        <f>ROUND(I254*H254,2)</f>
        <v>0</v>
      </c>
      <c r="K254" s="234" t="s">
        <v>22</v>
      </c>
      <c r="L254" s="239"/>
      <c r="M254" s="240" t="s">
        <v>22</v>
      </c>
      <c r="N254" s="241" t="s">
        <v>44</v>
      </c>
      <c r="O254" s="42"/>
      <c r="P254" s="202">
        <f>O254*H254</f>
        <v>0</v>
      </c>
      <c r="Q254" s="202">
        <v>0</v>
      </c>
      <c r="R254" s="202">
        <f>Q254*H254</f>
        <v>0</v>
      </c>
      <c r="S254" s="202">
        <v>0</v>
      </c>
      <c r="T254" s="203">
        <f>S254*H254</f>
        <v>0</v>
      </c>
      <c r="AR254" s="24" t="s">
        <v>523</v>
      </c>
      <c r="AT254" s="24" t="s">
        <v>261</v>
      </c>
      <c r="AU254" s="24" t="s">
        <v>82</v>
      </c>
      <c r="AY254" s="24" t="s">
        <v>161</v>
      </c>
      <c r="BE254" s="204">
        <f>IF(N254="základní",J254,0)</f>
        <v>0</v>
      </c>
      <c r="BF254" s="204">
        <f>IF(N254="snížená",J254,0)</f>
        <v>0</v>
      </c>
      <c r="BG254" s="204">
        <f>IF(N254="zákl. přenesená",J254,0)</f>
        <v>0</v>
      </c>
      <c r="BH254" s="204">
        <f>IF(N254="sníž. přenesená",J254,0)</f>
        <v>0</v>
      </c>
      <c r="BI254" s="204">
        <f>IF(N254="nulová",J254,0)</f>
        <v>0</v>
      </c>
      <c r="BJ254" s="24" t="s">
        <v>24</v>
      </c>
      <c r="BK254" s="204">
        <f>ROUND(I254*H254,2)</f>
        <v>0</v>
      </c>
      <c r="BL254" s="24" t="s">
        <v>251</v>
      </c>
      <c r="BM254" s="24" t="s">
        <v>713</v>
      </c>
    </row>
    <row r="255" spans="2:65" s="12" customFormat="1">
      <c r="B255" s="217"/>
      <c r="C255" s="218"/>
      <c r="D255" s="207" t="s">
        <v>170</v>
      </c>
      <c r="E255" s="229" t="s">
        <v>22</v>
      </c>
      <c r="F255" s="230" t="s">
        <v>714</v>
      </c>
      <c r="G255" s="218"/>
      <c r="H255" s="231">
        <v>105</v>
      </c>
      <c r="I255" s="223"/>
      <c r="J255" s="218"/>
      <c r="K255" s="218"/>
      <c r="L255" s="224"/>
      <c r="M255" s="225"/>
      <c r="N255" s="226"/>
      <c r="O255" s="226"/>
      <c r="P255" s="226"/>
      <c r="Q255" s="226"/>
      <c r="R255" s="226"/>
      <c r="S255" s="226"/>
      <c r="T255" s="227"/>
      <c r="AT255" s="228" t="s">
        <v>170</v>
      </c>
      <c r="AU255" s="228" t="s">
        <v>82</v>
      </c>
      <c r="AV255" s="12" t="s">
        <v>82</v>
      </c>
      <c r="AW255" s="12" t="s">
        <v>37</v>
      </c>
      <c r="AX255" s="12" t="s">
        <v>24</v>
      </c>
      <c r="AY255" s="228" t="s">
        <v>161</v>
      </c>
    </row>
    <row r="256" spans="2:65" s="12" customFormat="1">
      <c r="B256" s="217"/>
      <c r="C256" s="218"/>
      <c r="D256" s="219" t="s">
        <v>170</v>
      </c>
      <c r="E256" s="218"/>
      <c r="F256" s="221" t="s">
        <v>715</v>
      </c>
      <c r="G256" s="218"/>
      <c r="H256" s="222">
        <v>110.25</v>
      </c>
      <c r="I256" s="223"/>
      <c r="J256" s="218"/>
      <c r="K256" s="218"/>
      <c r="L256" s="224"/>
      <c r="M256" s="225"/>
      <c r="N256" s="226"/>
      <c r="O256" s="226"/>
      <c r="P256" s="226"/>
      <c r="Q256" s="226"/>
      <c r="R256" s="226"/>
      <c r="S256" s="226"/>
      <c r="T256" s="227"/>
      <c r="AT256" s="228" t="s">
        <v>170</v>
      </c>
      <c r="AU256" s="228" t="s">
        <v>82</v>
      </c>
      <c r="AV256" s="12" t="s">
        <v>82</v>
      </c>
      <c r="AW256" s="12" t="s">
        <v>6</v>
      </c>
      <c r="AX256" s="12" t="s">
        <v>24</v>
      </c>
      <c r="AY256" s="228" t="s">
        <v>161</v>
      </c>
    </row>
    <row r="257" spans="2:65" s="1" customFormat="1" ht="31.5" customHeight="1">
      <c r="B257" s="41"/>
      <c r="C257" s="193" t="s">
        <v>716</v>
      </c>
      <c r="D257" s="193" t="s">
        <v>163</v>
      </c>
      <c r="E257" s="194" t="s">
        <v>717</v>
      </c>
      <c r="F257" s="195" t="s">
        <v>718</v>
      </c>
      <c r="G257" s="196" t="s">
        <v>682</v>
      </c>
      <c r="H257" s="262"/>
      <c r="I257" s="198"/>
      <c r="J257" s="199">
        <f>ROUND(I257*H257,2)</f>
        <v>0</v>
      </c>
      <c r="K257" s="195" t="s">
        <v>188</v>
      </c>
      <c r="L257" s="61"/>
      <c r="M257" s="200" t="s">
        <v>22</v>
      </c>
      <c r="N257" s="201" t="s">
        <v>44</v>
      </c>
      <c r="O257" s="42"/>
      <c r="P257" s="202">
        <f>O257*H257</f>
        <v>0</v>
      </c>
      <c r="Q257" s="202">
        <v>0</v>
      </c>
      <c r="R257" s="202">
        <f>Q257*H257</f>
        <v>0</v>
      </c>
      <c r="S257" s="202">
        <v>0</v>
      </c>
      <c r="T257" s="203">
        <f>S257*H257</f>
        <v>0</v>
      </c>
      <c r="AR257" s="24" t="s">
        <v>251</v>
      </c>
      <c r="AT257" s="24" t="s">
        <v>163</v>
      </c>
      <c r="AU257" s="24" t="s">
        <v>82</v>
      </c>
      <c r="AY257" s="24" t="s">
        <v>161</v>
      </c>
      <c r="BE257" s="204">
        <f>IF(N257="základní",J257,0)</f>
        <v>0</v>
      </c>
      <c r="BF257" s="204">
        <f>IF(N257="snížená",J257,0)</f>
        <v>0</v>
      </c>
      <c r="BG257" s="204">
        <f>IF(N257="zákl. přenesená",J257,0)</f>
        <v>0</v>
      </c>
      <c r="BH257" s="204">
        <f>IF(N257="sníž. přenesená",J257,0)</f>
        <v>0</v>
      </c>
      <c r="BI257" s="204">
        <f>IF(N257="nulová",J257,0)</f>
        <v>0</v>
      </c>
      <c r="BJ257" s="24" t="s">
        <v>24</v>
      </c>
      <c r="BK257" s="204">
        <f>ROUND(I257*H257,2)</f>
        <v>0</v>
      </c>
      <c r="BL257" s="24" t="s">
        <v>251</v>
      </c>
      <c r="BM257" s="24" t="s">
        <v>719</v>
      </c>
    </row>
    <row r="258" spans="2:65" s="10" customFormat="1" ht="29.85" customHeight="1">
      <c r="B258" s="176"/>
      <c r="C258" s="177"/>
      <c r="D258" s="190" t="s">
        <v>72</v>
      </c>
      <c r="E258" s="191" t="s">
        <v>720</v>
      </c>
      <c r="F258" s="191" t="s">
        <v>721</v>
      </c>
      <c r="G258" s="177"/>
      <c r="H258" s="177"/>
      <c r="I258" s="180"/>
      <c r="J258" s="192">
        <f>BK258</f>
        <v>0</v>
      </c>
      <c r="K258" s="177"/>
      <c r="L258" s="182"/>
      <c r="M258" s="183"/>
      <c r="N258" s="184"/>
      <c r="O258" s="184"/>
      <c r="P258" s="185">
        <f>SUM(P259:P270)</f>
        <v>0</v>
      </c>
      <c r="Q258" s="184"/>
      <c r="R258" s="185">
        <f>SUM(R259:R270)</f>
        <v>0.107228</v>
      </c>
      <c r="S258" s="184"/>
      <c r="T258" s="186">
        <f>SUM(T259:T270)</f>
        <v>0</v>
      </c>
      <c r="AR258" s="187" t="s">
        <v>82</v>
      </c>
      <c r="AT258" s="188" t="s">
        <v>72</v>
      </c>
      <c r="AU258" s="188" t="s">
        <v>24</v>
      </c>
      <c r="AY258" s="187" t="s">
        <v>161</v>
      </c>
      <c r="BK258" s="189">
        <f>SUM(BK259:BK270)</f>
        <v>0</v>
      </c>
    </row>
    <row r="259" spans="2:65" s="1" customFormat="1" ht="22.5" customHeight="1">
      <c r="B259" s="41"/>
      <c r="C259" s="193" t="s">
        <v>722</v>
      </c>
      <c r="D259" s="193" t="s">
        <v>163</v>
      </c>
      <c r="E259" s="194" t="s">
        <v>723</v>
      </c>
      <c r="F259" s="195" t="s">
        <v>724</v>
      </c>
      <c r="G259" s="196" t="s">
        <v>220</v>
      </c>
      <c r="H259" s="197">
        <v>344.4</v>
      </c>
      <c r="I259" s="198"/>
      <c r="J259" s="199">
        <f>ROUND(I259*H259,2)</f>
        <v>0</v>
      </c>
      <c r="K259" s="195" t="s">
        <v>188</v>
      </c>
      <c r="L259" s="61"/>
      <c r="M259" s="200" t="s">
        <v>22</v>
      </c>
      <c r="N259" s="201" t="s">
        <v>44</v>
      </c>
      <c r="O259" s="42"/>
      <c r="P259" s="202">
        <f>O259*H259</f>
        <v>0</v>
      </c>
      <c r="Q259" s="202">
        <v>1.7000000000000001E-4</v>
      </c>
      <c r="R259" s="202">
        <f>Q259*H259</f>
        <v>5.8548000000000003E-2</v>
      </c>
      <c r="S259" s="202">
        <v>0</v>
      </c>
      <c r="T259" s="203">
        <f>S259*H259</f>
        <v>0</v>
      </c>
      <c r="AR259" s="24" t="s">
        <v>251</v>
      </c>
      <c r="AT259" s="24" t="s">
        <v>163</v>
      </c>
      <c r="AU259" s="24" t="s">
        <v>82</v>
      </c>
      <c r="AY259" s="24" t="s">
        <v>161</v>
      </c>
      <c r="BE259" s="204">
        <f>IF(N259="základní",J259,0)</f>
        <v>0</v>
      </c>
      <c r="BF259" s="204">
        <f>IF(N259="snížená",J259,0)</f>
        <v>0</v>
      </c>
      <c r="BG259" s="204">
        <f>IF(N259="zákl. přenesená",J259,0)</f>
        <v>0</v>
      </c>
      <c r="BH259" s="204">
        <f>IF(N259="sníž. přenesená",J259,0)</f>
        <v>0</v>
      </c>
      <c r="BI259" s="204">
        <f>IF(N259="nulová",J259,0)</f>
        <v>0</v>
      </c>
      <c r="BJ259" s="24" t="s">
        <v>24</v>
      </c>
      <c r="BK259" s="204">
        <f>ROUND(I259*H259,2)</f>
        <v>0</v>
      </c>
      <c r="BL259" s="24" t="s">
        <v>251</v>
      </c>
      <c r="BM259" s="24" t="s">
        <v>725</v>
      </c>
    </row>
    <row r="260" spans="2:65" s="11" customFormat="1">
      <c r="B260" s="205"/>
      <c r="C260" s="206"/>
      <c r="D260" s="207" t="s">
        <v>170</v>
      </c>
      <c r="E260" s="208" t="s">
        <v>22</v>
      </c>
      <c r="F260" s="209" t="s">
        <v>726</v>
      </c>
      <c r="G260" s="206"/>
      <c r="H260" s="210" t="s">
        <v>22</v>
      </c>
      <c r="I260" s="211"/>
      <c r="J260" s="206"/>
      <c r="K260" s="206"/>
      <c r="L260" s="212"/>
      <c r="M260" s="213"/>
      <c r="N260" s="214"/>
      <c r="O260" s="214"/>
      <c r="P260" s="214"/>
      <c r="Q260" s="214"/>
      <c r="R260" s="214"/>
      <c r="S260" s="214"/>
      <c r="T260" s="215"/>
      <c r="AT260" s="216" t="s">
        <v>170</v>
      </c>
      <c r="AU260" s="216" t="s">
        <v>82</v>
      </c>
      <c r="AV260" s="11" t="s">
        <v>24</v>
      </c>
      <c r="AW260" s="11" t="s">
        <v>37</v>
      </c>
      <c r="AX260" s="11" t="s">
        <v>73</v>
      </c>
      <c r="AY260" s="216" t="s">
        <v>161</v>
      </c>
    </row>
    <row r="261" spans="2:65" s="12" customFormat="1">
      <c r="B261" s="217"/>
      <c r="C261" s="218"/>
      <c r="D261" s="219" t="s">
        <v>170</v>
      </c>
      <c r="E261" s="220" t="s">
        <v>22</v>
      </c>
      <c r="F261" s="221" t="s">
        <v>727</v>
      </c>
      <c r="G261" s="218"/>
      <c r="H261" s="222">
        <v>344.4</v>
      </c>
      <c r="I261" s="223"/>
      <c r="J261" s="218"/>
      <c r="K261" s="218"/>
      <c r="L261" s="224"/>
      <c r="M261" s="225"/>
      <c r="N261" s="226"/>
      <c r="O261" s="226"/>
      <c r="P261" s="226"/>
      <c r="Q261" s="226"/>
      <c r="R261" s="226"/>
      <c r="S261" s="226"/>
      <c r="T261" s="227"/>
      <c r="AT261" s="228" t="s">
        <v>170</v>
      </c>
      <c r="AU261" s="228" t="s">
        <v>82</v>
      </c>
      <c r="AV261" s="12" t="s">
        <v>82</v>
      </c>
      <c r="AW261" s="12" t="s">
        <v>37</v>
      </c>
      <c r="AX261" s="12" t="s">
        <v>24</v>
      </c>
      <c r="AY261" s="228" t="s">
        <v>161</v>
      </c>
    </row>
    <row r="262" spans="2:65" s="1" customFormat="1" ht="31.5" customHeight="1">
      <c r="B262" s="41"/>
      <c r="C262" s="193" t="s">
        <v>728</v>
      </c>
      <c r="D262" s="193" t="s">
        <v>163</v>
      </c>
      <c r="E262" s="194" t="s">
        <v>729</v>
      </c>
      <c r="F262" s="195" t="s">
        <v>730</v>
      </c>
      <c r="G262" s="196" t="s">
        <v>166</v>
      </c>
      <c r="H262" s="197">
        <v>292</v>
      </c>
      <c r="I262" s="198"/>
      <c r="J262" s="199">
        <f>ROUND(I262*H262,2)</f>
        <v>0</v>
      </c>
      <c r="K262" s="195" t="s">
        <v>188</v>
      </c>
      <c r="L262" s="61"/>
      <c r="M262" s="200" t="s">
        <v>22</v>
      </c>
      <c r="N262" s="201" t="s">
        <v>44</v>
      </c>
      <c r="O262" s="42"/>
      <c r="P262" s="202">
        <f>O262*H262</f>
        <v>0</v>
      </c>
      <c r="Q262" s="202">
        <v>2.0000000000000002E-5</v>
      </c>
      <c r="R262" s="202">
        <f>Q262*H262</f>
        <v>5.8400000000000006E-3</v>
      </c>
      <c r="S262" s="202">
        <v>0</v>
      </c>
      <c r="T262" s="203">
        <f>S262*H262</f>
        <v>0</v>
      </c>
      <c r="AR262" s="24" t="s">
        <v>251</v>
      </c>
      <c r="AT262" s="24" t="s">
        <v>163</v>
      </c>
      <c r="AU262" s="24" t="s">
        <v>82</v>
      </c>
      <c r="AY262" s="24" t="s">
        <v>161</v>
      </c>
      <c r="BE262" s="204">
        <f>IF(N262="základní",J262,0)</f>
        <v>0</v>
      </c>
      <c r="BF262" s="204">
        <f>IF(N262="snížená",J262,0)</f>
        <v>0</v>
      </c>
      <c r="BG262" s="204">
        <f>IF(N262="zákl. přenesená",J262,0)</f>
        <v>0</v>
      </c>
      <c r="BH262" s="204">
        <f>IF(N262="sníž. přenesená",J262,0)</f>
        <v>0</v>
      </c>
      <c r="BI262" s="204">
        <f>IF(N262="nulová",J262,0)</f>
        <v>0</v>
      </c>
      <c r="BJ262" s="24" t="s">
        <v>24</v>
      </c>
      <c r="BK262" s="204">
        <f>ROUND(I262*H262,2)</f>
        <v>0</v>
      </c>
      <c r="BL262" s="24" t="s">
        <v>251</v>
      </c>
      <c r="BM262" s="24" t="s">
        <v>731</v>
      </c>
    </row>
    <row r="263" spans="2:65" s="12" customFormat="1">
      <c r="B263" s="217"/>
      <c r="C263" s="218"/>
      <c r="D263" s="219" t="s">
        <v>170</v>
      </c>
      <c r="E263" s="220" t="s">
        <v>22</v>
      </c>
      <c r="F263" s="221" t="s">
        <v>732</v>
      </c>
      <c r="G263" s="218"/>
      <c r="H263" s="222">
        <v>292</v>
      </c>
      <c r="I263" s="223"/>
      <c r="J263" s="218"/>
      <c r="K263" s="218"/>
      <c r="L263" s="224"/>
      <c r="M263" s="225"/>
      <c r="N263" s="226"/>
      <c r="O263" s="226"/>
      <c r="P263" s="226"/>
      <c r="Q263" s="226"/>
      <c r="R263" s="226"/>
      <c r="S263" s="226"/>
      <c r="T263" s="227"/>
      <c r="AT263" s="228" t="s">
        <v>170</v>
      </c>
      <c r="AU263" s="228" t="s">
        <v>82</v>
      </c>
      <c r="AV263" s="12" t="s">
        <v>82</v>
      </c>
      <c r="AW263" s="12" t="s">
        <v>37</v>
      </c>
      <c r="AX263" s="12" t="s">
        <v>24</v>
      </c>
      <c r="AY263" s="228" t="s">
        <v>161</v>
      </c>
    </row>
    <row r="264" spans="2:65" s="1" customFormat="1" ht="31.5" customHeight="1">
      <c r="B264" s="41"/>
      <c r="C264" s="193" t="s">
        <v>733</v>
      </c>
      <c r="D264" s="193" t="s">
        <v>163</v>
      </c>
      <c r="E264" s="194" t="s">
        <v>734</v>
      </c>
      <c r="F264" s="195" t="s">
        <v>735</v>
      </c>
      <c r="G264" s="196" t="s">
        <v>166</v>
      </c>
      <c r="H264" s="197">
        <v>288</v>
      </c>
      <c r="I264" s="198"/>
      <c r="J264" s="199">
        <f>ROUND(I264*H264,2)</f>
        <v>0</v>
      </c>
      <c r="K264" s="195" t="s">
        <v>188</v>
      </c>
      <c r="L264" s="61"/>
      <c r="M264" s="200" t="s">
        <v>22</v>
      </c>
      <c r="N264" s="201" t="s">
        <v>44</v>
      </c>
      <c r="O264" s="42"/>
      <c r="P264" s="202">
        <f>O264*H264</f>
        <v>0</v>
      </c>
      <c r="Q264" s="202">
        <v>5.0000000000000002E-5</v>
      </c>
      <c r="R264" s="202">
        <f>Q264*H264</f>
        <v>1.4400000000000001E-2</v>
      </c>
      <c r="S264" s="202">
        <v>0</v>
      </c>
      <c r="T264" s="203">
        <f>S264*H264</f>
        <v>0</v>
      </c>
      <c r="AR264" s="24" t="s">
        <v>251</v>
      </c>
      <c r="AT264" s="24" t="s">
        <v>163</v>
      </c>
      <c r="AU264" s="24" t="s">
        <v>82</v>
      </c>
      <c r="AY264" s="24" t="s">
        <v>161</v>
      </c>
      <c r="BE264" s="204">
        <f>IF(N264="základní",J264,0)</f>
        <v>0</v>
      </c>
      <c r="BF264" s="204">
        <f>IF(N264="snížená",J264,0)</f>
        <v>0</v>
      </c>
      <c r="BG264" s="204">
        <f>IF(N264="zákl. přenesená",J264,0)</f>
        <v>0</v>
      </c>
      <c r="BH264" s="204">
        <f>IF(N264="sníž. přenesená",J264,0)</f>
        <v>0</v>
      </c>
      <c r="BI264" s="204">
        <f>IF(N264="nulová",J264,0)</f>
        <v>0</v>
      </c>
      <c r="BJ264" s="24" t="s">
        <v>24</v>
      </c>
      <c r="BK264" s="204">
        <f>ROUND(I264*H264,2)</f>
        <v>0</v>
      </c>
      <c r="BL264" s="24" t="s">
        <v>251</v>
      </c>
      <c r="BM264" s="24" t="s">
        <v>736</v>
      </c>
    </row>
    <row r="265" spans="2:65" s="11" customFormat="1">
      <c r="B265" s="205"/>
      <c r="C265" s="206"/>
      <c r="D265" s="207" t="s">
        <v>170</v>
      </c>
      <c r="E265" s="208" t="s">
        <v>22</v>
      </c>
      <c r="F265" s="209" t="s">
        <v>737</v>
      </c>
      <c r="G265" s="206"/>
      <c r="H265" s="210" t="s">
        <v>22</v>
      </c>
      <c r="I265" s="211"/>
      <c r="J265" s="206"/>
      <c r="K265" s="206"/>
      <c r="L265" s="212"/>
      <c r="M265" s="213"/>
      <c r="N265" s="214"/>
      <c r="O265" s="214"/>
      <c r="P265" s="214"/>
      <c r="Q265" s="214"/>
      <c r="R265" s="214"/>
      <c r="S265" s="214"/>
      <c r="T265" s="215"/>
      <c r="AT265" s="216" t="s">
        <v>170</v>
      </c>
      <c r="AU265" s="216" t="s">
        <v>82</v>
      </c>
      <c r="AV265" s="11" t="s">
        <v>24</v>
      </c>
      <c r="AW265" s="11" t="s">
        <v>37</v>
      </c>
      <c r="AX265" s="11" t="s">
        <v>73</v>
      </c>
      <c r="AY265" s="216" t="s">
        <v>161</v>
      </c>
    </row>
    <row r="266" spans="2:65" s="12" customFormat="1">
      <c r="B266" s="217"/>
      <c r="C266" s="218"/>
      <c r="D266" s="219" t="s">
        <v>170</v>
      </c>
      <c r="E266" s="220" t="s">
        <v>22</v>
      </c>
      <c r="F266" s="221" t="s">
        <v>738</v>
      </c>
      <c r="G266" s="218"/>
      <c r="H266" s="222">
        <v>288</v>
      </c>
      <c r="I266" s="223"/>
      <c r="J266" s="218"/>
      <c r="K266" s="218"/>
      <c r="L266" s="224"/>
      <c r="M266" s="225"/>
      <c r="N266" s="226"/>
      <c r="O266" s="226"/>
      <c r="P266" s="226"/>
      <c r="Q266" s="226"/>
      <c r="R266" s="226"/>
      <c r="S266" s="226"/>
      <c r="T266" s="227"/>
      <c r="AT266" s="228" t="s">
        <v>170</v>
      </c>
      <c r="AU266" s="228" t="s">
        <v>82</v>
      </c>
      <c r="AV266" s="12" t="s">
        <v>82</v>
      </c>
      <c r="AW266" s="12" t="s">
        <v>37</v>
      </c>
      <c r="AX266" s="12" t="s">
        <v>24</v>
      </c>
      <c r="AY266" s="228" t="s">
        <v>161</v>
      </c>
    </row>
    <row r="267" spans="2:65" s="1" customFormat="1" ht="31.5" customHeight="1">
      <c r="B267" s="41"/>
      <c r="C267" s="193" t="s">
        <v>739</v>
      </c>
      <c r="D267" s="193" t="s">
        <v>163</v>
      </c>
      <c r="E267" s="194" t="s">
        <v>740</v>
      </c>
      <c r="F267" s="195" t="s">
        <v>741</v>
      </c>
      <c r="G267" s="196" t="s">
        <v>166</v>
      </c>
      <c r="H267" s="197">
        <v>292</v>
      </c>
      <c r="I267" s="198"/>
      <c r="J267" s="199">
        <f>ROUND(I267*H267,2)</f>
        <v>0</v>
      </c>
      <c r="K267" s="195" t="s">
        <v>188</v>
      </c>
      <c r="L267" s="61"/>
      <c r="M267" s="200" t="s">
        <v>22</v>
      </c>
      <c r="N267" s="201" t="s">
        <v>44</v>
      </c>
      <c r="O267" s="42"/>
      <c r="P267" s="202">
        <f>O267*H267</f>
        <v>0</v>
      </c>
      <c r="Q267" s="202">
        <v>3.0000000000000001E-5</v>
      </c>
      <c r="R267" s="202">
        <f>Q267*H267</f>
        <v>8.7600000000000004E-3</v>
      </c>
      <c r="S267" s="202">
        <v>0</v>
      </c>
      <c r="T267" s="203">
        <f>S267*H267</f>
        <v>0</v>
      </c>
      <c r="AR267" s="24" t="s">
        <v>251</v>
      </c>
      <c r="AT267" s="24" t="s">
        <v>163</v>
      </c>
      <c r="AU267" s="24" t="s">
        <v>82</v>
      </c>
      <c r="AY267" s="24" t="s">
        <v>161</v>
      </c>
      <c r="BE267" s="204">
        <f>IF(N267="základní",J267,0)</f>
        <v>0</v>
      </c>
      <c r="BF267" s="204">
        <f>IF(N267="snížená",J267,0)</f>
        <v>0</v>
      </c>
      <c r="BG267" s="204">
        <f>IF(N267="zákl. přenesená",J267,0)</f>
        <v>0</v>
      </c>
      <c r="BH267" s="204">
        <f>IF(N267="sníž. přenesená",J267,0)</f>
        <v>0</v>
      </c>
      <c r="BI267" s="204">
        <f>IF(N267="nulová",J267,0)</f>
        <v>0</v>
      </c>
      <c r="BJ267" s="24" t="s">
        <v>24</v>
      </c>
      <c r="BK267" s="204">
        <f>ROUND(I267*H267,2)</f>
        <v>0</v>
      </c>
      <c r="BL267" s="24" t="s">
        <v>251</v>
      </c>
      <c r="BM267" s="24" t="s">
        <v>742</v>
      </c>
    </row>
    <row r="268" spans="2:65" s="1" customFormat="1" ht="31.5" customHeight="1">
      <c r="B268" s="41"/>
      <c r="C268" s="193" t="s">
        <v>743</v>
      </c>
      <c r="D268" s="193" t="s">
        <v>163</v>
      </c>
      <c r="E268" s="194" t="s">
        <v>744</v>
      </c>
      <c r="F268" s="195" t="s">
        <v>745</v>
      </c>
      <c r="G268" s="196" t="s">
        <v>166</v>
      </c>
      <c r="H268" s="197">
        <v>246</v>
      </c>
      <c r="I268" s="198"/>
      <c r="J268" s="199">
        <f>ROUND(I268*H268,2)</f>
        <v>0</v>
      </c>
      <c r="K268" s="195" t="s">
        <v>188</v>
      </c>
      <c r="L268" s="61"/>
      <c r="M268" s="200" t="s">
        <v>22</v>
      </c>
      <c r="N268" s="201" t="s">
        <v>44</v>
      </c>
      <c r="O268" s="42"/>
      <c r="P268" s="202">
        <f>O268*H268</f>
        <v>0</v>
      </c>
      <c r="Q268" s="202">
        <v>8.0000000000000007E-5</v>
      </c>
      <c r="R268" s="202">
        <f>Q268*H268</f>
        <v>1.9680000000000003E-2</v>
      </c>
      <c r="S268" s="202">
        <v>0</v>
      </c>
      <c r="T268" s="203">
        <f>S268*H268</f>
        <v>0</v>
      </c>
      <c r="AR268" s="24" t="s">
        <v>251</v>
      </c>
      <c r="AT268" s="24" t="s">
        <v>163</v>
      </c>
      <c r="AU268" s="24" t="s">
        <v>82</v>
      </c>
      <c r="AY268" s="24" t="s">
        <v>161</v>
      </c>
      <c r="BE268" s="204">
        <f>IF(N268="základní",J268,0)</f>
        <v>0</v>
      </c>
      <c r="BF268" s="204">
        <f>IF(N268="snížená",J268,0)</f>
        <v>0</v>
      </c>
      <c r="BG268" s="204">
        <f>IF(N268="zákl. přenesená",J268,0)</f>
        <v>0</v>
      </c>
      <c r="BH268" s="204">
        <f>IF(N268="sníž. přenesená",J268,0)</f>
        <v>0</v>
      </c>
      <c r="BI268" s="204">
        <f>IF(N268="nulová",J268,0)</f>
        <v>0</v>
      </c>
      <c r="BJ268" s="24" t="s">
        <v>24</v>
      </c>
      <c r="BK268" s="204">
        <f>ROUND(I268*H268,2)</f>
        <v>0</v>
      </c>
      <c r="BL268" s="24" t="s">
        <v>251</v>
      </c>
      <c r="BM268" s="24" t="s">
        <v>746</v>
      </c>
    </row>
    <row r="269" spans="2:65" s="11" customFormat="1">
      <c r="B269" s="205"/>
      <c r="C269" s="206"/>
      <c r="D269" s="207" t="s">
        <v>170</v>
      </c>
      <c r="E269" s="208" t="s">
        <v>22</v>
      </c>
      <c r="F269" s="209" t="s">
        <v>747</v>
      </c>
      <c r="G269" s="206"/>
      <c r="H269" s="210" t="s">
        <v>22</v>
      </c>
      <c r="I269" s="211"/>
      <c r="J269" s="206"/>
      <c r="K269" s="206"/>
      <c r="L269" s="212"/>
      <c r="M269" s="213"/>
      <c r="N269" s="214"/>
      <c r="O269" s="214"/>
      <c r="P269" s="214"/>
      <c r="Q269" s="214"/>
      <c r="R269" s="214"/>
      <c r="S269" s="214"/>
      <c r="T269" s="215"/>
      <c r="AT269" s="216" t="s">
        <v>170</v>
      </c>
      <c r="AU269" s="216" t="s">
        <v>82</v>
      </c>
      <c r="AV269" s="11" t="s">
        <v>24</v>
      </c>
      <c r="AW269" s="11" t="s">
        <v>37</v>
      </c>
      <c r="AX269" s="11" t="s">
        <v>73</v>
      </c>
      <c r="AY269" s="216" t="s">
        <v>161</v>
      </c>
    </row>
    <row r="270" spans="2:65" s="12" customFormat="1">
      <c r="B270" s="217"/>
      <c r="C270" s="218"/>
      <c r="D270" s="207" t="s">
        <v>170</v>
      </c>
      <c r="E270" s="229" t="s">
        <v>22</v>
      </c>
      <c r="F270" s="230" t="s">
        <v>748</v>
      </c>
      <c r="G270" s="218"/>
      <c r="H270" s="231">
        <v>246</v>
      </c>
      <c r="I270" s="223"/>
      <c r="J270" s="218"/>
      <c r="K270" s="218"/>
      <c r="L270" s="224"/>
      <c r="M270" s="225"/>
      <c r="N270" s="226"/>
      <c r="O270" s="226"/>
      <c r="P270" s="226"/>
      <c r="Q270" s="226"/>
      <c r="R270" s="226"/>
      <c r="S270" s="226"/>
      <c r="T270" s="227"/>
      <c r="AT270" s="228" t="s">
        <v>170</v>
      </c>
      <c r="AU270" s="228" t="s">
        <v>82</v>
      </c>
      <c r="AV270" s="12" t="s">
        <v>82</v>
      </c>
      <c r="AW270" s="12" t="s">
        <v>37</v>
      </c>
      <c r="AX270" s="12" t="s">
        <v>24</v>
      </c>
      <c r="AY270" s="228" t="s">
        <v>161</v>
      </c>
    </row>
    <row r="271" spans="2:65" s="10" customFormat="1" ht="37.35" customHeight="1">
      <c r="B271" s="176"/>
      <c r="C271" s="177"/>
      <c r="D271" s="190" t="s">
        <v>72</v>
      </c>
      <c r="E271" s="260" t="s">
        <v>386</v>
      </c>
      <c r="F271" s="260" t="s">
        <v>387</v>
      </c>
      <c r="G271" s="177"/>
      <c r="H271" s="177"/>
      <c r="I271" s="180"/>
      <c r="J271" s="261">
        <f>BK271</f>
        <v>0</v>
      </c>
      <c r="K271" s="177"/>
      <c r="L271" s="182"/>
      <c r="M271" s="183"/>
      <c r="N271" s="184"/>
      <c r="O271" s="184"/>
      <c r="P271" s="185">
        <f>SUM(P272:P277)</f>
        <v>0</v>
      </c>
      <c r="Q271" s="184"/>
      <c r="R271" s="185">
        <f>SUM(R272:R277)</f>
        <v>0</v>
      </c>
      <c r="S271" s="184"/>
      <c r="T271" s="186">
        <f>SUM(T272:T277)</f>
        <v>0</v>
      </c>
      <c r="AR271" s="187" t="s">
        <v>168</v>
      </c>
      <c r="AT271" s="188" t="s">
        <v>72</v>
      </c>
      <c r="AU271" s="188" t="s">
        <v>73</v>
      </c>
      <c r="AY271" s="187" t="s">
        <v>161</v>
      </c>
      <c r="BK271" s="189">
        <f>SUM(BK272:BK277)</f>
        <v>0</v>
      </c>
    </row>
    <row r="272" spans="2:65" s="1" customFormat="1" ht="22.5" customHeight="1">
      <c r="B272" s="41"/>
      <c r="C272" s="193" t="s">
        <v>749</v>
      </c>
      <c r="D272" s="193" t="s">
        <v>163</v>
      </c>
      <c r="E272" s="194" t="s">
        <v>750</v>
      </c>
      <c r="F272" s="195" t="s">
        <v>751</v>
      </c>
      <c r="G272" s="196" t="s">
        <v>264</v>
      </c>
      <c r="H272" s="197">
        <v>2</v>
      </c>
      <c r="I272" s="198"/>
      <c r="J272" s="199">
        <f t="shared" ref="J272:J277" si="0">ROUND(I272*H272,2)</f>
        <v>0</v>
      </c>
      <c r="K272" s="195" t="s">
        <v>22</v>
      </c>
      <c r="L272" s="61"/>
      <c r="M272" s="200" t="s">
        <v>22</v>
      </c>
      <c r="N272" s="201" t="s">
        <v>44</v>
      </c>
      <c r="O272" s="42"/>
      <c r="P272" s="202">
        <f t="shared" ref="P272:P277" si="1">O272*H272</f>
        <v>0</v>
      </c>
      <c r="Q272" s="202">
        <v>0</v>
      </c>
      <c r="R272" s="202">
        <f t="shared" ref="R272:R277" si="2">Q272*H272</f>
        <v>0</v>
      </c>
      <c r="S272" s="202">
        <v>0</v>
      </c>
      <c r="T272" s="203">
        <f t="shared" ref="T272:T277" si="3">S272*H272</f>
        <v>0</v>
      </c>
      <c r="AR272" s="24" t="s">
        <v>391</v>
      </c>
      <c r="AT272" s="24" t="s">
        <v>163</v>
      </c>
      <c r="AU272" s="24" t="s">
        <v>24</v>
      </c>
      <c r="AY272" s="24" t="s">
        <v>161</v>
      </c>
      <c r="BE272" s="204">
        <f t="shared" ref="BE272:BE277" si="4">IF(N272="základní",J272,0)</f>
        <v>0</v>
      </c>
      <c r="BF272" s="204">
        <f t="shared" ref="BF272:BF277" si="5">IF(N272="snížená",J272,0)</f>
        <v>0</v>
      </c>
      <c r="BG272" s="204">
        <f t="shared" ref="BG272:BG277" si="6">IF(N272="zákl. přenesená",J272,0)</f>
        <v>0</v>
      </c>
      <c r="BH272" s="204">
        <f t="shared" ref="BH272:BH277" si="7">IF(N272="sníž. přenesená",J272,0)</f>
        <v>0</v>
      </c>
      <c r="BI272" s="204">
        <f t="shared" ref="BI272:BI277" si="8">IF(N272="nulová",J272,0)</f>
        <v>0</v>
      </c>
      <c r="BJ272" s="24" t="s">
        <v>24</v>
      </c>
      <c r="BK272" s="204">
        <f t="shared" ref="BK272:BK277" si="9">ROUND(I272*H272,2)</f>
        <v>0</v>
      </c>
      <c r="BL272" s="24" t="s">
        <v>391</v>
      </c>
      <c r="BM272" s="24" t="s">
        <v>752</v>
      </c>
    </row>
    <row r="273" spans="2:65" s="1" customFormat="1" ht="22.5" customHeight="1">
      <c r="B273" s="41"/>
      <c r="C273" s="193" t="s">
        <v>753</v>
      </c>
      <c r="D273" s="193" t="s">
        <v>163</v>
      </c>
      <c r="E273" s="194" t="s">
        <v>754</v>
      </c>
      <c r="F273" s="195" t="s">
        <v>755</v>
      </c>
      <c r="G273" s="196" t="s">
        <v>398</v>
      </c>
      <c r="H273" s="197">
        <v>2</v>
      </c>
      <c r="I273" s="198"/>
      <c r="J273" s="199">
        <f t="shared" si="0"/>
        <v>0</v>
      </c>
      <c r="K273" s="195" t="s">
        <v>22</v>
      </c>
      <c r="L273" s="61"/>
      <c r="M273" s="200" t="s">
        <v>22</v>
      </c>
      <c r="N273" s="201" t="s">
        <v>44</v>
      </c>
      <c r="O273" s="42"/>
      <c r="P273" s="202">
        <f t="shared" si="1"/>
        <v>0</v>
      </c>
      <c r="Q273" s="202">
        <v>0</v>
      </c>
      <c r="R273" s="202">
        <f t="shared" si="2"/>
        <v>0</v>
      </c>
      <c r="S273" s="202">
        <v>0</v>
      </c>
      <c r="T273" s="203">
        <f t="shared" si="3"/>
        <v>0</v>
      </c>
      <c r="AR273" s="24" t="s">
        <v>391</v>
      </c>
      <c r="AT273" s="24" t="s">
        <v>163</v>
      </c>
      <c r="AU273" s="24" t="s">
        <v>24</v>
      </c>
      <c r="AY273" s="24" t="s">
        <v>161</v>
      </c>
      <c r="BE273" s="204">
        <f t="shared" si="4"/>
        <v>0</v>
      </c>
      <c r="BF273" s="204">
        <f t="shared" si="5"/>
        <v>0</v>
      </c>
      <c r="BG273" s="204">
        <f t="shared" si="6"/>
        <v>0</v>
      </c>
      <c r="BH273" s="204">
        <f t="shared" si="7"/>
        <v>0</v>
      </c>
      <c r="BI273" s="204">
        <f t="shared" si="8"/>
        <v>0</v>
      </c>
      <c r="BJ273" s="24" t="s">
        <v>24</v>
      </c>
      <c r="BK273" s="204">
        <f t="shared" si="9"/>
        <v>0</v>
      </c>
      <c r="BL273" s="24" t="s">
        <v>391</v>
      </c>
      <c r="BM273" s="24" t="s">
        <v>756</v>
      </c>
    </row>
    <row r="274" spans="2:65" s="1" customFormat="1" ht="22.5" customHeight="1">
      <c r="B274" s="41"/>
      <c r="C274" s="193" t="s">
        <v>757</v>
      </c>
      <c r="D274" s="193" t="s">
        <v>163</v>
      </c>
      <c r="E274" s="194" t="s">
        <v>758</v>
      </c>
      <c r="F274" s="195" t="s">
        <v>759</v>
      </c>
      <c r="G274" s="196" t="s">
        <v>264</v>
      </c>
      <c r="H274" s="197">
        <v>2</v>
      </c>
      <c r="I274" s="198"/>
      <c r="J274" s="199">
        <f t="shared" si="0"/>
        <v>0</v>
      </c>
      <c r="K274" s="195" t="s">
        <v>22</v>
      </c>
      <c r="L274" s="61"/>
      <c r="M274" s="200" t="s">
        <v>22</v>
      </c>
      <c r="N274" s="201" t="s">
        <v>44</v>
      </c>
      <c r="O274" s="42"/>
      <c r="P274" s="202">
        <f t="shared" si="1"/>
        <v>0</v>
      </c>
      <c r="Q274" s="202">
        <v>0</v>
      </c>
      <c r="R274" s="202">
        <f t="shared" si="2"/>
        <v>0</v>
      </c>
      <c r="S274" s="202">
        <v>0</v>
      </c>
      <c r="T274" s="203">
        <f t="shared" si="3"/>
        <v>0</v>
      </c>
      <c r="AR274" s="24" t="s">
        <v>391</v>
      </c>
      <c r="AT274" s="24" t="s">
        <v>163</v>
      </c>
      <c r="AU274" s="24" t="s">
        <v>24</v>
      </c>
      <c r="AY274" s="24" t="s">
        <v>161</v>
      </c>
      <c r="BE274" s="204">
        <f t="shared" si="4"/>
        <v>0</v>
      </c>
      <c r="BF274" s="204">
        <f t="shared" si="5"/>
        <v>0</v>
      </c>
      <c r="BG274" s="204">
        <f t="shared" si="6"/>
        <v>0</v>
      </c>
      <c r="BH274" s="204">
        <f t="shared" si="7"/>
        <v>0</v>
      </c>
      <c r="BI274" s="204">
        <f t="shared" si="8"/>
        <v>0</v>
      </c>
      <c r="BJ274" s="24" t="s">
        <v>24</v>
      </c>
      <c r="BK274" s="204">
        <f t="shared" si="9"/>
        <v>0</v>
      </c>
      <c r="BL274" s="24" t="s">
        <v>391</v>
      </c>
      <c r="BM274" s="24" t="s">
        <v>760</v>
      </c>
    </row>
    <row r="275" spans="2:65" s="1" customFormat="1" ht="22.5" customHeight="1">
      <c r="B275" s="41"/>
      <c r="C275" s="193" t="s">
        <v>761</v>
      </c>
      <c r="D275" s="193" t="s">
        <v>163</v>
      </c>
      <c r="E275" s="194" t="s">
        <v>762</v>
      </c>
      <c r="F275" s="195" t="s">
        <v>763</v>
      </c>
      <c r="G275" s="196" t="s">
        <v>398</v>
      </c>
      <c r="H275" s="197">
        <v>2</v>
      </c>
      <c r="I275" s="198"/>
      <c r="J275" s="199">
        <f t="shared" si="0"/>
        <v>0</v>
      </c>
      <c r="K275" s="195" t="s">
        <v>22</v>
      </c>
      <c r="L275" s="61"/>
      <c r="M275" s="200" t="s">
        <v>22</v>
      </c>
      <c r="N275" s="201" t="s">
        <v>44</v>
      </c>
      <c r="O275" s="42"/>
      <c r="P275" s="202">
        <f t="shared" si="1"/>
        <v>0</v>
      </c>
      <c r="Q275" s="202">
        <v>0</v>
      </c>
      <c r="R275" s="202">
        <f t="shared" si="2"/>
        <v>0</v>
      </c>
      <c r="S275" s="202">
        <v>0</v>
      </c>
      <c r="T275" s="203">
        <f t="shared" si="3"/>
        <v>0</v>
      </c>
      <c r="AR275" s="24" t="s">
        <v>391</v>
      </c>
      <c r="AT275" s="24" t="s">
        <v>163</v>
      </c>
      <c r="AU275" s="24" t="s">
        <v>24</v>
      </c>
      <c r="AY275" s="24" t="s">
        <v>161</v>
      </c>
      <c r="BE275" s="204">
        <f t="shared" si="4"/>
        <v>0</v>
      </c>
      <c r="BF275" s="204">
        <f t="shared" si="5"/>
        <v>0</v>
      </c>
      <c r="BG275" s="204">
        <f t="shared" si="6"/>
        <v>0</v>
      </c>
      <c r="BH275" s="204">
        <f t="shared" si="7"/>
        <v>0</v>
      </c>
      <c r="BI275" s="204">
        <f t="shared" si="8"/>
        <v>0</v>
      </c>
      <c r="BJ275" s="24" t="s">
        <v>24</v>
      </c>
      <c r="BK275" s="204">
        <f t="shared" si="9"/>
        <v>0</v>
      </c>
      <c r="BL275" s="24" t="s">
        <v>391</v>
      </c>
      <c r="BM275" s="24" t="s">
        <v>764</v>
      </c>
    </row>
    <row r="276" spans="2:65" s="1" customFormat="1" ht="22.5" customHeight="1">
      <c r="B276" s="41"/>
      <c r="C276" s="193" t="s">
        <v>765</v>
      </c>
      <c r="D276" s="193" t="s">
        <v>163</v>
      </c>
      <c r="E276" s="194" t="s">
        <v>766</v>
      </c>
      <c r="F276" s="195" t="s">
        <v>767</v>
      </c>
      <c r="G276" s="196" t="s">
        <v>264</v>
      </c>
      <c r="H276" s="197">
        <v>2</v>
      </c>
      <c r="I276" s="198"/>
      <c r="J276" s="199">
        <f t="shared" si="0"/>
        <v>0</v>
      </c>
      <c r="K276" s="195" t="s">
        <v>22</v>
      </c>
      <c r="L276" s="61"/>
      <c r="M276" s="200" t="s">
        <v>22</v>
      </c>
      <c r="N276" s="201" t="s">
        <v>44</v>
      </c>
      <c r="O276" s="42"/>
      <c r="P276" s="202">
        <f t="shared" si="1"/>
        <v>0</v>
      </c>
      <c r="Q276" s="202">
        <v>0</v>
      </c>
      <c r="R276" s="202">
        <f t="shared" si="2"/>
        <v>0</v>
      </c>
      <c r="S276" s="202">
        <v>0</v>
      </c>
      <c r="T276" s="203">
        <f t="shared" si="3"/>
        <v>0</v>
      </c>
      <c r="AR276" s="24" t="s">
        <v>391</v>
      </c>
      <c r="AT276" s="24" t="s">
        <v>163</v>
      </c>
      <c r="AU276" s="24" t="s">
        <v>24</v>
      </c>
      <c r="AY276" s="24" t="s">
        <v>161</v>
      </c>
      <c r="BE276" s="204">
        <f t="shared" si="4"/>
        <v>0</v>
      </c>
      <c r="BF276" s="204">
        <f t="shared" si="5"/>
        <v>0</v>
      </c>
      <c r="BG276" s="204">
        <f t="shared" si="6"/>
        <v>0</v>
      </c>
      <c r="BH276" s="204">
        <f t="shared" si="7"/>
        <v>0</v>
      </c>
      <c r="BI276" s="204">
        <f t="shared" si="8"/>
        <v>0</v>
      </c>
      <c r="BJ276" s="24" t="s">
        <v>24</v>
      </c>
      <c r="BK276" s="204">
        <f t="shared" si="9"/>
        <v>0</v>
      </c>
      <c r="BL276" s="24" t="s">
        <v>391</v>
      </c>
      <c r="BM276" s="24" t="s">
        <v>768</v>
      </c>
    </row>
    <row r="277" spans="2:65" s="1" customFormat="1" ht="31.5" customHeight="1">
      <c r="B277" s="41"/>
      <c r="C277" s="193" t="s">
        <v>769</v>
      </c>
      <c r="D277" s="193" t="s">
        <v>163</v>
      </c>
      <c r="E277" s="194" t="s">
        <v>770</v>
      </c>
      <c r="F277" s="195" t="s">
        <v>771</v>
      </c>
      <c r="G277" s="196" t="s">
        <v>264</v>
      </c>
      <c r="H277" s="197">
        <v>2</v>
      </c>
      <c r="I277" s="198"/>
      <c r="J277" s="199">
        <f t="shared" si="0"/>
        <v>0</v>
      </c>
      <c r="K277" s="195" t="s">
        <v>22</v>
      </c>
      <c r="L277" s="61"/>
      <c r="M277" s="200" t="s">
        <v>22</v>
      </c>
      <c r="N277" s="242" t="s">
        <v>44</v>
      </c>
      <c r="O277" s="243"/>
      <c r="P277" s="244">
        <f t="shared" si="1"/>
        <v>0</v>
      </c>
      <c r="Q277" s="244">
        <v>0</v>
      </c>
      <c r="R277" s="244">
        <f t="shared" si="2"/>
        <v>0</v>
      </c>
      <c r="S277" s="244">
        <v>0</v>
      </c>
      <c r="T277" s="245">
        <f t="shared" si="3"/>
        <v>0</v>
      </c>
      <c r="AR277" s="24" t="s">
        <v>391</v>
      </c>
      <c r="AT277" s="24" t="s">
        <v>163</v>
      </c>
      <c r="AU277" s="24" t="s">
        <v>24</v>
      </c>
      <c r="AY277" s="24" t="s">
        <v>161</v>
      </c>
      <c r="BE277" s="204">
        <f t="shared" si="4"/>
        <v>0</v>
      </c>
      <c r="BF277" s="204">
        <f t="shared" si="5"/>
        <v>0</v>
      </c>
      <c r="BG277" s="204">
        <f t="shared" si="6"/>
        <v>0</v>
      </c>
      <c r="BH277" s="204">
        <f t="shared" si="7"/>
        <v>0</v>
      </c>
      <c r="BI277" s="204">
        <f t="shared" si="8"/>
        <v>0</v>
      </c>
      <c r="BJ277" s="24" t="s">
        <v>24</v>
      </c>
      <c r="BK277" s="204">
        <f t="shared" si="9"/>
        <v>0</v>
      </c>
      <c r="BL277" s="24" t="s">
        <v>391</v>
      </c>
      <c r="BM277" s="24" t="s">
        <v>772</v>
      </c>
    </row>
    <row r="278" spans="2:65" s="1" customFormat="1" ht="6.95" customHeight="1">
      <c r="B278" s="56"/>
      <c r="C278" s="57"/>
      <c r="D278" s="57"/>
      <c r="E278" s="57"/>
      <c r="F278" s="57"/>
      <c r="G278" s="57"/>
      <c r="H278" s="57"/>
      <c r="I278" s="139"/>
      <c r="J278" s="57"/>
      <c r="K278" s="57"/>
      <c r="L278" s="61"/>
    </row>
  </sheetData>
  <sheetProtection password="CC35" sheet="1" objects="1" scenarios="1" formatCells="0" formatColumns="0" formatRows="0" sort="0" autoFilter="0"/>
  <autoFilter ref="C93:K277"/>
  <mergeCells count="9">
    <mergeCell ref="E84:H84"/>
    <mergeCell ref="E86:H8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04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125</v>
      </c>
      <c r="G1" s="593" t="s">
        <v>126</v>
      </c>
      <c r="H1" s="593"/>
      <c r="I1" s="115"/>
      <c r="J1" s="114" t="s">
        <v>127</v>
      </c>
      <c r="K1" s="113" t="s">
        <v>128</v>
      </c>
      <c r="L1" s="114" t="s">
        <v>129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552"/>
      <c r="M2" s="552"/>
      <c r="N2" s="552"/>
      <c r="O2" s="552"/>
      <c r="P2" s="552"/>
      <c r="Q2" s="552"/>
      <c r="R2" s="552"/>
      <c r="S2" s="552"/>
      <c r="T2" s="552"/>
      <c r="U2" s="552"/>
      <c r="V2" s="552"/>
      <c r="AT2" s="24" t="s">
        <v>94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5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594" t="str">
        <f>'Rekapitulace stavby'!K6</f>
        <v>Modernizace sportoviště nad parkem</v>
      </c>
      <c r="F7" s="595"/>
      <c r="G7" s="595"/>
      <c r="H7" s="595"/>
      <c r="I7" s="117"/>
      <c r="J7" s="29"/>
      <c r="K7" s="31"/>
    </row>
    <row r="8" spans="1:70" s="1" customFormat="1" ht="15">
      <c r="B8" s="41"/>
      <c r="C8" s="42"/>
      <c r="D8" s="37" t="s">
        <v>131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596" t="s">
        <v>773</v>
      </c>
      <c r="F9" s="597"/>
      <c r="G9" s="597"/>
      <c r="H9" s="597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22</v>
      </c>
      <c r="G11" s="42"/>
      <c r="H11" s="42"/>
      <c r="I11" s="119" t="s">
        <v>23</v>
      </c>
      <c r="J11" s="35" t="s">
        <v>22</v>
      </c>
      <c r="K11" s="45"/>
    </row>
    <row r="12" spans="1:70" s="1" customFormat="1" ht="14.45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19" t="s">
        <v>27</v>
      </c>
      <c r="J12" s="120" t="str">
        <f>'Rekapitulace stavby'!AN8</f>
        <v>15. 1. 2016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29</v>
      </c>
      <c r="E14" s="42"/>
      <c r="F14" s="42"/>
      <c r="G14" s="42"/>
      <c r="H14" s="42"/>
      <c r="I14" s="119" t="s">
        <v>30</v>
      </c>
      <c r="J14" s="35" t="s">
        <v>22</v>
      </c>
      <c r="K14" s="45"/>
    </row>
    <row r="15" spans="1:70" s="1" customFormat="1" ht="18" customHeight="1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22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33</v>
      </c>
      <c r="E17" s="42"/>
      <c r="F17" s="42"/>
      <c r="G17" s="42"/>
      <c r="H17" s="42"/>
      <c r="I17" s="119" t="s">
        <v>30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35</v>
      </c>
      <c r="E20" s="42"/>
      <c r="F20" s="42"/>
      <c r="G20" s="42"/>
      <c r="H20" s="42"/>
      <c r="I20" s="119" t="s">
        <v>30</v>
      </c>
      <c r="J20" s="35" t="s">
        <v>22</v>
      </c>
      <c r="K20" s="45"/>
    </row>
    <row r="21" spans="2:11" s="1" customFormat="1" ht="18" customHeight="1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22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586" t="s">
        <v>22</v>
      </c>
      <c r="F24" s="586"/>
      <c r="G24" s="586"/>
      <c r="H24" s="586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39</v>
      </c>
      <c r="E27" s="42"/>
      <c r="F27" s="42"/>
      <c r="G27" s="42"/>
      <c r="H27" s="42"/>
      <c r="I27" s="118"/>
      <c r="J27" s="128">
        <f>ROUND(J85,2)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41</v>
      </c>
      <c r="G29" s="42"/>
      <c r="H29" s="42"/>
      <c r="I29" s="129" t="s">
        <v>40</v>
      </c>
      <c r="J29" s="46" t="s">
        <v>42</v>
      </c>
      <c r="K29" s="45"/>
    </row>
    <row r="30" spans="2:11" s="1" customFormat="1" ht="14.45" customHeight="1">
      <c r="B30" s="41"/>
      <c r="C30" s="42"/>
      <c r="D30" s="49" t="s">
        <v>43</v>
      </c>
      <c r="E30" s="49" t="s">
        <v>44</v>
      </c>
      <c r="F30" s="130">
        <f>ROUND(SUM(BE85:BE203), 2)</f>
        <v>0</v>
      </c>
      <c r="G30" s="42"/>
      <c r="H30" s="42"/>
      <c r="I30" s="131">
        <v>0.21</v>
      </c>
      <c r="J30" s="130">
        <f>ROUND(ROUND((SUM(BE85:BE203)),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45</v>
      </c>
      <c r="F31" s="130">
        <f>ROUND(SUM(BF85:BF203), 2)</f>
        <v>0</v>
      </c>
      <c r="G31" s="42"/>
      <c r="H31" s="42"/>
      <c r="I31" s="131">
        <v>0.15</v>
      </c>
      <c r="J31" s="130">
        <f>ROUND(ROUND((SUM(BF85:BF203)),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46</v>
      </c>
      <c r="F32" s="130">
        <f>ROUND(SUM(BG85:BG203),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47</v>
      </c>
      <c r="F33" s="130">
        <f>ROUND(SUM(BH85:BH203),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48</v>
      </c>
      <c r="F34" s="130">
        <f>ROUND(SUM(BI85:BI203),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49</v>
      </c>
      <c r="E36" s="79"/>
      <c r="F36" s="79"/>
      <c r="G36" s="134" t="s">
        <v>50</v>
      </c>
      <c r="H36" s="135" t="s">
        <v>51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133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594" t="str">
        <f>E7</f>
        <v>Modernizace sportoviště nad parkem</v>
      </c>
      <c r="F45" s="595"/>
      <c r="G45" s="595"/>
      <c r="H45" s="595"/>
      <c r="I45" s="118"/>
      <c r="J45" s="42"/>
      <c r="K45" s="45"/>
    </row>
    <row r="46" spans="2:11" s="1" customFormat="1" ht="14.45" customHeight="1">
      <c r="B46" s="41"/>
      <c r="C46" s="37" t="s">
        <v>131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596" t="str">
        <f>E9</f>
        <v xml:space="preserve">005 - SO 05 - Travnaté hřiště </v>
      </c>
      <c r="F47" s="597"/>
      <c r="G47" s="597"/>
      <c r="H47" s="597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>p.č. 198/1, k.ú. Mnichovo Hradiště</v>
      </c>
      <c r="G49" s="42"/>
      <c r="H49" s="42"/>
      <c r="I49" s="119" t="s">
        <v>27</v>
      </c>
      <c r="J49" s="120" t="str">
        <f>IF(J12="","",J12)</f>
        <v>15. 1. 2016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5">
      <c r="B51" s="41"/>
      <c r="C51" s="37" t="s">
        <v>29</v>
      </c>
      <c r="D51" s="42"/>
      <c r="E51" s="42"/>
      <c r="F51" s="35" t="str">
        <f>E15</f>
        <v>Město Mnichovo Hradiště</v>
      </c>
      <c r="G51" s="42"/>
      <c r="H51" s="42"/>
      <c r="I51" s="119" t="s">
        <v>35</v>
      </c>
      <c r="J51" s="35" t="str">
        <f>E21</f>
        <v>ANITAS s.r.o.</v>
      </c>
      <c r="K51" s="45"/>
    </row>
    <row r="52" spans="2:47" s="1" customFormat="1" ht="14.45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134</v>
      </c>
      <c r="D54" s="132"/>
      <c r="E54" s="132"/>
      <c r="F54" s="132"/>
      <c r="G54" s="132"/>
      <c r="H54" s="132"/>
      <c r="I54" s="145"/>
      <c r="J54" s="146" t="s">
        <v>135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136</v>
      </c>
      <c r="D56" s="42"/>
      <c r="E56" s="42"/>
      <c r="F56" s="42"/>
      <c r="G56" s="42"/>
      <c r="H56" s="42"/>
      <c r="I56" s="118"/>
      <c r="J56" s="128">
        <f>J85</f>
        <v>0</v>
      </c>
      <c r="K56" s="45"/>
      <c r="AU56" s="24" t="s">
        <v>137</v>
      </c>
    </row>
    <row r="57" spans="2:47" s="7" customFormat="1" ht="24.95" customHeight="1">
      <c r="B57" s="149"/>
      <c r="C57" s="150"/>
      <c r="D57" s="151" t="s">
        <v>138</v>
      </c>
      <c r="E57" s="152"/>
      <c r="F57" s="152"/>
      <c r="G57" s="152"/>
      <c r="H57" s="152"/>
      <c r="I57" s="153"/>
      <c r="J57" s="154">
        <f>J86</f>
        <v>0</v>
      </c>
      <c r="K57" s="155"/>
    </row>
    <row r="58" spans="2:47" s="8" customFormat="1" ht="19.899999999999999" customHeight="1">
      <c r="B58" s="156"/>
      <c r="C58" s="157"/>
      <c r="D58" s="158" t="s">
        <v>139</v>
      </c>
      <c r="E58" s="159"/>
      <c r="F58" s="159"/>
      <c r="G58" s="159"/>
      <c r="H58" s="159"/>
      <c r="I58" s="160"/>
      <c r="J58" s="161">
        <f>J87</f>
        <v>0</v>
      </c>
      <c r="K58" s="162"/>
    </row>
    <row r="59" spans="2:47" s="8" customFormat="1" ht="19.899999999999999" customHeight="1">
      <c r="B59" s="156"/>
      <c r="C59" s="157"/>
      <c r="D59" s="158" t="s">
        <v>140</v>
      </c>
      <c r="E59" s="159"/>
      <c r="F59" s="159"/>
      <c r="G59" s="159"/>
      <c r="H59" s="159"/>
      <c r="I59" s="160"/>
      <c r="J59" s="161">
        <f>J167</f>
        <v>0</v>
      </c>
      <c r="K59" s="162"/>
    </row>
    <row r="60" spans="2:47" s="8" customFormat="1" ht="19.899999999999999" customHeight="1">
      <c r="B60" s="156"/>
      <c r="C60" s="157"/>
      <c r="D60" s="158" t="s">
        <v>774</v>
      </c>
      <c r="E60" s="159"/>
      <c r="F60" s="159"/>
      <c r="G60" s="159"/>
      <c r="H60" s="159"/>
      <c r="I60" s="160"/>
      <c r="J60" s="161">
        <f>J180</f>
        <v>0</v>
      </c>
      <c r="K60" s="162"/>
    </row>
    <row r="61" spans="2:47" s="8" customFormat="1" ht="19.899999999999999" customHeight="1">
      <c r="B61" s="156"/>
      <c r="C61" s="157"/>
      <c r="D61" s="158" t="s">
        <v>141</v>
      </c>
      <c r="E61" s="159"/>
      <c r="F61" s="159"/>
      <c r="G61" s="159"/>
      <c r="H61" s="159"/>
      <c r="I61" s="160"/>
      <c r="J61" s="161">
        <f>J184</f>
        <v>0</v>
      </c>
      <c r="K61" s="162"/>
    </row>
    <row r="62" spans="2:47" s="8" customFormat="1" ht="19.899999999999999" customHeight="1">
      <c r="B62" s="156"/>
      <c r="C62" s="157"/>
      <c r="D62" s="158" t="s">
        <v>775</v>
      </c>
      <c r="E62" s="159"/>
      <c r="F62" s="159"/>
      <c r="G62" s="159"/>
      <c r="H62" s="159"/>
      <c r="I62" s="160"/>
      <c r="J62" s="161">
        <f>J188</f>
        <v>0</v>
      </c>
      <c r="K62" s="162"/>
    </row>
    <row r="63" spans="2:47" s="8" customFormat="1" ht="19.899999999999999" customHeight="1">
      <c r="B63" s="156"/>
      <c r="C63" s="157"/>
      <c r="D63" s="158" t="s">
        <v>142</v>
      </c>
      <c r="E63" s="159"/>
      <c r="F63" s="159"/>
      <c r="G63" s="159"/>
      <c r="H63" s="159"/>
      <c r="I63" s="160"/>
      <c r="J63" s="161">
        <f>J193</f>
        <v>0</v>
      </c>
      <c r="K63" s="162"/>
    </row>
    <row r="64" spans="2:47" s="8" customFormat="1" ht="19.899999999999999" customHeight="1">
      <c r="B64" s="156"/>
      <c r="C64" s="157"/>
      <c r="D64" s="158" t="s">
        <v>144</v>
      </c>
      <c r="E64" s="159"/>
      <c r="F64" s="159"/>
      <c r="G64" s="159"/>
      <c r="H64" s="159"/>
      <c r="I64" s="160"/>
      <c r="J64" s="161">
        <f>J198</f>
        <v>0</v>
      </c>
      <c r="K64" s="162"/>
    </row>
    <row r="65" spans="2:12" s="7" customFormat="1" ht="24.95" customHeight="1">
      <c r="B65" s="149"/>
      <c r="C65" s="150"/>
      <c r="D65" s="151" t="s">
        <v>368</v>
      </c>
      <c r="E65" s="152"/>
      <c r="F65" s="152"/>
      <c r="G65" s="152"/>
      <c r="H65" s="152"/>
      <c r="I65" s="153"/>
      <c r="J65" s="154">
        <f>J200</f>
        <v>0</v>
      </c>
      <c r="K65" s="155"/>
    </row>
    <row r="66" spans="2:12" s="1" customFormat="1" ht="21.75" customHeight="1">
      <c r="B66" s="41"/>
      <c r="C66" s="42"/>
      <c r="D66" s="42"/>
      <c r="E66" s="42"/>
      <c r="F66" s="42"/>
      <c r="G66" s="42"/>
      <c r="H66" s="42"/>
      <c r="I66" s="118"/>
      <c r="J66" s="42"/>
      <c r="K66" s="45"/>
    </row>
    <row r="67" spans="2:12" s="1" customFormat="1" ht="6.95" customHeight="1">
      <c r="B67" s="56"/>
      <c r="C67" s="57"/>
      <c r="D67" s="57"/>
      <c r="E67" s="57"/>
      <c r="F67" s="57"/>
      <c r="G67" s="57"/>
      <c r="H67" s="57"/>
      <c r="I67" s="139"/>
      <c r="J67" s="57"/>
      <c r="K67" s="58"/>
    </row>
    <row r="71" spans="2:12" s="1" customFormat="1" ht="6.95" customHeight="1">
      <c r="B71" s="59"/>
      <c r="C71" s="60"/>
      <c r="D71" s="60"/>
      <c r="E71" s="60"/>
      <c r="F71" s="60"/>
      <c r="G71" s="60"/>
      <c r="H71" s="60"/>
      <c r="I71" s="142"/>
      <c r="J71" s="60"/>
      <c r="K71" s="60"/>
      <c r="L71" s="61"/>
    </row>
    <row r="72" spans="2:12" s="1" customFormat="1" ht="36.950000000000003" customHeight="1">
      <c r="B72" s="41"/>
      <c r="C72" s="62" t="s">
        <v>145</v>
      </c>
      <c r="D72" s="63"/>
      <c r="E72" s="63"/>
      <c r="F72" s="63"/>
      <c r="G72" s="63"/>
      <c r="H72" s="63"/>
      <c r="I72" s="163"/>
      <c r="J72" s="63"/>
      <c r="K72" s="63"/>
      <c r="L72" s="61"/>
    </row>
    <row r="73" spans="2:12" s="1" customFormat="1" ht="6.95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12" s="1" customFormat="1" ht="14.45" customHeight="1">
      <c r="B74" s="41"/>
      <c r="C74" s="65" t="s">
        <v>18</v>
      </c>
      <c r="D74" s="63"/>
      <c r="E74" s="63"/>
      <c r="F74" s="63"/>
      <c r="G74" s="63"/>
      <c r="H74" s="63"/>
      <c r="I74" s="163"/>
      <c r="J74" s="63"/>
      <c r="K74" s="63"/>
      <c r="L74" s="61"/>
    </row>
    <row r="75" spans="2:12" s="1" customFormat="1" ht="22.5" customHeight="1">
      <c r="B75" s="41"/>
      <c r="C75" s="63"/>
      <c r="D75" s="63"/>
      <c r="E75" s="590" t="str">
        <f>E7</f>
        <v>Modernizace sportoviště nad parkem</v>
      </c>
      <c r="F75" s="591"/>
      <c r="G75" s="591"/>
      <c r="H75" s="591"/>
      <c r="I75" s="163"/>
      <c r="J75" s="63"/>
      <c r="K75" s="63"/>
      <c r="L75" s="61"/>
    </row>
    <row r="76" spans="2:12" s="1" customFormat="1" ht="14.45" customHeight="1">
      <c r="B76" s="41"/>
      <c r="C76" s="65" t="s">
        <v>131</v>
      </c>
      <c r="D76" s="63"/>
      <c r="E76" s="63"/>
      <c r="F76" s="63"/>
      <c r="G76" s="63"/>
      <c r="H76" s="63"/>
      <c r="I76" s="163"/>
      <c r="J76" s="63"/>
      <c r="K76" s="63"/>
      <c r="L76" s="61"/>
    </row>
    <row r="77" spans="2:12" s="1" customFormat="1" ht="23.25" customHeight="1">
      <c r="B77" s="41"/>
      <c r="C77" s="63"/>
      <c r="D77" s="63"/>
      <c r="E77" s="558" t="str">
        <f>E9</f>
        <v xml:space="preserve">005 - SO 05 - Travnaté hřiště </v>
      </c>
      <c r="F77" s="592"/>
      <c r="G77" s="592"/>
      <c r="H77" s="592"/>
      <c r="I77" s="163"/>
      <c r="J77" s="63"/>
      <c r="K77" s="63"/>
      <c r="L77" s="61"/>
    </row>
    <row r="78" spans="2:12" s="1" customFormat="1" ht="6.95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 ht="18" customHeight="1">
      <c r="B79" s="41"/>
      <c r="C79" s="65" t="s">
        <v>25</v>
      </c>
      <c r="D79" s="63"/>
      <c r="E79" s="63"/>
      <c r="F79" s="164" t="str">
        <f>F12</f>
        <v>p.č. 198/1, k.ú. Mnichovo Hradiště</v>
      </c>
      <c r="G79" s="63"/>
      <c r="H79" s="63"/>
      <c r="I79" s="165" t="s">
        <v>27</v>
      </c>
      <c r="J79" s="73" t="str">
        <f>IF(J12="","",J12)</f>
        <v>15. 1. 2016</v>
      </c>
      <c r="K79" s="63"/>
      <c r="L79" s="61"/>
    </row>
    <row r="80" spans="2:12" s="1" customFormat="1" ht="6.95" customHeight="1">
      <c r="B80" s="41"/>
      <c r="C80" s="63"/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1" customFormat="1" ht="15">
      <c r="B81" s="41"/>
      <c r="C81" s="65" t="s">
        <v>29</v>
      </c>
      <c r="D81" s="63"/>
      <c r="E81" s="63"/>
      <c r="F81" s="164" t="str">
        <f>E15</f>
        <v>Město Mnichovo Hradiště</v>
      </c>
      <c r="G81" s="63"/>
      <c r="H81" s="63"/>
      <c r="I81" s="165" t="s">
        <v>35</v>
      </c>
      <c r="J81" s="164" t="str">
        <f>E21</f>
        <v>ANITAS s.r.o.</v>
      </c>
      <c r="K81" s="63"/>
      <c r="L81" s="61"/>
    </row>
    <row r="82" spans="2:65" s="1" customFormat="1" ht="14.45" customHeight="1">
      <c r="B82" s="41"/>
      <c r="C82" s="65" t="s">
        <v>33</v>
      </c>
      <c r="D82" s="63"/>
      <c r="E82" s="63"/>
      <c r="F82" s="164" t="str">
        <f>IF(E18="","",E18)</f>
        <v/>
      </c>
      <c r="G82" s="63"/>
      <c r="H82" s="63"/>
      <c r="I82" s="163"/>
      <c r="J82" s="63"/>
      <c r="K82" s="63"/>
      <c r="L82" s="61"/>
    </row>
    <row r="83" spans="2:65" s="1" customFormat="1" ht="10.35" customHeight="1">
      <c r="B83" s="41"/>
      <c r="C83" s="63"/>
      <c r="D83" s="63"/>
      <c r="E83" s="63"/>
      <c r="F83" s="63"/>
      <c r="G83" s="63"/>
      <c r="H83" s="63"/>
      <c r="I83" s="163"/>
      <c r="J83" s="63"/>
      <c r="K83" s="63"/>
      <c r="L83" s="61"/>
    </row>
    <row r="84" spans="2:65" s="9" customFormat="1" ht="29.25" customHeight="1">
      <c r="B84" s="166"/>
      <c r="C84" s="167" t="s">
        <v>146</v>
      </c>
      <c r="D84" s="168" t="s">
        <v>58</v>
      </c>
      <c r="E84" s="168" t="s">
        <v>54</v>
      </c>
      <c r="F84" s="168" t="s">
        <v>147</v>
      </c>
      <c r="G84" s="168" t="s">
        <v>148</v>
      </c>
      <c r="H84" s="168" t="s">
        <v>149</v>
      </c>
      <c r="I84" s="169" t="s">
        <v>150</v>
      </c>
      <c r="J84" s="168" t="s">
        <v>135</v>
      </c>
      <c r="K84" s="170" t="s">
        <v>151</v>
      </c>
      <c r="L84" s="171"/>
      <c r="M84" s="81" t="s">
        <v>152</v>
      </c>
      <c r="N84" s="82" t="s">
        <v>43</v>
      </c>
      <c r="O84" s="82" t="s">
        <v>153</v>
      </c>
      <c r="P84" s="82" t="s">
        <v>154</v>
      </c>
      <c r="Q84" s="82" t="s">
        <v>155</v>
      </c>
      <c r="R84" s="82" t="s">
        <v>156</v>
      </c>
      <c r="S84" s="82" t="s">
        <v>157</v>
      </c>
      <c r="T84" s="83" t="s">
        <v>158</v>
      </c>
    </row>
    <row r="85" spans="2:65" s="1" customFormat="1" ht="29.25" customHeight="1">
      <c r="B85" s="41"/>
      <c r="C85" s="87" t="s">
        <v>136</v>
      </c>
      <c r="D85" s="63"/>
      <c r="E85" s="63"/>
      <c r="F85" s="63"/>
      <c r="G85" s="63"/>
      <c r="H85" s="63"/>
      <c r="I85" s="163"/>
      <c r="J85" s="172">
        <f>BK85</f>
        <v>0</v>
      </c>
      <c r="K85" s="63"/>
      <c r="L85" s="61"/>
      <c r="M85" s="84"/>
      <c r="N85" s="85"/>
      <c r="O85" s="85"/>
      <c r="P85" s="173">
        <f>P86+P200</f>
        <v>0</v>
      </c>
      <c r="Q85" s="85"/>
      <c r="R85" s="173">
        <f>R86+R200</f>
        <v>1364.4094540000001</v>
      </c>
      <c r="S85" s="85"/>
      <c r="T85" s="174">
        <f>T86+T200</f>
        <v>0</v>
      </c>
      <c r="AT85" s="24" t="s">
        <v>72</v>
      </c>
      <c r="AU85" s="24" t="s">
        <v>137</v>
      </c>
      <c r="BK85" s="175">
        <f>BK86+BK200</f>
        <v>0</v>
      </c>
    </row>
    <row r="86" spans="2:65" s="10" customFormat="1" ht="37.35" customHeight="1">
      <c r="B86" s="176"/>
      <c r="C86" s="177"/>
      <c r="D86" s="178" t="s">
        <v>72</v>
      </c>
      <c r="E86" s="179" t="s">
        <v>159</v>
      </c>
      <c r="F86" s="179" t="s">
        <v>160</v>
      </c>
      <c r="G86" s="177"/>
      <c r="H86" s="177"/>
      <c r="I86" s="180"/>
      <c r="J86" s="181">
        <f>BK86</f>
        <v>0</v>
      </c>
      <c r="K86" s="177"/>
      <c r="L86" s="182"/>
      <c r="M86" s="183"/>
      <c r="N86" s="184"/>
      <c r="O86" s="184"/>
      <c r="P86" s="185">
        <f>P87+P167+P180+P184+P188+P193+P198</f>
        <v>0</v>
      </c>
      <c r="Q86" s="184"/>
      <c r="R86" s="185">
        <f>R87+R167+R180+R184+R188+R193+R198</f>
        <v>1364.4094540000001</v>
      </c>
      <c r="S86" s="184"/>
      <c r="T86" s="186">
        <f>T87+T167+T180+T184+T188+T193+T198</f>
        <v>0</v>
      </c>
      <c r="AR86" s="187" t="s">
        <v>24</v>
      </c>
      <c r="AT86" s="188" t="s">
        <v>72</v>
      </c>
      <c r="AU86" s="188" t="s">
        <v>73</v>
      </c>
      <c r="AY86" s="187" t="s">
        <v>161</v>
      </c>
      <c r="BK86" s="189">
        <f>BK87+BK167+BK180+BK184+BK188+BK193+BK198</f>
        <v>0</v>
      </c>
    </row>
    <row r="87" spans="2:65" s="10" customFormat="1" ht="19.899999999999999" customHeight="1">
      <c r="B87" s="176"/>
      <c r="C87" s="177"/>
      <c r="D87" s="190" t="s">
        <v>72</v>
      </c>
      <c r="E87" s="191" t="s">
        <v>24</v>
      </c>
      <c r="F87" s="191" t="s">
        <v>162</v>
      </c>
      <c r="G87" s="177"/>
      <c r="H87" s="177"/>
      <c r="I87" s="180"/>
      <c r="J87" s="192">
        <f>BK87</f>
        <v>0</v>
      </c>
      <c r="K87" s="177"/>
      <c r="L87" s="182"/>
      <c r="M87" s="183"/>
      <c r="N87" s="184"/>
      <c r="O87" s="184"/>
      <c r="P87" s="185">
        <f>SUM(P88:P166)</f>
        <v>0</v>
      </c>
      <c r="Q87" s="184"/>
      <c r="R87" s="185">
        <f>SUM(R88:R166)</f>
        <v>241.31742400000002</v>
      </c>
      <c r="S87" s="184"/>
      <c r="T87" s="186">
        <f>SUM(T88:T166)</f>
        <v>0</v>
      </c>
      <c r="AR87" s="187" t="s">
        <v>24</v>
      </c>
      <c r="AT87" s="188" t="s">
        <v>72</v>
      </c>
      <c r="AU87" s="188" t="s">
        <v>24</v>
      </c>
      <c r="AY87" s="187" t="s">
        <v>161</v>
      </c>
      <c r="BK87" s="189">
        <f>SUM(BK88:BK166)</f>
        <v>0</v>
      </c>
    </row>
    <row r="88" spans="2:65" s="1" customFormat="1" ht="31.5" customHeight="1">
      <c r="B88" s="41"/>
      <c r="C88" s="193" t="s">
        <v>24</v>
      </c>
      <c r="D88" s="193" t="s">
        <v>163</v>
      </c>
      <c r="E88" s="194" t="s">
        <v>288</v>
      </c>
      <c r="F88" s="195" t="s">
        <v>289</v>
      </c>
      <c r="G88" s="196" t="s">
        <v>175</v>
      </c>
      <c r="H88" s="197">
        <v>235.19800000000001</v>
      </c>
      <c r="I88" s="198"/>
      <c r="J88" s="199">
        <f>ROUND(I88*H88,2)</f>
        <v>0</v>
      </c>
      <c r="K88" s="195" t="s">
        <v>188</v>
      </c>
      <c r="L88" s="61"/>
      <c r="M88" s="200" t="s">
        <v>22</v>
      </c>
      <c r="N88" s="201" t="s">
        <v>44</v>
      </c>
      <c r="O88" s="42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AR88" s="24" t="s">
        <v>168</v>
      </c>
      <c r="AT88" s="24" t="s">
        <v>163</v>
      </c>
      <c r="AU88" s="24" t="s">
        <v>82</v>
      </c>
      <c r="AY88" s="24" t="s">
        <v>161</v>
      </c>
      <c r="BE88" s="204">
        <f>IF(N88="základní",J88,0)</f>
        <v>0</v>
      </c>
      <c r="BF88" s="204">
        <f>IF(N88="snížená",J88,0)</f>
        <v>0</v>
      </c>
      <c r="BG88" s="204">
        <f>IF(N88="zákl. přenesená",J88,0)</f>
        <v>0</v>
      </c>
      <c r="BH88" s="204">
        <f>IF(N88="sníž. přenesená",J88,0)</f>
        <v>0</v>
      </c>
      <c r="BI88" s="204">
        <f>IF(N88="nulová",J88,0)</f>
        <v>0</v>
      </c>
      <c r="BJ88" s="24" t="s">
        <v>24</v>
      </c>
      <c r="BK88" s="204">
        <f>ROUND(I88*H88,2)</f>
        <v>0</v>
      </c>
      <c r="BL88" s="24" t="s">
        <v>168</v>
      </c>
      <c r="BM88" s="24" t="s">
        <v>776</v>
      </c>
    </row>
    <row r="89" spans="2:65" s="11" customFormat="1">
      <c r="B89" s="205"/>
      <c r="C89" s="206"/>
      <c r="D89" s="207" t="s">
        <v>170</v>
      </c>
      <c r="E89" s="208" t="s">
        <v>22</v>
      </c>
      <c r="F89" s="209" t="s">
        <v>291</v>
      </c>
      <c r="G89" s="206"/>
      <c r="H89" s="210" t="s">
        <v>22</v>
      </c>
      <c r="I89" s="211"/>
      <c r="J89" s="206"/>
      <c r="K89" s="206"/>
      <c r="L89" s="212"/>
      <c r="M89" s="213"/>
      <c r="N89" s="214"/>
      <c r="O89" s="214"/>
      <c r="P89" s="214"/>
      <c r="Q89" s="214"/>
      <c r="R89" s="214"/>
      <c r="S89" s="214"/>
      <c r="T89" s="215"/>
      <c r="AT89" s="216" t="s">
        <v>170</v>
      </c>
      <c r="AU89" s="216" t="s">
        <v>82</v>
      </c>
      <c r="AV89" s="11" t="s">
        <v>24</v>
      </c>
      <c r="AW89" s="11" t="s">
        <v>37</v>
      </c>
      <c r="AX89" s="11" t="s">
        <v>73</v>
      </c>
      <c r="AY89" s="216" t="s">
        <v>161</v>
      </c>
    </row>
    <row r="90" spans="2:65" s="12" customFormat="1">
      <c r="B90" s="217"/>
      <c r="C90" s="218"/>
      <c r="D90" s="219" t="s">
        <v>170</v>
      </c>
      <c r="E90" s="220" t="s">
        <v>22</v>
      </c>
      <c r="F90" s="221" t="s">
        <v>777</v>
      </c>
      <c r="G90" s="218"/>
      <c r="H90" s="222">
        <v>235.19800000000001</v>
      </c>
      <c r="I90" s="223"/>
      <c r="J90" s="218"/>
      <c r="K90" s="218"/>
      <c r="L90" s="224"/>
      <c r="M90" s="225"/>
      <c r="N90" s="226"/>
      <c r="O90" s="226"/>
      <c r="P90" s="226"/>
      <c r="Q90" s="226"/>
      <c r="R90" s="226"/>
      <c r="S90" s="226"/>
      <c r="T90" s="227"/>
      <c r="AT90" s="228" t="s">
        <v>170</v>
      </c>
      <c r="AU90" s="228" t="s">
        <v>82</v>
      </c>
      <c r="AV90" s="12" t="s">
        <v>82</v>
      </c>
      <c r="AW90" s="12" t="s">
        <v>37</v>
      </c>
      <c r="AX90" s="12" t="s">
        <v>24</v>
      </c>
      <c r="AY90" s="228" t="s">
        <v>161</v>
      </c>
    </row>
    <row r="91" spans="2:65" s="1" customFormat="1" ht="44.25" customHeight="1">
      <c r="B91" s="41"/>
      <c r="C91" s="193" t="s">
        <v>82</v>
      </c>
      <c r="D91" s="193" t="s">
        <v>163</v>
      </c>
      <c r="E91" s="194" t="s">
        <v>778</v>
      </c>
      <c r="F91" s="195" t="s">
        <v>779</v>
      </c>
      <c r="G91" s="196" t="s">
        <v>175</v>
      </c>
      <c r="H91" s="197">
        <v>348.00200000000001</v>
      </c>
      <c r="I91" s="198"/>
      <c r="J91" s="199">
        <f>ROUND(I91*H91,2)</f>
        <v>0</v>
      </c>
      <c r="K91" s="195" t="s">
        <v>167</v>
      </c>
      <c r="L91" s="61"/>
      <c r="M91" s="200" t="s">
        <v>22</v>
      </c>
      <c r="N91" s="201" t="s">
        <v>44</v>
      </c>
      <c r="O91" s="42"/>
      <c r="P91" s="202">
        <f>O91*H91</f>
        <v>0</v>
      </c>
      <c r="Q91" s="202">
        <v>0</v>
      </c>
      <c r="R91" s="202">
        <f>Q91*H91</f>
        <v>0</v>
      </c>
      <c r="S91" s="202">
        <v>0</v>
      </c>
      <c r="T91" s="203">
        <f>S91*H91</f>
        <v>0</v>
      </c>
      <c r="AR91" s="24" t="s">
        <v>168</v>
      </c>
      <c r="AT91" s="24" t="s">
        <v>163</v>
      </c>
      <c r="AU91" s="24" t="s">
        <v>82</v>
      </c>
      <c r="AY91" s="24" t="s">
        <v>161</v>
      </c>
      <c r="BE91" s="204">
        <f>IF(N91="základní",J91,0)</f>
        <v>0</v>
      </c>
      <c r="BF91" s="204">
        <f>IF(N91="snížená",J91,0)</f>
        <v>0</v>
      </c>
      <c r="BG91" s="204">
        <f>IF(N91="zákl. přenesená",J91,0)</f>
        <v>0</v>
      </c>
      <c r="BH91" s="204">
        <f>IF(N91="sníž. přenesená",J91,0)</f>
        <v>0</v>
      </c>
      <c r="BI91" s="204">
        <f>IF(N91="nulová",J91,0)</f>
        <v>0</v>
      </c>
      <c r="BJ91" s="24" t="s">
        <v>24</v>
      </c>
      <c r="BK91" s="204">
        <f>ROUND(I91*H91,2)</f>
        <v>0</v>
      </c>
      <c r="BL91" s="24" t="s">
        <v>168</v>
      </c>
      <c r="BM91" s="24" t="s">
        <v>780</v>
      </c>
    </row>
    <row r="92" spans="2:65" s="11" customFormat="1">
      <c r="B92" s="205"/>
      <c r="C92" s="206"/>
      <c r="D92" s="207" t="s">
        <v>170</v>
      </c>
      <c r="E92" s="208" t="s">
        <v>22</v>
      </c>
      <c r="F92" s="209" t="s">
        <v>781</v>
      </c>
      <c r="G92" s="206"/>
      <c r="H92" s="210" t="s">
        <v>22</v>
      </c>
      <c r="I92" s="211"/>
      <c r="J92" s="206"/>
      <c r="K92" s="206"/>
      <c r="L92" s="212"/>
      <c r="M92" s="213"/>
      <c r="N92" s="214"/>
      <c r="O92" s="214"/>
      <c r="P92" s="214"/>
      <c r="Q92" s="214"/>
      <c r="R92" s="214"/>
      <c r="S92" s="214"/>
      <c r="T92" s="215"/>
      <c r="AT92" s="216" t="s">
        <v>170</v>
      </c>
      <c r="AU92" s="216" t="s">
        <v>82</v>
      </c>
      <c r="AV92" s="11" t="s">
        <v>24</v>
      </c>
      <c r="AW92" s="11" t="s">
        <v>37</v>
      </c>
      <c r="AX92" s="11" t="s">
        <v>73</v>
      </c>
      <c r="AY92" s="216" t="s">
        <v>161</v>
      </c>
    </row>
    <row r="93" spans="2:65" s="12" customFormat="1">
      <c r="B93" s="217"/>
      <c r="C93" s="218"/>
      <c r="D93" s="207" t="s">
        <v>170</v>
      </c>
      <c r="E93" s="229" t="s">
        <v>22</v>
      </c>
      <c r="F93" s="230" t="s">
        <v>782</v>
      </c>
      <c r="G93" s="218"/>
      <c r="H93" s="231">
        <v>299.37599999999998</v>
      </c>
      <c r="I93" s="223"/>
      <c r="J93" s="218"/>
      <c r="K93" s="218"/>
      <c r="L93" s="224"/>
      <c r="M93" s="225"/>
      <c r="N93" s="226"/>
      <c r="O93" s="226"/>
      <c r="P93" s="226"/>
      <c r="Q93" s="226"/>
      <c r="R93" s="226"/>
      <c r="S93" s="226"/>
      <c r="T93" s="227"/>
      <c r="AT93" s="228" t="s">
        <v>170</v>
      </c>
      <c r="AU93" s="228" t="s">
        <v>82</v>
      </c>
      <c r="AV93" s="12" t="s">
        <v>82</v>
      </c>
      <c r="AW93" s="12" t="s">
        <v>37</v>
      </c>
      <c r="AX93" s="12" t="s">
        <v>73</v>
      </c>
      <c r="AY93" s="228" t="s">
        <v>161</v>
      </c>
    </row>
    <row r="94" spans="2:65" s="11" customFormat="1">
      <c r="B94" s="205"/>
      <c r="C94" s="206"/>
      <c r="D94" s="207" t="s">
        <v>170</v>
      </c>
      <c r="E94" s="208" t="s">
        <v>22</v>
      </c>
      <c r="F94" s="209" t="s">
        <v>783</v>
      </c>
      <c r="G94" s="206"/>
      <c r="H94" s="210" t="s">
        <v>22</v>
      </c>
      <c r="I94" s="211"/>
      <c r="J94" s="206"/>
      <c r="K94" s="206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170</v>
      </c>
      <c r="AU94" s="216" t="s">
        <v>82</v>
      </c>
      <c r="AV94" s="11" t="s">
        <v>24</v>
      </c>
      <c r="AW94" s="11" t="s">
        <v>37</v>
      </c>
      <c r="AX94" s="11" t="s">
        <v>73</v>
      </c>
      <c r="AY94" s="216" t="s">
        <v>161</v>
      </c>
    </row>
    <row r="95" spans="2:65" s="12" customFormat="1">
      <c r="B95" s="217"/>
      <c r="C95" s="218"/>
      <c r="D95" s="207" t="s">
        <v>170</v>
      </c>
      <c r="E95" s="229" t="s">
        <v>22</v>
      </c>
      <c r="F95" s="230" t="s">
        <v>784</v>
      </c>
      <c r="G95" s="218"/>
      <c r="H95" s="231">
        <v>48.625999999999998</v>
      </c>
      <c r="I95" s="223"/>
      <c r="J95" s="218"/>
      <c r="K95" s="218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170</v>
      </c>
      <c r="AU95" s="228" t="s">
        <v>82</v>
      </c>
      <c r="AV95" s="12" t="s">
        <v>82</v>
      </c>
      <c r="AW95" s="12" t="s">
        <v>37</v>
      </c>
      <c r="AX95" s="12" t="s">
        <v>73</v>
      </c>
      <c r="AY95" s="228" t="s">
        <v>161</v>
      </c>
    </row>
    <row r="96" spans="2:65" s="13" customFormat="1">
      <c r="B96" s="246"/>
      <c r="C96" s="247"/>
      <c r="D96" s="219" t="s">
        <v>170</v>
      </c>
      <c r="E96" s="248" t="s">
        <v>22</v>
      </c>
      <c r="F96" s="249" t="s">
        <v>302</v>
      </c>
      <c r="G96" s="247"/>
      <c r="H96" s="250">
        <v>348.00200000000001</v>
      </c>
      <c r="I96" s="251"/>
      <c r="J96" s="247"/>
      <c r="K96" s="247"/>
      <c r="L96" s="252"/>
      <c r="M96" s="253"/>
      <c r="N96" s="254"/>
      <c r="O96" s="254"/>
      <c r="P96" s="254"/>
      <c r="Q96" s="254"/>
      <c r="R96" s="254"/>
      <c r="S96" s="254"/>
      <c r="T96" s="255"/>
      <c r="AT96" s="256" t="s">
        <v>170</v>
      </c>
      <c r="AU96" s="256" t="s">
        <v>82</v>
      </c>
      <c r="AV96" s="13" t="s">
        <v>168</v>
      </c>
      <c r="AW96" s="13" t="s">
        <v>37</v>
      </c>
      <c r="AX96" s="13" t="s">
        <v>24</v>
      </c>
      <c r="AY96" s="256" t="s">
        <v>161</v>
      </c>
    </row>
    <row r="97" spans="2:65" s="1" customFormat="1" ht="31.5" customHeight="1">
      <c r="B97" s="41"/>
      <c r="C97" s="193" t="s">
        <v>180</v>
      </c>
      <c r="D97" s="193" t="s">
        <v>163</v>
      </c>
      <c r="E97" s="194" t="s">
        <v>173</v>
      </c>
      <c r="F97" s="195" t="s">
        <v>174</v>
      </c>
      <c r="G97" s="196" t="s">
        <v>175</v>
      </c>
      <c r="H97" s="197">
        <v>972</v>
      </c>
      <c r="I97" s="198"/>
      <c r="J97" s="199">
        <f>ROUND(I97*H97,2)</f>
        <v>0</v>
      </c>
      <c r="K97" s="195" t="s">
        <v>167</v>
      </c>
      <c r="L97" s="61"/>
      <c r="M97" s="200" t="s">
        <v>22</v>
      </c>
      <c r="N97" s="201" t="s">
        <v>44</v>
      </c>
      <c r="O97" s="42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AR97" s="24" t="s">
        <v>168</v>
      </c>
      <c r="AT97" s="24" t="s">
        <v>163</v>
      </c>
      <c r="AU97" s="24" t="s">
        <v>82</v>
      </c>
      <c r="AY97" s="24" t="s">
        <v>161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24" t="s">
        <v>24</v>
      </c>
      <c r="BK97" s="204">
        <f>ROUND(I97*H97,2)</f>
        <v>0</v>
      </c>
      <c r="BL97" s="24" t="s">
        <v>168</v>
      </c>
      <c r="BM97" s="24" t="s">
        <v>785</v>
      </c>
    </row>
    <row r="98" spans="2:65" s="11" customFormat="1">
      <c r="B98" s="205"/>
      <c r="C98" s="206"/>
      <c r="D98" s="207" t="s">
        <v>170</v>
      </c>
      <c r="E98" s="208" t="s">
        <v>22</v>
      </c>
      <c r="F98" s="209" t="s">
        <v>786</v>
      </c>
      <c r="G98" s="206"/>
      <c r="H98" s="210" t="s">
        <v>22</v>
      </c>
      <c r="I98" s="211"/>
      <c r="J98" s="206"/>
      <c r="K98" s="206"/>
      <c r="L98" s="212"/>
      <c r="M98" s="213"/>
      <c r="N98" s="214"/>
      <c r="O98" s="214"/>
      <c r="P98" s="214"/>
      <c r="Q98" s="214"/>
      <c r="R98" s="214"/>
      <c r="S98" s="214"/>
      <c r="T98" s="215"/>
      <c r="AT98" s="216" t="s">
        <v>170</v>
      </c>
      <c r="AU98" s="216" t="s">
        <v>82</v>
      </c>
      <c r="AV98" s="11" t="s">
        <v>24</v>
      </c>
      <c r="AW98" s="11" t="s">
        <v>37</v>
      </c>
      <c r="AX98" s="11" t="s">
        <v>73</v>
      </c>
      <c r="AY98" s="216" t="s">
        <v>161</v>
      </c>
    </row>
    <row r="99" spans="2:65" s="12" customFormat="1">
      <c r="B99" s="217"/>
      <c r="C99" s="218"/>
      <c r="D99" s="219" t="s">
        <v>170</v>
      </c>
      <c r="E99" s="220" t="s">
        <v>22</v>
      </c>
      <c r="F99" s="221" t="s">
        <v>787</v>
      </c>
      <c r="G99" s="218"/>
      <c r="H99" s="222">
        <v>972</v>
      </c>
      <c r="I99" s="223"/>
      <c r="J99" s="218"/>
      <c r="K99" s="218"/>
      <c r="L99" s="224"/>
      <c r="M99" s="225"/>
      <c r="N99" s="226"/>
      <c r="O99" s="226"/>
      <c r="P99" s="226"/>
      <c r="Q99" s="226"/>
      <c r="R99" s="226"/>
      <c r="S99" s="226"/>
      <c r="T99" s="227"/>
      <c r="AT99" s="228" t="s">
        <v>170</v>
      </c>
      <c r="AU99" s="228" t="s">
        <v>82</v>
      </c>
      <c r="AV99" s="12" t="s">
        <v>82</v>
      </c>
      <c r="AW99" s="12" t="s">
        <v>37</v>
      </c>
      <c r="AX99" s="12" t="s">
        <v>24</v>
      </c>
      <c r="AY99" s="228" t="s">
        <v>161</v>
      </c>
    </row>
    <row r="100" spans="2:65" s="1" customFormat="1" ht="44.25" customHeight="1">
      <c r="B100" s="41"/>
      <c r="C100" s="193" t="s">
        <v>168</v>
      </c>
      <c r="D100" s="193" t="s">
        <v>163</v>
      </c>
      <c r="E100" s="194" t="s">
        <v>181</v>
      </c>
      <c r="F100" s="195" t="s">
        <v>182</v>
      </c>
      <c r="G100" s="196" t="s">
        <v>175</v>
      </c>
      <c r="H100" s="197">
        <v>486</v>
      </c>
      <c r="I100" s="198"/>
      <c r="J100" s="199">
        <f>ROUND(I100*H100,2)</f>
        <v>0</v>
      </c>
      <c r="K100" s="195" t="s">
        <v>167</v>
      </c>
      <c r="L100" s="61"/>
      <c r="M100" s="200" t="s">
        <v>22</v>
      </c>
      <c r="N100" s="201" t="s">
        <v>44</v>
      </c>
      <c r="O100" s="42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AR100" s="24" t="s">
        <v>168</v>
      </c>
      <c r="AT100" s="24" t="s">
        <v>163</v>
      </c>
      <c r="AU100" s="24" t="s">
        <v>82</v>
      </c>
      <c r="AY100" s="24" t="s">
        <v>161</v>
      </c>
      <c r="BE100" s="204">
        <f>IF(N100="základní",J100,0)</f>
        <v>0</v>
      </c>
      <c r="BF100" s="204">
        <f>IF(N100="snížená",J100,0)</f>
        <v>0</v>
      </c>
      <c r="BG100" s="204">
        <f>IF(N100="zákl. přenesená",J100,0)</f>
        <v>0</v>
      </c>
      <c r="BH100" s="204">
        <f>IF(N100="sníž. přenesená",J100,0)</f>
        <v>0</v>
      </c>
      <c r="BI100" s="204">
        <f>IF(N100="nulová",J100,0)</f>
        <v>0</v>
      </c>
      <c r="BJ100" s="24" t="s">
        <v>24</v>
      </c>
      <c r="BK100" s="204">
        <f>ROUND(I100*H100,2)</f>
        <v>0</v>
      </c>
      <c r="BL100" s="24" t="s">
        <v>168</v>
      </c>
      <c r="BM100" s="24" t="s">
        <v>788</v>
      </c>
    </row>
    <row r="101" spans="2:65" s="11" customFormat="1">
      <c r="B101" s="205"/>
      <c r="C101" s="206"/>
      <c r="D101" s="207" t="s">
        <v>170</v>
      </c>
      <c r="E101" s="208" t="s">
        <v>22</v>
      </c>
      <c r="F101" s="209" t="s">
        <v>184</v>
      </c>
      <c r="G101" s="206"/>
      <c r="H101" s="210" t="s">
        <v>22</v>
      </c>
      <c r="I101" s="211"/>
      <c r="J101" s="206"/>
      <c r="K101" s="206"/>
      <c r="L101" s="212"/>
      <c r="M101" s="213"/>
      <c r="N101" s="214"/>
      <c r="O101" s="214"/>
      <c r="P101" s="214"/>
      <c r="Q101" s="214"/>
      <c r="R101" s="214"/>
      <c r="S101" s="214"/>
      <c r="T101" s="215"/>
      <c r="AT101" s="216" t="s">
        <v>170</v>
      </c>
      <c r="AU101" s="216" t="s">
        <v>82</v>
      </c>
      <c r="AV101" s="11" t="s">
        <v>24</v>
      </c>
      <c r="AW101" s="11" t="s">
        <v>37</v>
      </c>
      <c r="AX101" s="11" t="s">
        <v>73</v>
      </c>
      <c r="AY101" s="216" t="s">
        <v>161</v>
      </c>
    </row>
    <row r="102" spans="2:65" s="12" customFormat="1">
      <c r="B102" s="217"/>
      <c r="C102" s="218"/>
      <c r="D102" s="219" t="s">
        <v>170</v>
      </c>
      <c r="E102" s="220" t="s">
        <v>22</v>
      </c>
      <c r="F102" s="221" t="s">
        <v>789</v>
      </c>
      <c r="G102" s="218"/>
      <c r="H102" s="222">
        <v>486</v>
      </c>
      <c r="I102" s="223"/>
      <c r="J102" s="218"/>
      <c r="K102" s="218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170</v>
      </c>
      <c r="AU102" s="228" t="s">
        <v>82</v>
      </c>
      <c r="AV102" s="12" t="s">
        <v>82</v>
      </c>
      <c r="AW102" s="12" t="s">
        <v>37</v>
      </c>
      <c r="AX102" s="12" t="s">
        <v>24</v>
      </c>
      <c r="AY102" s="228" t="s">
        <v>161</v>
      </c>
    </row>
    <row r="103" spans="2:65" s="1" customFormat="1" ht="31.5" customHeight="1">
      <c r="B103" s="41"/>
      <c r="C103" s="193" t="s">
        <v>192</v>
      </c>
      <c r="D103" s="193" t="s">
        <v>163</v>
      </c>
      <c r="E103" s="194" t="s">
        <v>186</v>
      </c>
      <c r="F103" s="195" t="s">
        <v>187</v>
      </c>
      <c r="G103" s="196" t="s">
        <v>175</v>
      </c>
      <c r="H103" s="197">
        <v>153.548</v>
      </c>
      <c r="I103" s="198"/>
      <c r="J103" s="199">
        <f>ROUND(I103*H103,2)</f>
        <v>0</v>
      </c>
      <c r="K103" s="195" t="s">
        <v>167</v>
      </c>
      <c r="L103" s="61"/>
      <c r="M103" s="200" t="s">
        <v>22</v>
      </c>
      <c r="N103" s="201" t="s">
        <v>44</v>
      </c>
      <c r="O103" s="42"/>
      <c r="P103" s="202">
        <f>O103*H103</f>
        <v>0</v>
      </c>
      <c r="Q103" s="202">
        <v>0</v>
      </c>
      <c r="R103" s="202">
        <f>Q103*H103</f>
        <v>0</v>
      </c>
      <c r="S103" s="202">
        <v>0</v>
      </c>
      <c r="T103" s="203">
        <f>S103*H103</f>
        <v>0</v>
      </c>
      <c r="AR103" s="24" t="s">
        <v>168</v>
      </c>
      <c r="AT103" s="24" t="s">
        <v>163</v>
      </c>
      <c r="AU103" s="24" t="s">
        <v>82</v>
      </c>
      <c r="AY103" s="24" t="s">
        <v>161</v>
      </c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24" t="s">
        <v>24</v>
      </c>
      <c r="BK103" s="204">
        <f>ROUND(I103*H103,2)</f>
        <v>0</v>
      </c>
      <c r="BL103" s="24" t="s">
        <v>168</v>
      </c>
      <c r="BM103" s="24" t="s">
        <v>790</v>
      </c>
    </row>
    <row r="104" spans="2:65" s="11" customFormat="1">
      <c r="B104" s="205"/>
      <c r="C104" s="206"/>
      <c r="D104" s="207" t="s">
        <v>170</v>
      </c>
      <c r="E104" s="208" t="s">
        <v>22</v>
      </c>
      <c r="F104" s="209" t="s">
        <v>791</v>
      </c>
      <c r="G104" s="206"/>
      <c r="H104" s="210" t="s">
        <v>22</v>
      </c>
      <c r="I104" s="211"/>
      <c r="J104" s="206"/>
      <c r="K104" s="206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170</v>
      </c>
      <c r="AU104" s="216" t="s">
        <v>82</v>
      </c>
      <c r="AV104" s="11" t="s">
        <v>24</v>
      </c>
      <c r="AW104" s="11" t="s">
        <v>37</v>
      </c>
      <c r="AX104" s="11" t="s">
        <v>73</v>
      </c>
      <c r="AY104" s="216" t="s">
        <v>161</v>
      </c>
    </row>
    <row r="105" spans="2:65" s="12" customFormat="1">
      <c r="B105" s="217"/>
      <c r="C105" s="218"/>
      <c r="D105" s="207" t="s">
        <v>170</v>
      </c>
      <c r="E105" s="229" t="s">
        <v>22</v>
      </c>
      <c r="F105" s="230" t="s">
        <v>792</v>
      </c>
      <c r="G105" s="218"/>
      <c r="H105" s="231">
        <v>36.383000000000003</v>
      </c>
      <c r="I105" s="223"/>
      <c r="J105" s="218"/>
      <c r="K105" s="218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170</v>
      </c>
      <c r="AU105" s="228" t="s">
        <v>82</v>
      </c>
      <c r="AV105" s="12" t="s">
        <v>82</v>
      </c>
      <c r="AW105" s="12" t="s">
        <v>37</v>
      </c>
      <c r="AX105" s="12" t="s">
        <v>73</v>
      </c>
      <c r="AY105" s="228" t="s">
        <v>161</v>
      </c>
    </row>
    <row r="106" spans="2:65" s="11" customFormat="1">
      <c r="B106" s="205"/>
      <c r="C106" s="206"/>
      <c r="D106" s="207" t="s">
        <v>170</v>
      </c>
      <c r="E106" s="208" t="s">
        <v>22</v>
      </c>
      <c r="F106" s="209" t="s">
        <v>793</v>
      </c>
      <c r="G106" s="206"/>
      <c r="H106" s="210" t="s">
        <v>22</v>
      </c>
      <c r="I106" s="211"/>
      <c r="J106" s="206"/>
      <c r="K106" s="206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170</v>
      </c>
      <c r="AU106" s="216" t="s">
        <v>82</v>
      </c>
      <c r="AV106" s="11" t="s">
        <v>24</v>
      </c>
      <c r="AW106" s="11" t="s">
        <v>37</v>
      </c>
      <c r="AX106" s="11" t="s">
        <v>73</v>
      </c>
      <c r="AY106" s="216" t="s">
        <v>161</v>
      </c>
    </row>
    <row r="107" spans="2:65" s="12" customFormat="1">
      <c r="B107" s="217"/>
      <c r="C107" s="218"/>
      <c r="D107" s="207" t="s">
        <v>170</v>
      </c>
      <c r="E107" s="229" t="s">
        <v>22</v>
      </c>
      <c r="F107" s="230" t="s">
        <v>794</v>
      </c>
      <c r="G107" s="218"/>
      <c r="H107" s="231">
        <v>11.565</v>
      </c>
      <c r="I107" s="223"/>
      <c r="J107" s="218"/>
      <c r="K107" s="218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170</v>
      </c>
      <c r="AU107" s="228" t="s">
        <v>82</v>
      </c>
      <c r="AV107" s="12" t="s">
        <v>82</v>
      </c>
      <c r="AW107" s="12" t="s">
        <v>37</v>
      </c>
      <c r="AX107" s="12" t="s">
        <v>73</v>
      </c>
      <c r="AY107" s="228" t="s">
        <v>161</v>
      </c>
    </row>
    <row r="108" spans="2:65" s="11" customFormat="1">
      <c r="B108" s="205"/>
      <c r="C108" s="206"/>
      <c r="D108" s="207" t="s">
        <v>170</v>
      </c>
      <c r="E108" s="208" t="s">
        <v>22</v>
      </c>
      <c r="F108" s="209" t="s">
        <v>795</v>
      </c>
      <c r="G108" s="206"/>
      <c r="H108" s="210" t="s">
        <v>22</v>
      </c>
      <c r="I108" s="211"/>
      <c r="J108" s="206"/>
      <c r="K108" s="206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170</v>
      </c>
      <c r="AU108" s="216" t="s">
        <v>82</v>
      </c>
      <c r="AV108" s="11" t="s">
        <v>24</v>
      </c>
      <c r="AW108" s="11" t="s">
        <v>37</v>
      </c>
      <c r="AX108" s="11" t="s">
        <v>73</v>
      </c>
      <c r="AY108" s="216" t="s">
        <v>161</v>
      </c>
    </row>
    <row r="109" spans="2:65" s="12" customFormat="1">
      <c r="B109" s="217"/>
      <c r="C109" s="218"/>
      <c r="D109" s="207" t="s">
        <v>170</v>
      </c>
      <c r="E109" s="229" t="s">
        <v>22</v>
      </c>
      <c r="F109" s="230" t="s">
        <v>796</v>
      </c>
      <c r="G109" s="218"/>
      <c r="H109" s="231">
        <v>105.6</v>
      </c>
      <c r="I109" s="223"/>
      <c r="J109" s="218"/>
      <c r="K109" s="218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170</v>
      </c>
      <c r="AU109" s="228" t="s">
        <v>82</v>
      </c>
      <c r="AV109" s="12" t="s">
        <v>82</v>
      </c>
      <c r="AW109" s="12" t="s">
        <v>37</v>
      </c>
      <c r="AX109" s="12" t="s">
        <v>73</v>
      </c>
      <c r="AY109" s="228" t="s">
        <v>161</v>
      </c>
    </row>
    <row r="110" spans="2:65" s="13" customFormat="1">
      <c r="B110" s="246"/>
      <c r="C110" s="247"/>
      <c r="D110" s="219" t="s">
        <v>170</v>
      </c>
      <c r="E110" s="248" t="s">
        <v>22</v>
      </c>
      <c r="F110" s="249" t="s">
        <v>302</v>
      </c>
      <c r="G110" s="247"/>
      <c r="H110" s="250">
        <v>153.548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AT110" s="256" t="s">
        <v>170</v>
      </c>
      <c r="AU110" s="256" t="s">
        <v>82</v>
      </c>
      <c r="AV110" s="13" t="s">
        <v>168</v>
      </c>
      <c r="AW110" s="13" t="s">
        <v>37</v>
      </c>
      <c r="AX110" s="13" t="s">
        <v>24</v>
      </c>
      <c r="AY110" s="256" t="s">
        <v>161</v>
      </c>
    </row>
    <row r="111" spans="2:65" s="1" customFormat="1" ht="31.5" customHeight="1">
      <c r="B111" s="41"/>
      <c r="C111" s="193" t="s">
        <v>197</v>
      </c>
      <c r="D111" s="193" t="s">
        <v>163</v>
      </c>
      <c r="E111" s="194" t="s">
        <v>193</v>
      </c>
      <c r="F111" s="195" t="s">
        <v>194</v>
      </c>
      <c r="G111" s="196" t="s">
        <v>175</v>
      </c>
      <c r="H111" s="197">
        <v>76.774000000000001</v>
      </c>
      <c r="I111" s="198"/>
      <c r="J111" s="199">
        <f>ROUND(I111*H111,2)</f>
        <v>0</v>
      </c>
      <c r="K111" s="195" t="s">
        <v>167</v>
      </c>
      <c r="L111" s="61"/>
      <c r="M111" s="200" t="s">
        <v>22</v>
      </c>
      <c r="N111" s="201" t="s">
        <v>44</v>
      </c>
      <c r="O111" s="42"/>
      <c r="P111" s="202">
        <f>O111*H111</f>
        <v>0</v>
      </c>
      <c r="Q111" s="202">
        <v>0</v>
      </c>
      <c r="R111" s="202">
        <f>Q111*H111</f>
        <v>0</v>
      </c>
      <c r="S111" s="202">
        <v>0</v>
      </c>
      <c r="T111" s="203">
        <f>S111*H111</f>
        <v>0</v>
      </c>
      <c r="AR111" s="24" t="s">
        <v>168</v>
      </c>
      <c r="AT111" s="24" t="s">
        <v>163</v>
      </c>
      <c r="AU111" s="24" t="s">
        <v>82</v>
      </c>
      <c r="AY111" s="24" t="s">
        <v>161</v>
      </c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24" t="s">
        <v>24</v>
      </c>
      <c r="BK111" s="204">
        <f>ROUND(I111*H111,2)</f>
        <v>0</v>
      </c>
      <c r="BL111" s="24" t="s">
        <v>168</v>
      </c>
      <c r="BM111" s="24" t="s">
        <v>797</v>
      </c>
    </row>
    <row r="112" spans="2:65" s="11" customFormat="1">
      <c r="B112" s="205"/>
      <c r="C112" s="206"/>
      <c r="D112" s="207" t="s">
        <v>170</v>
      </c>
      <c r="E112" s="208" t="s">
        <v>22</v>
      </c>
      <c r="F112" s="209" t="s">
        <v>184</v>
      </c>
      <c r="G112" s="206"/>
      <c r="H112" s="210" t="s">
        <v>22</v>
      </c>
      <c r="I112" s="211"/>
      <c r="J112" s="206"/>
      <c r="K112" s="206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170</v>
      </c>
      <c r="AU112" s="216" t="s">
        <v>82</v>
      </c>
      <c r="AV112" s="11" t="s">
        <v>24</v>
      </c>
      <c r="AW112" s="11" t="s">
        <v>37</v>
      </c>
      <c r="AX112" s="11" t="s">
        <v>73</v>
      </c>
      <c r="AY112" s="216" t="s">
        <v>161</v>
      </c>
    </row>
    <row r="113" spans="2:65" s="12" customFormat="1">
      <c r="B113" s="217"/>
      <c r="C113" s="218"/>
      <c r="D113" s="219" t="s">
        <v>170</v>
      </c>
      <c r="E113" s="220" t="s">
        <v>22</v>
      </c>
      <c r="F113" s="221" t="s">
        <v>798</v>
      </c>
      <c r="G113" s="218"/>
      <c r="H113" s="222">
        <v>76.774000000000001</v>
      </c>
      <c r="I113" s="223"/>
      <c r="J113" s="218"/>
      <c r="K113" s="218"/>
      <c r="L113" s="224"/>
      <c r="M113" s="225"/>
      <c r="N113" s="226"/>
      <c r="O113" s="226"/>
      <c r="P113" s="226"/>
      <c r="Q113" s="226"/>
      <c r="R113" s="226"/>
      <c r="S113" s="226"/>
      <c r="T113" s="227"/>
      <c r="AT113" s="228" t="s">
        <v>170</v>
      </c>
      <c r="AU113" s="228" t="s">
        <v>82</v>
      </c>
      <c r="AV113" s="12" t="s">
        <v>82</v>
      </c>
      <c r="AW113" s="12" t="s">
        <v>37</v>
      </c>
      <c r="AX113" s="12" t="s">
        <v>24</v>
      </c>
      <c r="AY113" s="228" t="s">
        <v>161</v>
      </c>
    </row>
    <row r="114" spans="2:65" s="1" customFormat="1" ht="44.25" customHeight="1">
      <c r="B114" s="41"/>
      <c r="C114" s="193" t="s">
        <v>202</v>
      </c>
      <c r="D114" s="193" t="s">
        <v>163</v>
      </c>
      <c r="E114" s="194" t="s">
        <v>799</v>
      </c>
      <c r="F114" s="195" t="s">
        <v>800</v>
      </c>
      <c r="G114" s="196" t="s">
        <v>175</v>
      </c>
      <c r="H114" s="197">
        <v>404.976</v>
      </c>
      <c r="I114" s="198"/>
      <c r="J114" s="199">
        <f>ROUND(I114*H114,2)</f>
        <v>0</v>
      </c>
      <c r="K114" s="195" t="s">
        <v>188</v>
      </c>
      <c r="L114" s="61"/>
      <c r="M114" s="200" t="s">
        <v>22</v>
      </c>
      <c r="N114" s="201" t="s">
        <v>44</v>
      </c>
      <c r="O114" s="42"/>
      <c r="P114" s="202">
        <f>O114*H114</f>
        <v>0</v>
      </c>
      <c r="Q114" s="202">
        <v>0</v>
      </c>
      <c r="R114" s="202">
        <f>Q114*H114</f>
        <v>0</v>
      </c>
      <c r="S114" s="202">
        <v>0</v>
      </c>
      <c r="T114" s="203">
        <f>S114*H114</f>
        <v>0</v>
      </c>
      <c r="AR114" s="24" t="s">
        <v>168</v>
      </c>
      <c r="AT114" s="24" t="s">
        <v>163</v>
      </c>
      <c r="AU114" s="24" t="s">
        <v>82</v>
      </c>
      <c r="AY114" s="24" t="s">
        <v>161</v>
      </c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24" t="s">
        <v>24</v>
      </c>
      <c r="BK114" s="204">
        <f>ROUND(I114*H114,2)</f>
        <v>0</v>
      </c>
      <c r="BL114" s="24" t="s">
        <v>168</v>
      </c>
      <c r="BM114" s="24" t="s">
        <v>801</v>
      </c>
    </row>
    <row r="115" spans="2:65" s="11" customFormat="1">
      <c r="B115" s="205"/>
      <c r="C115" s="206"/>
      <c r="D115" s="207" t="s">
        <v>170</v>
      </c>
      <c r="E115" s="208" t="s">
        <v>22</v>
      </c>
      <c r="F115" s="209" t="s">
        <v>802</v>
      </c>
      <c r="G115" s="206"/>
      <c r="H115" s="210" t="s">
        <v>22</v>
      </c>
      <c r="I115" s="211"/>
      <c r="J115" s="206"/>
      <c r="K115" s="206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170</v>
      </c>
      <c r="AU115" s="216" t="s">
        <v>82</v>
      </c>
      <c r="AV115" s="11" t="s">
        <v>24</v>
      </c>
      <c r="AW115" s="11" t="s">
        <v>37</v>
      </c>
      <c r="AX115" s="11" t="s">
        <v>73</v>
      </c>
      <c r="AY115" s="216" t="s">
        <v>161</v>
      </c>
    </row>
    <row r="116" spans="2:65" s="12" customFormat="1">
      <c r="B116" s="217"/>
      <c r="C116" s="218"/>
      <c r="D116" s="207" t="s">
        <v>170</v>
      </c>
      <c r="E116" s="229" t="s">
        <v>22</v>
      </c>
      <c r="F116" s="230" t="s">
        <v>782</v>
      </c>
      <c r="G116" s="218"/>
      <c r="H116" s="231">
        <v>299.37599999999998</v>
      </c>
      <c r="I116" s="223"/>
      <c r="J116" s="218"/>
      <c r="K116" s="218"/>
      <c r="L116" s="224"/>
      <c r="M116" s="225"/>
      <c r="N116" s="226"/>
      <c r="O116" s="226"/>
      <c r="P116" s="226"/>
      <c r="Q116" s="226"/>
      <c r="R116" s="226"/>
      <c r="S116" s="226"/>
      <c r="T116" s="227"/>
      <c r="AT116" s="228" t="s">
        <v>170</v>
      </c>
      <c r="AU116" s="228" t="s">
        <v>82</v>
      </c>
      <c r="AV116" s="12" t="s">
        <v>82</v>
      </c>
      <c r="AW116" s="12" t="s">
        <v>37</v>
      </c>
      <c r="AX116" s="12" t="s">
        <v>73</v>
      </c>
      <c r="AY116" s="228" t="s">
        <v>161</v>
      </c>
    </row>
    <row r="117" spans="2:65" s="11" customFormat="1">
      <c r="B117" s="205"/>
      <c r="C117" s="206"/>
      <c r="D117" s="207" t="s">
        <v>170</v>
      </c>
      <c r="E117" s="208" t="s">
        <v>22</v>
      </c>
      <c r="F117" s="209" t="s">
        <v>803</v>
      </c>
      <c r="G117" s="206"/>
      <c r="H117" s="210" t="s">
        <v>22</v>
      </c>
      <c r="I117" s="211"/>
      <c r="J117" s="206"/>
      <c r="K117" s="206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170</v>
      </c>
      <c r="AU117" s="216" t="s">
        <v>82</v>
      </c>
      <c r="AV117" s="11" t="s">
        <v>24</v>
      </c>
      <c r="AW117" s="11" t="s">
        <v>37</v>
      </c>
      <c r="AX117" s="11" t="s">
        <v>73</v>
      </c>
      <c r="AY117" s="216" t="s">
        <v>161</v>
      </c>
    </row>
    <row r="118" spans="2:65" s="12" customFormat="1">
      <c r="B118" s="217"/>
      <c r="C118" s="218"/>
      <c r="D118" s="207" t="s">
        <v>170</v>
      </c>
      <c r="E118" s="229" t="s">
        <v>22</v>
      </c>
      <c r="F118" s="230" t="s">
        <v>804</v>
      </c>
      <c r="G118" s="218"/>
      <c r="H118" s="231">
        <v>105.6</v>
      </c>
      <c r="I118" s="223"/>
      <c r="J118" s="218"/>
      <c r="K118" s="218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170</v>
      </c>
      <c r="AU118" s="228" t="s">
        <v>82</v>
      </c>
      <c r="AV118" s="12" t="s">
        <v>82</v>
      </c>
      <c r="AW118" s="12" t="s">
        <v>37</v>
      </c>
      <c r="AX118" s="12" t="s">
        <v>73</v>
      </c>
      <c r="AY118" s="228" t="s">
        <v>161</v>
      </c>
    </row>
    <row r="119" spans="2:65" s="13" customFormat="1">
      <c r="B119" s="246"/>
      <c r="C119" s="247"/>
      <c r="D119" s="219" t="s">
        <v>170</v>
      </c>
      <c r="E119" s="248" t="s">
        <v>22</v>
      </c>
      <c r="F119" s="249" t="s">
        <v>302</v>
      </c>
      <c r="G119" s="247"/>
      <c r="H119" s="250">
        <v>404.976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AT119" s="256" t="s">
        <v>170</v>
      </c>
      <c r="AU119" s="256" t="s">
        <v>82</v>
      </c>
      <c r="AV119" s="13" t="s">
        <v>168</v>
      </c>
      <c r="AW119" s="13" t="s">
        <v>37</v>
      </c>
      <c r="AX119" s="13" t="s">
        <v>24</v>
      </c>
      <c r="AY119" s="256" t="s">
        <v>161</v>
      </c>
    </row>
    <row r="120" spans="2:65" s="1" customFormat="1" ht="44.25" customHeight="1">
      <c r="B120" s="41"/>
      <c r="C120" s="193" t="s">
        <v>207</v>
      </c>
      <c r="D120" s="193" t="s">
        <v>163</v>
      </c>
      <c r="E120" s="194" t="s">
        <v>198</v>
      </c>
      <c r="F120" s="195" t="s">
        <v>199</v>
      </c>
      <c r="G120" s="196" t="s">
        <v>175</v>
      </c>
      <c r="H120" s="197">
        <v>1360.7460000000001</v>
      </c>
      <c r="I120" s="198"/>
      <c r="J120" s="199">
        <f>ROUND(I120*H120,2)</f>
        <v>0</v>
      </c>
      <c r="K120" s="195" t="s">
        <v>167</v>
      </c>
      <c r="L120" s="61"/>
      <c r="M120" s="200" t="s">
        <v>22</v>
      </c>
      <c r="N120" s="201" t="s">
        <v>44</v>
      </c>
      <c r="O120" s="42"/>
      <c r="P120" s="202">
        <f>O120*H120</f>
        <v>0</v>
      </c>
      <c r="Q120" s="202">
        <v>0</v>
      </c>
      <c r="R120" s="202">
        <f>Q120*H120</f>
        <v>0</v>
      </c>
      <c r="S120" s="202">
        <v>0</v>
      </c>
      <c r="T120" s="203">
        <f>S120*H120</f>
        <v>0</v>
      </c>
      <c r="AR120" s="24" t="s">
        <v>168</v>
      </c>
      <c r="AT120" s="24" t="s">
        <v>163</v>
      </c>
      <c r="AU120" s="24" t="s">
        <v>82</v>
      </c>
      <c r="AY120" s="24" t="s">
        <v>161</v>
      </c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24" t="s">
        <v>24</v>
      </c>
      <c r="BK120" s="204">
        <f>ROUND(I120*H120,2)</f>
        <v>0</v>
      </c>
      <c r="BL120" s="24" t="s">
        <v>168</v>
      </c>
      <c r="BM120" s="24" t="s">
        <v>805</v>
      </c>
    </row>
    <row r="121" spans="2:65" s="11" customFormat="1">
      <c r="B121" s="205"/>
      <c r="C121" s="206"/>
      <c r="D121" s="207" t="s">
        <v>170</v>
      </c>
      <c r="E121" s="208" t="s">
        <v>22</v>
      </c>
      <c r="F121" s="209" t="s">
        <v>806</v>
      </c>
      <c r="G121" s="206"/>
      <c r="H121" s="210" t="s">
        <v>22</v>
      </c>
      <c r="I121" s="211"/>
      <c r="J121" s="206"/>
      <c r="K121" s="206"/>
      <c r="L121" s="212"/>
      <c r="M121" s="213"/>
      <c r="N121" s="214"/>
      <c r="O121" s="214"/>
      <c r="P121" s="214"/>
      <c r="Q121" s="214"/>
      <c r="R121" s="214"/>
      <c r="S121" s="214"/>
      <c r="T121" s="215"/>
      <c r="AT121" s="216" t="s">
        <v>170</v>
      </c>
      <c r="AU121" s="216" t="s">
        <v>82</v>
      </c>
      <c r="AV121" s="11" t="s">
        <v>24</v>
      </c>
      <c r="AW121" s="11" t="s">
        <v>37</v>
      </c>
      <c r="AX121" s="11" t="s">
        <v>73</v>
      </c>
      <c r="AY121" s="216" t="s">
        <v>161</v>
      </c>
    </row>
    <row r="122" spans="2:65" s="12" customFormat="1">
      <c r="B122" s="217"/>
      <c r="C122" s="218"/>
      <c r="D122" s="207" t="s">
        <v>170</v>
      </c>
      <c r="E122" s="229" t="s">
        <v>22</v>
      </c>
      <c r="F122" s="230" t="s">
        <v>807</v>
      </c>
      <c r="G122" s="218"/>
      <c r="H122" s="231">
        <v>1125.548</v>
      </c>
      <c r="I122" s="223"/>
      <c r="J122" s="218"/>
      <c r="K122" s="218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170</v>
      </c>
      <c r="AU122" s="228" t="s">
        <v>82</v>
      </c>
      <c r="AV122" s="12" t="s">
        <v>82</v>
      </c>
      <c r="AW122" s="12" t="s">
        <v>37</v>
      </c>
      <c r="AX122" s="12" t="s">
        <v>73</v>
      </c>
      <c r="AY122" s="228" t="s">
        <v>161</v>
      </c>
    </row>
    <row r="123" spans="2:65" s="11" customFormat="1">
      <c r="B123" s="205"/>
      <c r="C123" s="206"/>
      <c r="D123" s="207" t="s">
        <v>170</v>
      </c>
      <c r="E123" s="208" t="s">
        <v>22</v>
      </c>
      <c r="F123" s="209" t="s">
        <v>808</v>
      </c>
      <c r="G123" s="206"/>
      <c r="H123" s="210" t="s">
        <v>22</v>
      </c>
      <c r="I123" s="211"/>
      <c r="J123" s="206"/>
      <c r="K123" s="206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170</v>
      </c>
      <c r="AU123" s="216" t="s">
        <v>82</v>
      </c>
      <c r="AV123" s="11" t="s">
        <v>24</v>
      </c>
      <c r="AW123" s="11" t="s">
        <v>37</v>
      </c>
      <c r="AX123" s="11" t="s">
        <v>73</v>
      </c>
      <c r="AY123" s="216" t="s">
        <v>161</v>
      </c>
    </row>
    <row r="124" spans="2:65" s="12" customFormat="1">
      <c r="B124" s="217"/>
      <c r="C124" s="218"/>
      <c r="D124" s="207" t="s">
        <v>170</v>
      </c>
      <c r="E124" s="229" t="s">
        <v>22</v>
      </c>
      <c r="F124" s="230" t="s">
        <v>809</v>
      </c>
      <c r="G124" s="218"/>
      <c r="H124" s="231">
        <v>235.19800000000001</v>
      </c>
      <c r="I124" s="223"/>
      <c r="J124" s="218"/>
      <c r="K124" s="218"/>
      <c r="L124" s="224"/>
      <c r="M124" s="225"/>
      <c r="N124" s="226"/>
      <c r="O124" s="226"/>
      <c r="P124" s="226"/>
      <c r="Q124" s="226"/>
      <c r="R124" s="226"/>
      <c r="S124" s="226"/>
      <c r="T124" s="227"/>
      <c r="AT124" s="228" t="s">
        <v>170</v>
      </c>
      <c r="AU124" s="228" t="s">
        <v>82</v>
      </c>
      <c r="AV124" s="12" t="s">
        <v>82</v>
      </c>
      <c r="AW124" s="12" t="s">
        <v>37</v>
      </c>
      <c r="AX124" s="12" t="s">
        <v>73</v>
      </c>
      <c r="AY124" s="228" t="s">
        <v>161</v>
      </c>
    </row>
    <row r="125" spans="2:65" s="13" customFormat="1">
      <c r="B125" s="246"/>
      <c r="C125" s="247"/>
      <c r="D125" s="219" t="s">
        <v>170</v>
      </c>
      <c r="E125" s="248" t="s">
        <v>22</v>
      </c>
      <c r="F125" s="249" t="s">
        <v>302</v>
      </c>
      <c r="G125" s="247"/>
      <c r="H125" s="250">
        <v>1360.7460000000001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AT125" s="256" t="s">
        <v>170</v>
      </c>
      <c r="AU125" s="256" t="s">
        <v>82</v>
      </c>
      <c r="AV125" s="13" t="s">
        <v>168</v>
      </c>
      <c r="AW125" s="13" t="s">
        <v>37</v>
      </c>
      <c r="AX125" s="13" t="s">
        <v>24</v>
      </c>
      <c r="AY125" s="256" t="s">
        <v>161</v>
      </c>
    </row>
    <row r="126" spans="2:65" s="1" customFormat="1" ht="44.25" customHeight="1">
      <c r="B126" s="41"/>
      <c r="C126" s="193" t="s">
        <v>211</v>
      </c>
      <c r="D126" s="193" t="s">
        <v>163</v>
      </c>
      <c r="E126" s="194" t="s">
        <v>203</v>
      </c>
      <c r="F126" s="195" t="s">
        <v>204</v>
      </c>
      <c r="G126" s="196" t="s">
        <v>175</v>
      </c>
      <c r="H126" s="197">
        <v>1535.48</v>
      </c>
      <c r="I126" s="198"/>
      <c r="J126" s="199">
        <f>ROUND(I126*H126,2)</f>
        <v>0</v>
      </c>
      <c r="K126" s="195" t="s">
        <v>167</v>
      </c>
      <c r="L126" s="61"/>
      <c r="M126" s="200" t="s">
        <v>22</v>
      </c>
      <c r="N126" s="201" t="s">
        <v>44</v>
      </c>
      <c r="O126" s="42"/>
      <c r="P126" s="202">
        <f>O126*H126</f>
        <v>0</v>
      </c>
      <c r="Q126" s="202">
        <v>0</v>
      </c>
      <c r="R126" s="202">
        <f>Q126*H126</f>
        <v>0</v>
      </c>
      <c r="S126" s="202">
        <v>0</v>
      </c>
      <c r="T126" s="203">
        <f>S126*H126</f>
        <v>0</v>
      </c>
      <c r="AR126" s="24" t="s">
        <v>168</v>
      </c>
      <c r="AT126" s="24" t="s">
        <v>163</v>
      </c>
      <c r="AU126" s="24" t="s">
        <v>82</v>
      </c>
      <c r="AY126" s="24" t="s">
        <v>161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24" t="s">
        <v>24</v>
      </c>
      <c r="BK126" s="204">
        <f>ROUND(I126*H126,2)</f>
        <v>0</v>
      </c>
      <c r="BL126" s="24" t="s">
        <v>168</v>
      </c>
      <c r="BM126" s="24" t="s">
        <v>810</v>
      </c>
    </row>
    <row r="127" spans="2:65" s="12" customFormat="1">
      <c r="B127" s="217"/>
      <c r="C127" s="218"/>
      <c r="D127" s="219" t="s">
        <v>170</v>
      </c>
      <c r="E127" s="218"/>
      <c r="F127" s="221" t="s">
        <v>811</v>
      </c>
      <c r="G127" s="218"/>
      <c r="H127" s="222">
        <v>1535.48</v>
      </c>
      <c r="I127" s="223"/>
      <c r="J127" s="218"/>
      <c r="K127" s="218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170</v>
      </c>
      <c r="AU127" s="228" t="s">
        <v>82</v>
      </c>
      <c r="AV127" s="12" t="s">
        <v>82</v>
      </c>
      <c r="AW127" s="12" t="s">
        <v>6</v>
      </c>
      <c r="AX127" s="12" t="s">
        <v>24</v>
      </c>
      <c r="AY127" s="228" t="s">
        <v>161</v>
      </c>
    </row>
    <row r="128" spans="2:65" s="1" customFormat="1" ht="31.5" customHeight="1">
      <c r="B128" s="41"/>
      <c r="C128" s="193" t="s">
        <v>217</v>
      </c>
      <c r="D128" s="193" t="s">
        <v>163</v>
      </c>
      <c r="E128" s="194" t="s">
        <v>812</v>
      </c>
      <c r="F128" s="195" t="s">
        <v>813</v>
      </c>
      <c r="G128" s="196" t="s">
        <v>175</v>
      </c>
      <c r="H128" s="197">
        <v>534.57399999999996</v>
      </c>
      <c r="I128" s="198"/>
      <c r="J128" s="199">
        <f>ROUND(I128*H128,2)</f>
        <v>0</v>
      </c>
      <c r="K128" s="195" t="s">
        <v>167</v>
      </c>
      <c r="L128" s="61"/>
      <c r="M128" s="200" t="s">
        <v>22</v>
      </c>
      <c r="N128" s="201" t="s">
        <v>44</v>
      </c>
      <c r="O128" s="42"/>
      <c r="P128" s="202">
        <f>O128*H128</f>
        <v>0</v>
      </c>
      <c r="Q128" s="202">
        <v>0</v>
      </c>
      <c r="R128" s="202">
        <f>Q128*H128</f>
        <v>0</v>
      </c>
      <c r="S128" s="202">
        <v>0</v>
      </c>
      <c r="T128" s="203">
        <f>S128*H128</f>
        <v>0</v>
      </c>
      <c r="AR128" s="24" t="s">
        <v>168</v>
      </c>
      <c r="AT128" s="24" t="s">
        <v>163</v>
      </c>
      <c r="AU128" s="24" t="s">
        <v>82</v>
      </c>
      <c r="AY128" s="24" t="s">
        <v>161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24" t="s">
        <v>24</v>
      </c>
      <c r="BK128" s="204">
        <f>ROUND(I128*H128,2)</f>
        <v>0</v>
      </c>
      <c r="BL128" s="24" t="s">
        <v>168</v>
      </c>
      <c r="BM128" s="24" t="s">
        <v>814</v>
      </c>
    </row>
    <row r="129" spans="2:65" s="11" customFormat="1">
      <c r="B129" s="205"/>
      <c r="C129" s="206"/>
      <c r="D129" s="207" t="s">
        <v>170</v>
      </c>
      <c r="E129" s="208" t="s">
        <v>22</v>
      </c>
      <c r="F129" s="209" t="s">
        <v>815</v>
      </c>
      <c r="G129" s="206"/>
      <c r="H129" s="210" t="s">
        <v>22</v>
      </c>
      <c r="I129" s="211"/>
      <c r="J129" s="206"/>
      <c r="K129" s="206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170</v>
      </c>
      <c r="AU129" s="216" t="s">
        <v>82</v>
      </c>
      <c r="AV129" s="11" t="s">
        <v>24</v>
      </c>
      <c r="AW129" s="11" t="s">
        <v>37</v>
      </c>
      <c r="AX129" s="11" t="s">
        <v>73</v>
      </c>
      <c r="AY129" s="216" t="s">
        <v>161</v>
      </c>
    </row>
    <row r="130" spans="2:65" s="12" customFormat="1">
      <c r="B130" s="217"/>
      <c r="C130" s="218"/>
      <c r="D130" s="207" t="s">
        <v>170</v>
      </c>
      <c r="E130" s="229" t="s">
        <v>22</v>
      </c>
      <c r="F130" s="230" t="s">
        <v>782</v>
      </c>
      <c r="G130" s="218"/>
      <c r="H130" s="231">
        <v>299.37599999999998</v>
      </c>
      <c r="I130" s="223"/>
      <c r="J130" s="218"/>
      <c r="K130" s="218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170</v>
      </c>
      <c r="AU130" s="228" t="s">
        <v>82</v>
      </c>
      <c r="AV130" s="12" t="s">
        <v>82</v>
      </c>
      <c r="AW130" s="12" t="s">
        <v>37</v>
      </c>
      <c r="AX130" s="12" t="s">
        <v>73</v>
      </c>
      <c r="AY130" s="228" t="s">
        <v>161</v>
      </c>
    </row>
    <row r="131" spans="2:65" s="11" customFormat="1">
      <c r="B131" s="205"/>
      <c r="C131" s="206"/>
      <c r="D131" s="207" t="s">
        <v>170</v>
      </c>
      <c r="E131" s="208" t="s">
        <v>22</v>
      </c>
      <c r="F131" s="209" t="s">
        <v>816</v>
      </c>
      <c r="G131" s="206"/>
      <c r="H131" s="210" t="s">
        <v>22</v>
      </c>
      <c r="I131" s="211"/>
      <c r="J131" s="206"/>
      <c r="K131" s="206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170</v>
      </c>
      <c r="AU131" s="216" t="s">
        <v>82</v>
      </c>
      <c r="AV131" s="11" t="s">
        <v>24</v>
      </c>
      <c r="AW131" s="11" t="s">
        <v>37</v>
      </c>
      <c r="AX131" s="11" t="s">
        <v>73</v>
      </c>
      <c r="AY131" s="216" t="s">
        <v>161</v>
      </c>
    </row>
    <row r="132" spans="2:65" s="12" customFormat="1">
      <c r="B132" s="217"/>
      <c r="C132" s="218"/>
      <c r="D132" s="207" t="s">
        <v>170</v>
      </c>
      <c r="E132" s="229" t="s">
        <v>22</v>
      </c>
      <c r="F132" s="230" t="s">
        <v>809</v>
      </c>
      <c r="G132" s="218"/>
      <c r="H132" s="231">
        <v>235.19800000000001</v>
      </c>
      <c r="I132" s="223"/>
      <c r="J132" s="218"/>
      <c r="K132" s="218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170</v>
      </c>
      <c r="AU132" s="228" t="s">
        <v>82</v>
      </c>
      <c r="AV132" s="12" t="s">
        <v>82</v>
      </c>
      <c r="AW132" s="12" t="s">
        <v>37</v>
      </c>
      <c r="AX132" s="12" t="s">
        <v>73</v>
      </c>
      <c r="AY132" s="228" t="s">
        <v>161</v>
      </c>
    </row>
    <row r="133" spans="2:65" s="13" customFormat="1">
      <c r="B133" s="246"/>
      <c r="C133" s="247"/>
      <c r="D133" s="219" t="s">
        <v>170</v>
      </c>
      <c r="E133" s="248" t="s">
        <v>22</v>
      </c>
      <c r="F133" s="249" t="s">
        <v>302</v>
      </c>
      <c r="G133" s="247"/>
      <c r="H133" s="250">
        <v>534.57399999999996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AT133" s="256" t="s">
        <v>170</v>
      </c>
      <c r="AU133" s="256" t="s">
        <v>82</v>
      </c>
      <c r="AV133" s="13" t="s">
        <v>168</v>
      </c>
      <c r="AW133" s="13" t="s">
        <v>37</v>
      </c>
      <c r="AX133" s="13" t="s">
        <v>24</v>
      </c>
      <c r="AY133" s="256" t="s">
        <v>161</v>
      </c>
    </row>
    <row r="134" spans="2:65" s="1" customFormat="1" ht="22.5" customHeight="1">
      <c r="B134" s="41"/>
      <c r="C134" s="193" t="s">
        <v>224</v>
      </c>
      <c r="D134" s="193" t="s">
        <v>163</v>
      </c>
      <c r="E134" s="194" t="s">
        <v>208</v>
      </c>
      <c r="F134" s="195" t="s">
        <v>209</v>
      </c>
      <c r="G134" s="196" t="s">
        <v>175</v>
      </c>
      <c r="H134" s="197">
        <v>1595.944</v>
      </c>
      <c r="I134" s="198"/>
      <c r="J134" s="199">
        <f>ROUND(I134*H134,2)</f>
        <v>0</v>
      </c>
      <c r="K134" s="195" t="s">
        <v>167</v>
      </c>
      <c r="L134" s="61"/>
      <c r="M134" s="200" t="s">
        <v>22</v>
      </c>
      <c r="N134" s="201" t="s">
        <v>44</v>
      </c>
      <c r="O134" s="42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AR134" s="24" t="s">
        <v>168</v>
      </c>
      <c r="AT134" s="24" t="s">
        <v>163</v>
      </c>
      <c r="AU134" s="24" t="s">
        <v>82</v>
      </c>
      <c r="AY134" s="24" t="s">
        <v>161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24" t="s">
        <v>24</v>
      </c>
      <c r="BK134" s="204">
        <f>ROUND(I134*H134,2)</f>
        <v>0</v>
      </c>
      <c r="BL134" s="24" t="s">
        <v>168</v>
      </c>
      <c r="BM134" s="24" t="s">
        <v>817</v>
      </c>
    </row>
    <row r="135" spans="2:65" s="12" customFormat="1">
      <c r="B135" s="217"/>
      <c r="C135" s="218"/>
      <c r="D135" s="219" t="s">
        <v>170</v>
      </c>
      <c r="E135" s="220" t="s">
        <v>22</v>
      </c>
      <c r="F135" s="221" t="s">
        <v>818</v>
      </c>
      <c r="G135" s="218"/>
      <c r="H135" s="222">
        <v>1595.944</v>
      </c>
      <c r="I135" s="223"/>
      <c r="J135" s="218"/>
      <c r="K135" s="218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170</v>
      </c>
      <c r="AU135" s="228" t="s">
        <v>82</v>
      </c>
      <c r="AV135" s="12" t="s">
        <v>82</v>
      </c>
      <c r="AW135" s="12" t="s">
        <v>37</v>
      </c>
      <c r="AX135" s="12" t="s">
        <v>24</v>
      </c>
      <c r="AY135" s="228" t="s">
        <v>161</v>
      </c>
    </row>
    <row r="136" spans="2:65" s="1" customFormat="1" ht="22.5" customHeight="1">
      <c r="B136" s="41"/>
      <c r="C136" s="193" t="s">
        <v>229</v>
      </c>
      <c r="D136" s="193" t="s">
        <v>163</v>
      </c>
      <c r="E136" s="194" t="s">
        <v>314</v>
      </c>
      <c r="F136" s="195" t="s">
        <v>315</v>
      </c>
      <c r="G136" s="196" t="s">
        <v>214</v>
      </c>
      <c r="H136" s="197">
        <v>2585.4169999999999</v>
      </c>
      <c r="I136" s="198"/>
      <c r="J136" s="199">
        <f>ROUND(I136*H136,2)</f>
        <v>0</v>
      </c>
      <c r="K136" s="195" t="s">
        <v>22</v>
      </c>
      <c r="L136" s="61"/>
      <c r="M136" s="200" t="s">
        <v>22</v>
      </c>
      <c r="N136" s="201" t="s">
        <v>44</v>
      </c>
      <c r="O136" s="42"/>
      <c r="P136" s="202">
        <f>O136*H136</f>
        <v>0</v>
      </c>
      <c r="Q136" s="202">
        <v>0</v>
      </c>
      <c r="R136" s="202">
        <f>Q136*H136</f>
        <v>0</v>
      </c>
      <c r="S136" s="202">
        <v>0</v>
      </c>
      <c r="T136" s="203">
        <f>S136*H136</f>
        <v>0</v>
      </c>
      <c r="AR136" s="24" t="s">
        <v>168</v>
      </c>
      <c r="AT136" s="24" t="s">
        <v>163</v>
      </c>
      <c r="AU136" s="24" t="s">
        <v>82</v>
      </c>
      <c r="AY136" s="24" t="s">
        <v>161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24" t="s">
        <v>24</v>
      </c>
      <c r="BK136" s="204">
        <f>ROUND(I136*H136,2)</f>
        <v>0</v>
      </c>
      <c r="BL136" s="24" t="s">
        <v>168</v>
      </c>
      <c r="BM136" s="24" t="s">
        <v>819</v>
      </c>
    </row>
    <row r="137" spans="2:65" s="12" customFormat="1">
      <c r="B137" s="217"/>
      <c r="C137" s="218"/>
      <c r="D137" s="219" t="s">
        <v>170</v>
      </c>
      <c r="E137" s="220" t="s">
        <v>22</v>
      </c>
      <c r="F137" s="221" t="s">
        <v>820</v>
      </c>
      <c r="G137" s="218"/>
      <c r="H137" s="222">
        <v>2585.4169999999999</v>
      </c>
      <c r="I137" s="223"/>
      <c r="J137" s="218"/>
      <c r="K137" s="218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170</v>
      </c>
      <c r="AU137" s="228" t="s">
        <v>82</v>
      </c>
      <c r="AV137" s="12" t="s">
        <v>82</v>
      </c>
      <c r="AW137" s="12" t="s">
        <v>37</v>
      </c>
      <c r="AX137" s="12" t="s">
        <v>24</v>
      </c>
      <c r="AY137" s="228" t="s">
        <v>161</v>
      </c>
    </row>
    <row r="138" spans="2:65" s="1" customFormat="1" ht="22.5" customHeight="1">
      <c r="B138" s="41"/>
      <c r="C138" s="193" t="s">
        <v>235</v>
      </c>
      <c r="D138" s="193" t="s">
        <v>163</v>
      </c>
      <c r="E138" s="194" t="s">
        <v>318</v>
      </c>
      <c r="F138" s="195" t="s">
        <v>821</v>
      </c>
      <c r="G138" s="196" t="s">
        <v>214</v>
      </c>
      <c r="H138" s="197">
        <v>446.87599999999998</v>
      </c>
      <c r="I138" s="198"/>
      <c r="J138" s="199">
        <f>ROUND(I138*H138,2)</f>
        <v>0</v>
      </c>
      <c r="K138" s="195" t="s">
        <v>22</v>
      </c>
      <c r="L138" s="61"/>
      <c r="M138" s="200" t="s">
        <v>22</v>
      </c>
      <c r="N138" s="201" t="s">
        <v>44</v>
      </c>
      <c r="O138" s="42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AR138" s="24" t="s">
        <v>168</v>
      </c>
      <c r="AT138" s="24" t="s">
        <v>163</v>
      </c>
      <c r="AU138" s="24" t="s">
        <v>82</v>
      </c>
      <c r="AY138" s="24" t="s">
        <v>161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24" t="s">
        <v>24</v>
      </c>
      <c r="BK138" s="204">
        <f>ROUND(I138*H138,2)</f>
        <v>0</v>
      </c>
      <c r="BL138" s="24" t="s">
        <v>168</v>
      </c>
      <c r="BM138" s="24" t="s">
        <v>822</v>
      </c>
    </row>
    <row r="139" spans="2:65" s="12" customFormat="1">
      <c r="B139" s="217"/>
      <c r="C139" s="218"/>
      <c r="D139" s="219" t="s">
        <v>170</v>
      </c>
      <c r="E139" s="220" t="s">
        <v>22</v>
      </c>
      <c r="F139" s="221" t="s">
        <v>823</v>
      </c>
      <c r="G139" s="218"/>
      <c r="H139" s="222">
        <v>446.87599999999998</v>
      </c>
      <c r="I139" s="223"/>
      <c r="J139" s="218"/>
      <c r="K139" s="218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170</v>
      </c>
      <c r="AU139" s="228" t="s">
        <v>82</v>
      </c>
      <c r="AV139" s="12" t="s">
        <v>82</v>
      </c>
      <c r="AW139" s="12" t="s">
        <v>37</v>
      </c>
      <c r="AX139" s="12" t="s">
        <v>24</v>
      </c>
      <c r="AY139" s="228" t="s">
        <v>161</v>
      </c>
    </row>
    <row r="140" spans="2:65" s="1" customFormat="1" ht="31.5" customHeight="1">
      <c r="B140" s="41"/>
      <c r="C140" s="193" t="s">
        <v>240</v>
      </c>
      <c r="D140" s="193" t="s">
        <v>163</v>
      </c>
      <c r="E140" s="194" t="s">
        <v>824</v>
      </c>
      <c r="F140" s="195" t="s">
        <v>825</v>
      </c>
      <c r="G140" s="196" t="s">
        <v>175</v>
      </c>
      <c r="H140" s="197">
        <v>70.400000000000006</v>
      </c>
      <c r="I140" s="198"/>
      <c r="J140" s="199">
        <f>ROUND(I140*H140,2)</f>
        <v>0</v>
      </c>
      <c r="K140" s="195" t="s">
        <v>188</v>
      </c>
      <c r="L140" s="61"/>
      <c r="M140" s="200" t="s">
        <v>22</v>
      </c>
      <c r="N140" s="201" t="s">
        <v>44</v>
      </c>
      <c r="O140" s="42"/>
      <c r="P140" s="202">
        <f>O140*H140</f>
        <v>0</v>
      </c>
      <c r="Q140" s="202">
        <v>0</v>
      </c>
      <c r="R140" s="202">
        <f>Q140*H140</f>
        <v>0</v>
      </c>
      <c r="S140" s="202">
        <v>0</v>
      </c>
      <c r="T140" s="203">
        <f>S140*H140</f>
        <v>0</v>
      </c>
      <c r="AR140" s="24" t="s">
        <v>168</v>
      </c>
      <c r="AT140" s="24" t="s">
        <v>163</v>
      </c>
      <c r="AU140" s="24" t="s">
        <v>82</v>
      </c>
      <c r="AY140" s="24" t="s">
        <v>161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24" t="s">
        <v>24</v>
      </c>
      <c r="BK140" s="204">
        <f>ROUND(I140*H140,2)</f>
        <v>0</v>
      </c>
      <c r="BL140" s="24" t="s">
        <v>168</v>
      </c>
      <c r="BM140" s="24" t="s">
        <v>826</v>
      </c>
    </row>
    <row r="141" spans="2:65" s="11" customFormat="1">
      <c r="B141" s="205"/>
      <c r="C141" s="206"/>
      <c r="D141" s="207" t="s">
        <v>170</v>
      </c>
      <c r="E141" s="208" t="s">
        <v>22</v>
      </c>
      <c r="F141" s="209" t="s">
        <v>827</v>
      </c>
      <c r="G141" s="206"/>
      <c r="H141" s="210" t="s">
        <v>22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170</v>
      </c>
      <c r="AU141" s="216" t="s">
        <v>82</v>
      </c>
      <c r="AV141" s="11" t="s">
        <v>24</v>
      </c>
      <c r="AW141" s="11" t="s">
        <v>37</v>
      </c>
      <c r="AX141" s="11" t="s">
        <v>73</v>
      </c>
      <c r="AY141" s="216" t="s">
        <v>161</v>
      </c>
    </row>
    <row r="142" spans="2:65" s="12" customFormat="1">
      <c r="B142" s="217"/>
      <c r="C142" s="218"/>
      <c r="D142" s="219" t="s">
        <v>170</v>
      </c>
      <c r="E142" s="220" t="s">
        <v>22</v>
      </c>
      <c r="F142" s="221" t="s">
        <v>828</v>
      </c>
      <c r="G142" s="218"/>
      <c r="H142" s="222">
        <v>70.400000000000006</v>
      </c>
      <c r="I142" s="223"/>
      <c r="J142" s="218"/>
      <c r="K142" s="218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170</v>
      </c>
      <c r="AU142" s="228" t="s">
        <v>82</v>
      </c>
      <c r="AV142" s="12" t="s">
        <v>82</v>
      </c>
      <c r="AW142" s="12" t="s">
        <v>37</v>
      </c>
      <c r="AX142" s="12" t="s">
        <v>24</v>
      </c>
      <c r="AY142" s="228" t="s">
        <v>161</v>
      </c>
    </row>
    <row r="143" spans="2:65" s="1" customFormat="1" ht="44.25" customHeight="1">
      <c r="B143" s="41"/>
      <c r="C143" s="232" t="s">
        <v>10</v>
      </c>
      <c r="D143" s="232" t="s">
        <v>261</v>
      </c>
      <c r="E143" s="233" t="s">
        <v>829</v>
      </c>
      <c r="F143" s="234" t="s">
        <v>830</v>
      </c>
      <c r="G143" s="235" t="s">
        <v>214</v>
      </c>
      <c r="H143" s="236">
        <v>140.80000000000001</v>
      </c>
      <c r="I143" s="237"/>
      <c r="J143" s="238">
        <f>ROUND(I143*H143,2)</f>
        <v>0</v>
      </c>
      <c r="K143" s="234" t="s">
        <v>188</v>
      </c>
      <c r="L143" s="239"/>
      <c r="M143" s="240" t="s">
        <v>22</v>
      </c>
      <c r="N143" s="241" t="s">
        <v>44</v>
      </c>
      <c r="O143" s="42"/>
      <c r="P143" s="202">
        <f>O143*H143</f>
        <v>0</v>
      </c>
      <c r="Q143" s="202">
        <v>1</v>
      </c>
      <c r="R143" s="202">
        <f>Q143*H143</f>
        <v>140.80000000000001</v>
      </c>
      <c r="S143" s="202">
        <v>0</v>
      </c>
      <c r="T143" s="203">
        <f>S143*H143</f>
        <v>0</v>
      </c>
      <c r="AR143" s="24" t="s">
        <v>207</v>
      </c>
      <c r="AT143" s="24" t="s">
        <v>261</v>
      </c>
      <c r="AU143" s="24" t="s">
        <v>82</v>
      </c>
      <c r="AY143" s="24" t="s">
        <v>161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24" t="s">
        <v>24</v>
      </c>
      <c r="BK143" s="204">
        <f>ROUND(I143*H143,2)</f>
        <v>0</v>
      </c>
      <c r="BL143" s="24" t="s">
        <v>168</v>
      </c>
      <c r="BM143" s="24" t="s">
        <v>831</v>
      </c>
    </row>
    <row r="144" spans="2:65" s="12" customFormat="1">
      <c r="B144" s="217"/>
      <c r="C144" s="218"/>
      <c r="D144" s="219" t="s">
        <v>170</v>
      </c>
      <c r="E144" s="218"/>
      <c r="F144" s="221" t="s">
        <v>832</v>
      </c>
      <c r="G144" s="218"/>
      <c r="H144" s="222">
        <v>140.80000000000001</v>
      </c>
      <c r="I144" s="223"/>
      <c r="J144" s="218"/>
      <c r="K144" s="218"/>
      <c r="L144" s="224"/>
      <c r="M144" s="225"/>
      <c r="N144" s="226"/>
      <c r="O144" s="226"/>
      <c r="P144" s="226"/>
      <c r="Q144" s="226"/>
      <c r="R144" s="226"/>
      <c r="S144" s="226"/>
      <c r="T144" s="227"/>
      <c r="AT144" s="228" t="s">
        <v>170</v>
      </c>
      <c r="AU144" s="228" t="s">
        <v>82</v>
      </c>
      <c r="AV144" s="12" t="s">
        <v>82</v>
      </c>
      <c r="AW144" s="12" t="s">
        <v>6</v>
      </c>
      <c r="AX144" s="12" t="s">
        <v>24</v>
      </c>
      <c r="AY144" s="228" t="s">
        <v>161</v>
      </c>
    </row>
    <row r="145" spans="2:65" s="1" customFormat="1" ht="44.25" customHeight="1">
      <c r="B145" s="41"/>
      <c r="C145" s="193" t="s">
        <v>251</v>
      </c>
      <c r="D145" s="193" t="s">
        <v>163</v>
      </c>
      <c r="E145" s="194" t="s">
        <v>833</v>
      </c>
      <c r="F145" s="195" t="s">
        <v>834</v>
      </c>
      <c r="G145" s="196" t="s">
        <v>175</v>
      </c>
      <c r="H145" s="197">
        <v>26.4</v>
      </c>
      <c r="I145" s="198"/>
      <c r="J145" s="199">
        <f>ROUND(I145*H145,2)</f>
        <v>0</v>
      </c>
      <c r="K145" s="195" t="s">
        <v>167</v>
      </c>
      <c r="L145" s="61"/>
      <c r="M145" s="200" t="s">
        <v>22</v>
      </c>
      <c r="N145" s="201" t="s">
        <v>44</v>
      </c>
      <c r="O145" s="42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AR145" s="24" t="s">
        <v>168</v>
      </c>
      <c r="AT145" s="24" t="s">
        <v>163</v>
      </c>
      <c r="AU145" s="24" t="s">
        <v>82</v>
      </c>
      <c r="AY145" s="24" t="s">
        <v>161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24" t="s">
        <v>24</v>
      </c>
      <c r="BK145" s="204">
        <f>ROUND(I145*H145,2)</f>
        <v>0</v>
      </c>
      <c r="BL145" s="24" t="s">
        <v>168</v>
      </c>
      <c r="BM145" s="24" t="s">
        <v>835</v>
      </c>
    </row>
    <row r="146" spans="2:65" s="11" customFormat="1">
      <c r="B146" s="205"/>
      <c r="C146" s="206"/>
      <c r="D146" s="207" t="s">
        <v>170</v>
      </c>
      <c r="E146" s="208" t="s">
        <v>22</v>
      </c>
      <c r="F146" s="209" t="s">
        <v>836</v>
      </c>
      <c r="G146" s="206"/>
      <c r="H146" s="210" t="s">
        <v>22</v>
      </c>
      <c r="I146" s="211"/>
      <c r="J146" s="206"/>
      <c r="K146" s="206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170</v>
      </c>
      <c r="AU146" s="216" t="s">
        <v>82</v>
      </c>
      <c r="AV146" s="11" t="s">
        <v>24</v>
      </c>
      <c r="AW146" s="11" t="s">
        <v>37</v>
      </c>
      <c r="AX146" s="11" t="s">
        <v>73</v>
      </c>
      <c r="AY146" s="216" t="s">
        <v>161</v>
      </c>
    </row>
    <row r="147" spans="2:65" s="12" customFormat="1">
      <c r="B147" s="217"/>
      <c r="C147" s="218"/>
      <c r="D147" s="219" t="s">
        <v>170</v>
      </c>
      <c r="E147" s="220" t="s">
        <v>22</v>
      </c>
      <c r="F147" s="221" t="s">
        <v>837</v>
      </c>
      <c r="G147" s="218"/>
      <c r="H147" s="222">
        <v>26.4</v>
      </c>
      <c r="I147" s="223"/>
      <c r="J147" s="218"/>
      <c r="K147" s="218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170</v>
      </c>
      <c r="AU147" s="228" t="s">
        <v>82</v>
      </c>
      <c r="AV147" s="12" t="s">
        <v>82</v>
      </c>
      <c r="AW147" s="12" t="s">
        <v>37</v>
      </c>
      <c r="AX147" s="12" t="s">
        <v>24</v>
      </c>
      <c r="AY147" s="228" t="s">
        <v>161</v>
      </c>
    </row>
    <row r="148" spans="2:65" s="1" customFormat="1" ht="31.5" customHeight="1">
      <c r="B148" s="41"/>
      <c r="C148" s="232" t="s">
        <v>256</v>
      </c>
      <c r="D148" s="232" t="s">
        <v>261</v>
      </c>
      <c r="E148" s="233" t="s">
        <v>838</v>
      </c>
      <c r="F148" s="234" t="s">
        <v>839</v>
      </c>
      <c r="G148" s="235" t="s">
        <v>214</v>
      </c>
      <c r="H148" s="236">
        <v>52.8</v>
      </c>
      <c r="I148" s="237"/>
      <c r="J148" s="238">
        <f>ROUND(I148*H148,2)</f>
        <v>0</v>
      </c>
      <c r="K148" s="234" t="s">
        <v>188</v>
      </c>
      <c r="L148" s="239"/>
      <c r="M148" s="240" t="s">
        <v>22</v>
      </c>
      <c r="N148" s="241" t="s">
        <v>44</v>
      </c>
      <c r="O148" s="42"/>
      <c r="P148" s="202">
        <f>O148*H148</f>
        <v>0</v>
      </c>
      <c r="Q148" s="202">
        <v>1</v>
      </c>
      <c r="R148" s="202">
        <f>Q148*H148</f>
        <v>52.8</v>
      </c>
      <c r="S148" s="202">
        <v>0</v>
      </c>
      <c r="T148" s="203">
        <f>S148*H148</f>
        <v>0</v>
      </c>
      <c r="AR148" s="24" t="s">
        <v>207</v>
      </c>
      <c r="AT148" s="24" t="s">
        <v>261</v>
      </c>
      <c r="AU148" s="24" t="s">
        <v>82</v>
      </c>
      <c r="AY148" s="24" t="s">
        <v>161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24" t="s">
        <v>24</v>
      </c>
      <c r="BK148" s="204">
        <f>ROUND(I148*H148,2)</f>
        <v>0</v>
      </c>
      <c r="BL148" s="24" t="s">
        <v>168</v>
      </c>
      <c r="BM148" s="24" t="s">
        <v>840</v>
      </c>
    </row>
    <row r="149" spans="2:65" s="12" customFormat="1">
      <c r="B149" s="217"/>
      <c r="C149" s="218"/>
      <c r="D149" s="219" t="s">
        <v>170</v>
      </c>
      <c r="E149" s="218"/>
      <c r="F149" s="221" t="s">
        <v>841</v>
      </c>
      <c r="G149" s="218"/>
      <c r="H149" s="222">
        <v>52.8</v>
      </c>
      <c r="I149" s="223"/>
      <c r="J149" s="218"/>
      <c r="K149" s="218"/>
      <c r="L149" s="224"/>
      <c r="M149" s="225"/>
      <c r="N149" s="226"/>
      <c r="O149" s="226"/>
      <c r="P149" s="226"/>
      <c r="Q149" s="226"/>
      <c r="R149" s="226"/>
      <c r="S149" s="226"/>
      <c r="T149" s="227"/>
      <c r="AT149" s="228" t="s">
        <v>170</v>
      </c>
      <c r="AU149" s="228" t="s">
        <v>82</v>
      </c>
      <c r="AV149" s="12" t="s">
        <v>82</v>
      </c>
      <c r="AW149" s="12" t="s">
        <v>6</v>
      </c>
      <c r="AX149" s="12" t="s">
        <v>24</v>
      </c>
      <c r="AY149" s="228" t="s">
        <v>161</v>
      </c>
    </row>
    <row r="150" spans="2:65" s="1" customFormat="1" ht="22.5" customHeight="1">
      <c r="B150" s="41"/>
      <c r="C150" s="193" t="s">
        <v>260</v>
      </c>
      <c r="D150" s="193" t="s">
        <v>163</v>
      </c>
      <c r="E150" s="194" t="s">
        <v>842</v>
      </c>
      <c r="F150" s="195" t="s">
        <v>843</v>
      </c>
      <c r="G150" s="196" t="s">
        <v>220</v>
      </c>
      <c r="H150" s="197">
        <v>3888</v>
      </c>
      <c r="I150" s="198"/>
      <c r="J150" s="199">
        <f>ROUND(I150*H150,2)</f>
        <v>0</v>
      </c>
      <c r="K150" s="195" t="s">
        <v>167</v>
      </c>
      <c r="L150" s="61"/>
      <c r="M150" s="200" t="s">
        <v>22</v>
      </c>
      <c r="N150" s="201" t="s">
        <v>44</v>
      </c>
      <c r="O150" s="42"/>
      <c r="P150" s="202">
        <f>O150*H150</f>
        <v>0</v>
      </c>
      <c r="Q150" s="202">
        <v>0</v>
      </c>
      <c r="R150" s="202">
        <f>Q150*H150</f>
        <v>0</v>
      </c>
      <c r="S150" s="202">
        <v>0</v>
      </c>
      <c r="T150" s="203">
        <f>S150*H150</f>
        <v>0</v>
      </c>
      <c r="AR150" s="24" t="s">
        <v>168</v>
      </c>
      <c r="AT150" s="24" t="s">
        <v>163</v>
      </c>
      <c r="AU150" s="24" t="s">
        <v>82</v>
      </c>
      <c r="AY150" s="24" t="s">
        <v>161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24" t="s">
        <v>24</v>
      </c>
      <c r="BK150" s="204">
        <f>ROUND(I150*H150,2)</f>
        <v>0</v>
      </c>
      <c r="BL150" s="24" t="s">
        <v>168</v>
      </c>
      <c r="BM150" s="24" t="s">
        <v>844</v>
      </c>
    </row>
    <row r="151" spans="2:65" s="1" customFormat="1" ht="22.5" customHeight="1">
      <c r="B151" s="41"/>
      <c r="C151" s="232" t="s">
        <v>269</v>
      </c>
      <c r="D151" s="232" t="s">
        <v>261</v>
      </c>
      <c r="E151" s="233" t="s">
        <v>845</v>
      </c>
      <c r="F151" s="234" t="s">
        <v>846</v>
      </c>
      <c r="G151" s="235" t="s">
        <v>700</v>
      </c>
      <c r="H151" s="236">
        <v>136.08000000000001</v>
      </c>
      <c r="I151" s="237"/>
      <c r="J151" s="238">
        <f>ROUND(I151*H151,2)</f>
        <v>0</v>
      </c>
      <c r="K151" s="234" t="s">
        <v>167</v>
      </c>
      <c r="L151" s="239"/>
      <c r="M151" s="240" t="s">
        <v>22</v>
      </c>
      <c r="N151" s="241" t="s">
        <v>44</v>
      </c>
      <c r="O151" s="42"/>
      <c r="P151" s="202">
        <f>O151*H151</f>
        <v>0</v>
      </c>
      <c r="Q151" s="202">
        <v>1E-3</v>
      </c>
      <c r="R151" s="202">
        <f>Q151*H151</f>
        <v>0.13608000000000001</v>
      </c>
      <c r="S151" s="202">
        <v>0</v>
      </c>
      <c r="T151" s="203">
        <f>S151*H151</f>
        <v>0</v>
      </c>
      <c r="AR151" s="24" t="s">
        <v>207</v>
      </c>
      <c r="AT151" s="24" t="s">
        <v>261</v>
      </c>
      <c r="AU151" s="24" t="s">
        <v>82</v>
      </c>
      <c r="AY151" s="24" t="s">
        <v>161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24" t="s">
        <v>24</v>
      </c>
      <c r="BK151" s="204">
        <f>ROUND(I151*H151,2)</f>
        <v>0</v>
      </c>
      <c r="BL151" s="24" t="s">
        <v>168</v>
      </c>
      <c r="BM151" s="24" t="s">
        <v>847</v>
      </c>
    </row>
    <row r="152" spans="2:65" s="12" customFormat="1">
      <c r="B152" s="217"/>
      <c r="C152" s="218"/>
      <c r="D152" s="219" t="s">
        <v>170</v>
      </c>
      <c r="E152" s="218"/>
      <c r="F152" s="221" t="s">
        <v>848</v>
      </c>
      <c r="G152" s="218"/>
      <c r="H152" s="222">
        <v>136.08000000000001</v>
      </c>
      <c r="I152" s="223"/>
      <c r="J152" s="218"/>
      <c r="K152" s="218"/>
      <c r="L152" s="224"/>
      <c r="M152" s="225"/>
      <c r="N152" s="226"/>
      <c r="O152" s="226"/>
      <c r="P152" s="226"/>
      <c r="Q152" s="226"/>
      <c r="R152" s="226"/>
      <c r="S152" s="226"/>
      <c r="T152" s="227"/>
      <c r="AT152" s="228" t="s">
        <v>170</v>
      </c>
      <c r="AU152" s="228" t="s">
        <v>82</v>
      </c>
      <c r="AV152" s="12" t="s">
        <v>82</v>
      </c>
      <c r="AW152" s="12" t="s">
        <v>6</v>
      </c>
      <c r="AX152" s="12" t="s">
        <v>24</v>
      </c>
      <c r="AY152" s="228" t="s">
        <v>161</v>
      </c>
    </row>
    <row r="153" spans="2:65" s="1" customFormat="1" ht="22.5" customHeight="1">
      <c r="B153" s="41"/>
      <c r="C153" s="232" t="s">
        <v>273</v>
      </c>
      <c r="D153" s="232" t="s">
        <v>261</v>
      </c>
      <c r="E153" s="233" t="s">
        <v>849</v>
      </c>
      <c r="F153" s="234" t="s">
        <v>850</v>
      </c>
      <c r="G153" s="235" t="s">
        <v>700</v>
      </c>
      <c r="H153" s="236">
        <v>225.50399999999999</v>
      </c>
      <c r="I153" s="237"/>
      <c r="J153" s="238">
        <f>ROUND(I153*H153,2)</f>
        <v>0</v>
      </c>
      <c r="K153" s="234" t="s">
        <v>22</v>
      </c>
      <c r="L153" s="239"/>
      <c r="M153" s="240" t="s">
        <v>22</v>
      </c>
      <c r="N153" s="241" t="s">
        <v>44</v>
      </c>
      <c r="O153" s="42"/>
      <c r="P153" s="202">
        <f>O153*H153</f>
        <v>0</v>
      </c>
      <c r="Q153" s="202">
        <v>1E-3</v>
      </c>
      <c r="R153" s="202">
        <f>Q153*H153</f>
        <v>0.22550399999999998</v>
      </c>
      <c r="S153" s="202">
        <v>0</v>
      </c>
      <c r="T153" s="203">
        <f>S153*H153</f>
        <v>0</v>
      </c>
      <c r="AR153" s="24" t="s">
        <v>207</v>
      </c>
      <c r="AT153" s="24" t="s">
        <v>261</v>
      </c>
      <c r="AU153" s="24" t="s">
        <v>82</v>
      </c>
      <c r="AY153" s="24" t="s">
        <v>161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24" t="s">
        <v>24</v>
      </c>
      <c r="BK153" s="204">
        <f>ROUND(I153*H153,2)</f>
        <v>0</v>
      </c>
      <c r="BL153" s="24" t="s">
        <v>168</v>
      </c>
      <c r="BM153" s="24" t="s">
        <v>851</v>
      </c>
    </row>
    <row r="154" spans="2:65" s="12" customFormat="1">
      <c r="B154" s="217"/>
      <c r="C154" s="218"/>
      <c r="D154" s="219" t="s">
        <v>170</v>
      </c>
      <c r="E154" s="218"/>
      <c r="F154" s="221" t="s">
        <v>852</v>
      </c>
      <c r="G154" s="218"/>
      <c r="H154" s="222">
        <v>225.50399999999999</v>
      </c>
      <c r="I154" s="223"/>
      <c r="J154" s="218"/>
      <c r="K154" s="218"/>
      <c r="L154" s="224"/>
      <c r="M154" s="225"/>
      <c r="N154" s="226"/>
      <c r="O154" s="226"/>
      <c r="P154" s="226"/>
      <c r="Q154" s="226"/>
      <c r="R154" s="226"/>
      <c r="S154" s="226"/>
      <c r="T154" s="227"/>
      <c r="AT154" s="228" t="s">
        <v>170</v>
      </c>
      <c r="AU154" s="228" t="s">
        <v>82</v>
      </c>
      <c r="AV154" s="12" t="s">
        <v>82</v>
      </c>
      <c r="AW154" s="12" t="s">
        <v>6</v>
      </c>
      <c r="AX154" s="12" t="s">
        <v>24</v>
      </c>
      <c r="AY154" s="228" t="s">
        <v>161</v>
      </c>
    </row>
    <row r="155" spans="2:65" s="1" customFormat="1" ht="44.25" customHeight="1">
      <c r="B155" s="41"/>
      <c r="C155" s="193" t="s">
        <v>9</v>
      </c>
      <c r="D155" s="193" t="s">
        <v>163</v>
      </c>
      <c r="E155" s="194" t="s">
        <v>853</v>
      </c>
      <c r="F155" s="195" t="s">
        <v>854</v>
      </c>
      <c r="G155" s="196" t="s">
        <v>220</v>
      </c>
      <c r="H155" s="197">
        <v>3888</v>
      </c>
      <c r="I155" s="198"/>
      <c r="J155" s="199">
        <f>ROUND(I155*H155,2)</f>
        <v>0</v>
      </c>
      <c r="K155" s="195" t="s">
        <v>188</v>
      </c>
      <c r="L155" s="61"/>
      <c r="M155" s="200" t="s">
        <v>22</v>
      </c>
      <c r="N155" s="201" t="s">
        <v>44</v>
      </c>
      <c r="O155" s="42"/>
      <c r="P155" s="202">
        <f>O155*H155</f>
        <v>0</v>
      </c>
      <c r="Q155" s="202">
        <v>0</v>
      </c>
      <c r="R155" s="202">
        <f>Q155*H155</f>
        <v>0</v>
      </c>
      <c r="S155" s="202">
        <v>0</v>
      </c>
      <c r="T155" s="203">
        <f>S155*H155</f>
        <v>0</v>
      </c>
      <c r="AR155" s="24" t="s">
        <v>168</v>
      </c>
      <c r="AT155" s="24" t="s">
        <v>163</v>
      </c>
      <c r="AU155" s="24" t="s">
        <v>82</v>
      </c>
      <c r="AY155" s="24" t="s">
        <v>161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24" t="s">
        <v>24</v>
      </c>
      <c r="BK155" s="204">
        <f>ROUND(I155*H155,2)</f>
        <v>0</v>
      </c>
      <c r="BL155" s="24" t="s">
        <v>168</v>
      </c>
      <c r="BM155" s="24" t="s">
        <v>855</v>
      </c>
    </row>
    <row r="156" spans="2:65" s="1" customFormat="1" ht="31.5" customHeight="1">
      <c r="B156" s="41"/>
      <c r="C156" s="193" t="s">
        <v>283</v>
      </c>
      <c r="D156" s="193" t="s">
        <v>163</v>
      </c>
      <c r="E156" s="194" t="s">
        <v>856</v>
      </c>
      <c r="F156" s="195" t="s">
        <v>857</v>
      </c>
      <c r="G156" s="196" t="s">
        <v>220</v>
      </c>
      <c r="H156" s="197">
        <v>3888</v>
      </c>
      <c r="I156" s="198"/>
      <c r="J156" s="199">
        <f>ROUND(I156*H156,2)</f>
        <v>0</v>
      </c>
      <c r="K156" s="195" t="s">
        <v>188</v>
      </c>
      <c r="L156" s="61"/>
      <c r="M156" s="200" t="s">
        <v>22</v>
      </c>
      <c r="N156" s="201" t="s">
        <v>44</v>
      </c>
      <c r="O156" s="42"/>
      <c r="P156" s="202">
        <f>O156*H156</f>
        <v>0</v>
      </c>
      <c r="Q156" s="202">
        <v>0</v>
      </c>
      <c r="R156" s="202">
        <f>Q156*H156</f>
        <v>0</v>
      </c>
      <c r="S156" s="202">
        <v>0</v>
      </c>
      <c r="T156" s="203">
        <f>S156*H156</f>
        <v>0</v>
      </c>
      <c r="AR156" s="24" t="s">
        <v>168</v>
      </c>
      <c r="AT156" s="24" t="s">
        <v>163</v>
      </c>
      <c r="AU156" s="24" t="s">
        <v>82</v>
      </c>
      <c r="AY156" s="24" t="s">
        <v>161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24" t="s">
        <v>24</v>
      </c>
      <c r="BK156" s="204">
        <f>ROUND(I156*H156,2)</f>
        <v>0</v>
      </c>
      <c r="BL156" s="24" t="s">
        <v>168</v>
      </c>
      <c r="BM156" s="24" t="s">
        <v>858</v>
      </c>
    </row>
    <row r="157" spans="2:65" s="1" customFormat="1" ht="22.5" customHeight="1">
      <c r="B157" s="41"/>
      <c r="C157" s="193" t="s">
        <v>360</v>
      </c>
      <c r="D157" s="193" t="s">
        <v>163</v>
      </c>
      <c r="E157" s="194" t="s">
        <v>859</v>
      </c>
      <c r="F157" s="195" t="s">
        <v>860</v>
      </c>
      <c r="G157" s="196" t="s">
        <v>175</v>
      </c>
      <c r="H157" s="197">
        <v>348.00200000000001</v>
      </c>
      <c r="I157" s="198"/>
      <c r="J157" s="199">
        <f>ROUND(I157*H157,2)</f>
        <v>0</v>
      </c>
      <c r="K157" s="195" t="s">
        <v>167</v>
      </c>
      <c r="L157" s="61"/>
      <c r="M157" s="200" t="s">
        <v>22</v>
      </c>
      <c r="N157" s="201" t="s">
        <v>44</v>
      </c>
      <c r="O157" s="42"/>
      <c r="P157" s="202">
        <f>O157*H157</f>
        <v>0</v>
      </c>
      <c r="Q157" s="202">
        <v>0</v>
      </c>
      <c r="R157" s="202">
        <f>Q157*H157</f>
        <v>0</v>
      </c>
      <c r="S157" s="202">
        <v>0</v>
      </c>
      <c r="T157" s="203">
        <f>S157*H157</f>
        <v>0</v>
      </c>
      <c r="AR157" s="24" t="s">
        <v>168</v>
      </c>
      <c r="AT157" s="24" t="s">
        <v>163</v>
      </c>
      <c r="AU157" s="24" t="s">
        <v>82</v>
      </c>
      <c r="AY157" s="24" t="s">
        <v>161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24" t="s">
        <v>24</v>
      </c>
      <c r="BK157" s="204">
        <f>ROUND(I157*H157,2)</f>
        <v>0</v>
      </c>
      <c r="BL157" s="24" t="s">
        <v>168</v>
      </c>
      <c r="BM157" s="24" t="s">
        <v>861</v>
      </c>
    </row>
    <row r="158" spans="2:65" s="11" customFormat="1">
      <c r="B158" s="205"/>
      <c r="C158" s="206"/>
      <c r="D158" s="207" t="s">
        <v>170</v>
      </c>
      <c r="E158" s="208" t="s">
        <v>22</v>
      </c>
      <c r="F158" s="209" t="s">
        <v>862</v>
      </c>
      <c r="G158" s="206"/>
      <c r="H158" s="210" t="s">
        <v>22</v>
      </c>
      <c r="I158" s="211"/>
      <c r="J158" s="206"/>
      <c r="K158" s="206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170</v>
      </c>
      <c r="AU158" s="216" t="s">
        <v>82</v>
      </c>
      <c r="AV158" s="11" t="s">
        <v>24</v>
      </c>
      <c r="AW158" s="11" t="s">
        <v>37</v>
      </c>
      <c r="AX158" s="11" t="s">
        <v>73</v>
      </c>
      <c r="AY158" s="216" t="s">
        <v>161</v>
      </c>
    </row>
    <row r="159" spans="2:65" s="12" customFormat="1">
      <c r="B159" s="217"/>
      <c r="C159" s="218"/>
      <c r="D159" s="219" t="s">
        <v>170</v>
      </c>
      <c r="E159" s="220" t="s">
        <v>22</v>
      </c>
      <c r="F159" s="221" t="s">
        <v>863</v>
      </c>
      <c r="G159" s="218"/>
      <c r="H159" s="222">
        <v>348.00200000000001</v>
      </c>
      <c r="I159" s="223"/>
      <c r="J159" s="218"/>
      <c r="K159" s="218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170</v>
      </c>
      <c r="AU159" s="228" t="s">
        <v>82</v>
      </c>
      <c r="AV159" s="12" t="s">
        <v>82</v>
      </c>
      <c r="AW159" s="12" t="s">
        <v>37</v>
      </c>
      <c r="AX159" s="12" t="s">
        <v>24</v>
      </c>
      <c r="AY159" s="228" t="s">
        <v>161</v>
      </c>
    </row>
    <row r="160" spans="2:65" s="1" customFormat="1" ht="22.5" customHeight="1">
      <c r="B160" s="41"/>
      <c r="C160" s="193" t="s">
        <v>365</v>
      </c>
      <c r="D160" s="193" t="s">
        <v>163</v>
      </c>
      <c r="E160" s="194" t="s">
        <v>218</v>
      </c>
      <c r="F160" s="195" t="s">
        <v>219</v>
      </c>
      <c r="G160" s="196" t="s">
        <v>220</v>
      </c>
      <c r="H160" s="197">
        <v>4082.4</v>
      </c>
      <c r="I160" s="198"/>
      <c r="J160" s="199">
        <f>ROUND(I160*H160,2)</f>
        <v>0</v>
      </c>
      <c r="K160" s="195" t="s">
        <v>167</v>
      </c>
      <c r="L160" s="61"/>
      <c r="M160" s="200" t="s">
        <v>22</v>
      </c>
      <c r="N160" s="201" t="s">
        <v>44</v>
      </c>
      <c r="O160" s="42"/>
      <c r="P160" s="202">
        <f>O160*H160</f>
        <v>0</v>
      </c>
      <c r="Q160" s="202">
        <v>0</v>
      </c>
      <c r="R160" s="202">
        <f>Q160*H160</f>
        <v>0</v>
      </c>
      <c r="S160" s="202">
        <v>0</v>
      </c>
      <c r="T160" s="203">
        <f>S160*H160</f>
        <v>0</v>
      </c>
      <c r="AR160" s="24" t="s">
        <v>168</v>
      </c>
      <c r="AT160" s="24" t="s">
        <v>163</v>
      </c>
      <c r="AU160" s="24" t="s">
        <v>82</v>
      </c>
      <c r="AY160" s="24" t="s">
        <v>161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24" t="s">
        <v>24</v>
      </c>
      <c r="BK160" s="204">
        <f>ROUND(I160*H160,2)</f>
        <v>0</v>
      </c>
      <c r="BL160" s="24" t="s">
        <v>168</v>
      </c>
      <c r="BM160" s="24" t="s">
        <v>864</v>
      </c>
    </row>
    <row r="161" spans="2:65" s="11" customFormat="1">
      <c r="B161" s="205"/>
      <c r="C161" s="206"/>
      <c r="D161" s="207" t="s">
        <v>170</v>
      </c>
      <c r="E161" s="208" t="s">
        <v>22</v>
      </c>
      <c r="F161" s="209" t="s">
        <v>865</v>
      </c>
      <c r="G161" s="206"/>
      <c r="H161" s="210" t="s">
        <v>22</v>
      </c>
      <c r="I161" s="211"/>
      <c r="J161" s="206"/>
      <c r="K161" s="206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170</v>
      </c>
      <c r="AU161" s="216" t="s">
        <v>82</v>
      </c>
      <c r="AV161" s="11" t="s">
        <v>24</v>
      </c>
      <c r="AW161" s="11" t="s">
        <v>37</v>
      </c>
      <c r="AX161" s="11" t="s">
        <v>73</v>
      </c>
      <c r="AY161" s="216" t="s">
        <v>161</v>
      </c>
    </row>
    <row r="162" spans="2:65" s="12" customFormat="1">
      <c r="B162" s="217"/>
      <c r="C162" s="218"/>
      <c r="D162" s="219" t="s">
        <v>170</v>
      </c>
      <c r="E162" s="220" t="s">
        <v>22</v>
      </c>
      <c r="F162" s="221" t="s">
        <v>866</v>
      </c>
      <c r="G162" s="218"/>
      <c r="H162" s="222">
        <v>4082.4</v>
      </c>
      <c r="I162" s="223"/>
      <c r="J162" s="218"/>
      <c r="K162" s="218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170</v>
      </c>
      <c r="AU162" s="228" t="s">
        <v>82</v>
      </c>
      <c r="AV162" s="12" t="s">
        <v>82</v>
      </c>
      <c r="AW162" s="12" t="s">
        <v>37</v>
      </c>
      <c r="AX162" s="12" t="s">
        <v>24</v>
      </c>
      <c r="AY162" s="228" t="s">
        <v>161</v>
      </c>
    </row>
    <row r="163" spans="2:65" s="1" customFormat="1" ht="31.5" customHeight="1">
      <c r="B163" s="41"/>
      <c r="C163" s="193" t="s">
        <v>493</v>
      </c>
      <c r="D163" s="193" t="s">
        <v>163</v>
      </c>
      <c r="E163" s="194" t="s">
        <v>867</v>
      </c>
      <c r="F163" s="195" t="s">
        <v>868</v>
      </c>
      <c r="G163" s="196" t="s">
        <v>220</v>
      </c>
      <c r="H163" s="197">
        <v>3888</v>
      </c>
      <c r="I163" s="198"/>
      <c r="J163" s="199">
        <f>ROUND(I163*H163,2)</f>
        <v>0</v>
      </c>
      <c r="K163" s="195" t="s">
        <v>188</v>
      </c>
      <c r="L163" s="61"/>
      <c r="M163" s="200" t="s">
        <v>22</v>
      </c>
      <c r="N163" s="201" t="s">
        <v>44</v>
      </c>
      <c r="O163" s="42"/>
      <c r="P163" s="202">
        <f>O163*H163</f>
        <v>0</v>
      </c>
      <c r="Q163" s="202">
        <v>0</v>
      </c>
      <c r="R163" s="202">
        <f>Q163*H163</f>
        <v>0</v>
      </c>
      <c r="S163" s="202">
        <v>0</v>
      </c>
      <c r="T163" s="203">
        <f>S163*H163</f>
        <v>0</v>
      </c>
      <c r="AR163" s="24" t="s">
        <v>168</v>
      </c>
      <c r="AT163" s="24" t="s">
        <v>163</v>
      </c>
      <c r="AU163" s="24" t="s">
        <v>82</v>
      </c>
      <c r="AY163" s="24" t="s">
        <v>161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24" t="s">
        <v>24</v>
      </c>
      <c r="BK163" s="204">
        <f>ROUND(I163*H163,2)</f>
        <v>0</v>
      </c>
      <c r="BL163" s="24" t="s">
        <v>168</v>
      </c>
      <c r="BM163" s="24" t="s">
        <v>869</v>
      </c>
    </row>
    <row r="164" spans="2:65" s="1" customFormat="1" ht="22.5" customHeight="1">
      <c r="B164" s="41"/>
      <c r="C164" s="232" t="s">
        <v>496</v>
      </c>
      <c r="D164" s="232" t="s">
        <v>261</v>
      </c>
      <c r="E164" s="233" t="s">
        <v>870</v>
      </c>
      <c r="F164" s="234" t="s">
        <v>871</v>
      </c>
      <c r="G164" s="235" t="s">
        <v>175</v>
      </c>
      <c r="H164" s="236">
        <v>225.50399999999999</v>
      </c>
      <c r="I164" s="237"/>
      <c r="J164" s="238">
        <f>ROUND(I164*H164,2)</f>
        <v>0</v>
      </c>
      <c r="K164" s="234" t="s">
        <v>188</v>
      </c>
      <c r="L164" s="239"/>
      <c r="M164" s="240" t="s">
        <v>22</v>
      </c>
      <c r="N164" s="241" t="s">
        <v>44</v>
      </c>
      <c r="O164" s="42"/>
      <c r="P164" s="202">
        <f>O164*H164</f>
        <v>0</v>
      </c>
      <c r="Q164" s="202">
        <v>0.21</v>
      </c>
      <c r="R164" s="202">
        <f>Q164*H164</f>
        <v>47.355839999999993</v>
      </c>
      <c r="S164" s="202">
        <v>0</v>
      </c>
      <c r="T164" s="203">
        <f>S164*H164</f>
        <v>0</v>
      </c>
      <c r="AR164" s="24" t="s">
        <v>207</v>
      </c>
      <c r="AT164" s="24" t="s">
        <v>261</v>
      </c>
      <c r="AU164" s="24" t="s">
        <v>82</v>
      </c>
      <c r="AY164" s="24" t="s">
        <v>161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24" t="s">
        <v>24</v>
      </c>
      <c r="BK164" s="204">
        <f>ROUND(I164*H164,2)</f>
        <v>0</v>
      </c>
      <c r="BL164" s="24" t="s">
        <v>168</v>
      </c>
      <c r="BM164" s="24" t="s">
        <v>872</v>
      </c>
    </row>
    <row r="165" spans="2:65" s="12" customFormat="1">
      <c r="B165" s="217"/>
      <c r="C165" s="218"/>
      <c r="D165" s="219" t="s">
        <v>170</v>
      </c>
      <c r="E165" s="218"/>
      <c r="F165" s="221" t="s">
        <v>852</v>
      </c>
      <c r="G165" s="218"/>
      <c r="H165" s="222">
        <v>225.50399999999999</v>
      </c>
      <c r="I165" s="223"/>
      <c r="J165" s="218"/>
      <c r="K165" s="218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170</v>
      </c>
      <c r="AU165" s="228" t="s">
        <v>82</v>
      </c>
      <c r="AV165" s="12" t="s">
        <v>82</v>
      </c>
      <c r="AW165" s="12" t="s">
        <v>6</v>
      </c>
      <c r="AX165" s="12" t="s">
        <v>24</v>
      </c>
      <c r="AY165" s="228" t="s">
        <v>161</v>
      </c>
    </row>
    <row r="166" spans="2:65" s="1" customFormat="1" ht="31.5" customHeight="1">
      <c r="B166" s="41"/>
      <c r="C166" s="193" t="s">
        <v>500</v>
      </c>
      <c r="D166" s="193" t="s">
        <v>163</v>
      </c>
      <c r="E166" s="194" t="s">
        <v>873</v>
      </c>
      <c r="F166" s="195" t="s">
        <v>874</v>
      </c>
      <c r="G166" s="196" t="s">
        <v>220</v>
      </c>
      <c r="H166" s="197">
        <v>3888</v>
      </c>
      <c r="I166" s="198"/>
      <c r="J166" s="199">
        <f>ROUND(I166*H166,2)</f>
        <v>0</v>
      </c>
      <c r="K166" s="195" t="s">
        <v>167</v>
      </c>
      <c r="L166" s="61"/>
      <c r="M166" s="200" t="s">
        <v>22</v>
      </c>
      <c r="N166" s="201" t="s">
        <v>44</v>
      </c>
      <c r="O166" s="42"/>
      <c r="P166" s="202">
        <f>O166*H166</f>
        <v>0</v>
      </c>
      <c r="Q166" s="202">
        <v>0</v>
      </c>
      <c r="R166" s="202">
        <f>Q166*H166</f>
        <v>0</v>
      </c>
      <c r="S166" s="202">
        <v>0</v>
      </c>
      <c r="T166" s="203">
        <f>S166*H166</f>
        <v>0</v>
      </c>
      <c r="AR166" s="24" t="s">
        <v>168</v>
      </c>
      <c r="AT166" s="24" t="s">
        <v>163</v>
      </c>
      <c r="AU166" s="24" t="s">
        <v>82</v>
      </c>
      <c r="AY166" s="24" t="s">
        <v>161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24" t="s">
        <v>24</v>
      </c>
      <c r="BK166" s="204">
        <f>ROUND(I166*H166,2)</f>
        <v>0</v>
      </c>
      <c r="BL166" s="24" t="s">
        <v>168</v>
      </c>
      <c r="BM166" s="24" t="s">
        <v>875</v>
      </c>
    </row>
    <row r="167" spans="2:65" s="10" customFormat="1" ht="29.85" customHeight="1">
      <c r="B167" s="176"/>
      <c r="C167" s="177"/>
      <c r="D167" s="190" t="s">
        <v>72</v>
      </c>
      <c r="E167" s="191" t="s">
        <v>82</v>
      </c>
      <c r="F167" s="191" t="s">
        <v>223</v>
      </c>
      <c r="G167" s="177"/>
      <c r="H167" s="177"/>
      <c r="I167" s="180"/>
      <c r="J167" s="192">
        <f>BK167</f>
        <v>0</v>
      </c>
      <c r="K167" s="177"/>
      <c r="L167" s="182"/>
      <c r="M167" s="183"/>
      <c r="N167" s="184"/>
      <c r="O167" s="184"/>
      <c r="P167" s="185">
        <f>SUM(P168:P179)</f>
        <v>0</v>
      </c>
      <c r="Q167" s="184"/>
      <c r="R167" s="185">
        <f>SUM(R168:R179)</f>
        <v>185.99514600000001</v>
      </c>
      <c r="S167" s="184"/>
      <c r="T167" s="186">
        <f>SUM(T168:T179)</f>
        <v>0</v>
      </c>
      <c r="AR167" s="187" t="s">
        <v>24</v>
      </c>
      <c r="AT167" s="188" t="s">
        <v>72</v>
      </c>
      <c r="AU167" s="188" t="s">
        <v>24</v>
      </c>
      <c r="AY167" s="187" t="s">
        <v>161</v>
      </c>
      <c r="BK167" s="189">
        <f>SUM(BK168:BK179)</f>
        <v>0</v>
      </c>
    </row>
    <row r="168" spans="2:65" s="1" customFormat="1" ht="31.5" customHeight="1">
      <c r="B168" s="41"/>
      <c r="C168" s="193" t="s">
        <v>505</v>
      </c>
      <c r="D168" s="193" t="s">
        <v>163</v>
      </c>
      <c r="E168" s="194" t="s">
        <v>876</v>
      </c>
      <c r="F168" s="195" t="s">
        <v>877</v>
      </c>
      <c r="G168" s="196" t="s">
        <v>175</v>
      </c>
      <c r="H168" s="197">
        <v>39.386000000000003</v>
      </c>
      <c r="I168" s="198"/>
      <c r="J168" s="199">
        <f>ROUND(I168*H168,2)</f>
        <v>0</v>
      </c>
      <c r="K168" s="195" t="s">
        <v>188</v>
      </c>
      <c r="L168" s="61"/>
      <c r="M168" s="200" t="s">
        <v>22</v>
      </c>
      <c r="N168" s="201" t="s">
        <v>44</v>
      </c>
      <c r="O168" s="42"/>
      <c r="P168" s="202">
        <f>O168*H168</f>
        <v>0</v>
      </c>
      <c r="Q168" s="202">
        <v>1.63</v>
      </c>
      <c r="R168" s="202">
        <f>Q168*H168</f>
        <v>64.199179999999998</v>
      </c>
      <c r="S168" s="202">
        <v>0</v>
      </c>
      <c r="T168" s="203">
        <f>S168*H168</f>
        <v>0</v>
      </c>
      <c r="AR168" s="24" t="s">
        <v>168</v>
      </c>
      <c r="AT168" s="24" t="s">
        <v>163</v>
      </c>
      <c r="AU168" s="24" t="s">
        <v>82</v>
      </c>
      <c r="AY168" s="24" t="s">
        <v>161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24" t="s">
        <v>24</v>
      </c>
      <c r="BK168" s="204">
        <f>ROUND(I168*H168,2)</f>
        <v>0</v>
      </c>
      <c r="BL168" s="24" t="s">
        <v>168</v>
      </c>
      <c r="BM168" s="24" t="s">
        <v>878</v>
      </c>
    </row>
    <row r="169" spans="2:65" s="11" customFormat="1">
      <c r="B169" s="205"/>
      <c r="C169" s="206"/>
      <c r="D169" s="207" t="s">
        <v>170</v>
      </c>
      <c r="E169" s="208" t="s">
        <v>22</v>
      </c>
      <c r="F169" s="209" t="s">
        <v>791</v>
      </c>
      <c r="G169" s="206"/>
      <c r="H169" s="210" t="s">
        <v>22</v>
      </c>
      <c r="I169" s="211"/>
      <c r="J169" s="206"/>
      <c r="K169" s="206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170</v>
      </c>
      <c r="AU169" s="216" t="s">
        <v>82</v>
      </c>
      <c r="AV169" s="11" t="s">
        <v>24</v>
      </c>
      <c r="AW169" s="11" t="s">
        <v>37</v>
      </c>
      <c r="AX169" s="11" t="s">
        <v>73</v>
      </c>
      <c r="AY169" s="216" t="s">
        <v>161</v>
      </c>
    </row>
    <row r="170" spans="2:65" s="12" customFormat="1">
      <c r="B170" s="217"/>
      <c r="C170" s="218"/>
      <c r="D170" s="207" t="s">
        <v>170</v>
      </c>
      <c r="E170" s="229" t="s">
        <v>22</v>
      </c>
      <c r="F170" s="230" t="s">
        <v>879</v>
      </c>
      <c r="G170" s="218"/>
      <c r="H170" s="231">
        <v>29.106000000000002</v>
      </c>
      <c r="I170" s="223"/>
      <c r="J170" s="218"/>
      <c r="K170" s="218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170</v>
      </c>
      <c r="AU170" s="228" t="s">
        <v>82</v>
      </c>
      <c r="AV170" s="12" t="s">
        <v>82</v>
      </c>
      <c r="AW170" s="12" t="s">
        <v>37</v>
      </c>
      <c r="AX170" s="12" t="s">
        <v>73</v>
      </c>
      <c r="AY170" s="228" t="s">
        <v>161</v>
      </c>
    </row>
    <row r="171" spans="2:65" s="11" customFormat="1">
      <c r="B171" s="205"/>
      <c r="C171" s="206"/>
      <c r="D171" s="207" t="s">
        <v>170</v>
      </c>
      <c r="E171" s="208" t="s">
        <v>22</v>
      </c>
      <c r="F171" s="209" t="s">
        <v>793</v>
      </c>
      <c r="G171" s="206"/>
      <c r="H171" s="210" t="s">
        <v>22</v>
      </c>
      <c r="I171" s="211"/>
      <c r="J171" s="206"/>
      <c r="K171" s="206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170</v>
      </c>
      <c r="AU171" s="216" t="s">
        <v>82</v>
      </c>
      <c r="AV171" s="11" t="s">
        <v>24</v>
      </c>
      <c r="AW171" s="11" t="s">
        <v>37</v>
      </c>
      <c r="AX171" s="11" t="s">
        <v>73</v>
      </c>
      <c r="AY171" s="216" t="s">
        <v>161</v>
      </c>
    </row>
    <row r="172" spans="2:65" s="12" customFormat="1">
      <c r="B172" s="217"/>
      <c r="C172" s="218"/>
      <c r="D172" s="207" t="s">
        <v>170</v>
      </c>
      <c r="E172" s="229" t="s">
        <v>22</v>
      </c>
      <c r="F172" s="230" t="s">
        <v>880</v>
      </c>
      <c r="G172" s="218"/>
      <c r="H172" s="231">
        <v>10.28</v>
      </c>
      <c r="I172" s="223"/>
      <c r="J172" s="218"/>
      <c r="K172" s="218"/>
      <c r="L172" s="224"/>
      <c r="M172" s="225"/>
      <c r="N172" s="226"/>
      <c r="O172" s="226"/>
      <c r="P172" s="226"/>
      <c r="Q172" s="226"/>
      <c r="R172" s="226"/>
      <c r="S172" s="226"/>
      <c r="T172" s="227"/>
      <c r="AT172" s="228" t="s">
        <v>170</v>
      </c>
      <c r="AU172" s="228" t="s">
        <v>82</v>
      </c>
      <c r="AV172" s="12" t="s">
        <v>82</v>
      </c>
      <c r="AW172" s="12" t="s">
        <v>37</v>
      </c>
      <c r="AX172" s="12" t="s">
        <v>73</v>
      </c>
      <c r="AY172" s="228" t="s">
        <v>161</v>
      </c>
    </row>
    <row r="173" spans="2:65" s="13" customFormat="1">
      <c r="B173" s="246"/>
      <c r="C173" s="247"/>
      <c r="D173" s="219" t="s">
        <v>170</v>
      </c>
      <c r="E173" s="248" t="s">
        <v>22</v>
      </c>
      <c r="F173" s="249" t="s">
        <v>302</v>
      </c>
      <c r="G173" s="247"/>
      <c r="H173" s="250">
        <v>39.386000000000003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AT173" s="256" t="s">
        <v>170</v>
      </c>
      <c r="AU173" s="256" t="s">
        <v>82</v>
      </c>
      <c r="AV173" s="13" t="s">
        <v>168</v>
      </c>
      <c r="AW173" s="13" t="s">
        <v>37</v>
      </c>
      <c r="AX173" s="13" t="s">
        <v>24</v>
      </c>
      <c r="AY173" s="256" t="s">
        <v>161</v>
      </c>
    </row>
    <row r="174" spans="2:65" s="1" customFormat="1" ht="44.25" customHeight="1">
      <c r="B174" s="41"/>
      <c r="C174" s="193" t="s">
        <v>510</v>
      </c>
      <c r="D174" s="193" t="s">
        <v>163</v>
      </c>
      <c r="E174" s="194" t="s">
        <v>881</v>
      </c>
      <c r="F174" s="195" t="s">
        <v>882</v>
      </c>
      <c r="G174" s="196" t="s">
        <v>166</v>
      </c>
      <c r="H174" s="197">
        <v>485.1</v>
      </c>
      <c r="I174" s="198"/>
      <c r="J174" s="199">
        <f t="shared" ref="J174:J179" si="0">ROUND(I174*H174,2)</f>
        <v>0</v>
      </c>
      <c r="K174" s="195" t="s">
        <v>22</v>
      </c>
      <c r="L174" s="61"/>
      <c r="M174" s="200" t="s">
        <v>22</v>
      </c>
      <c r="N174" s="201" t="s">
        <v>44</v>
      </c>
      <c r="O174" s="42"/>
      <c r="P174" s="202">
        <f t="shared" ref="P174:P179" si="1">O174*H174</f>
        <v>0</v>
      </c>
      <c r="Q174" s="202">
        <v>0.22656999999999999</v>
      </c>
      <c r="R174" s="202">
        <f t="shared" ref="R174:R179" si="2">Q174*H174</f>
        <v>109.90910700000001</v>
      </c>
      <c r="S174" s="202">
        <v>0</v>
      </c>
      <c r="T174" s="203">
        <f t="shared" ref="T174:T179" si="3">S174*H174</f>
        <v>0</v>
      </c>
      <c r="AR174" s="24" t="s">
        <v>168</v>
      </c>
      <c r="AT174" s="24" t="s">
        <v>163</v>
      </c>
      <c r="AU174" s="24" t="s">
        <v>82</v>
      </c>
      <c r="AY174" s="24" t="s">
        <v>161</v>
      </c>
      <c r="BE174" s="204">
        <f t="shared" ref="BE174:BE179" si="4">IF(N174="základní",J174,0)</f>
        <v>0</v>
      </c>
      <c r="BF174" s="204">
        <f t="shared" ref="BF174:BF179" si="5">IF(N174="snížená",J174,0)</f>
        <v>0</v>
      </c>
      <c r="BG174" s="204">
        <f t="shared" ref="BG174:BG179" si="6">IF(N174="zákl. přenesená",J174,0)</f>
        <v>0</v>
      </c>
      <c r="BH174" s="204">
        <f t="shared" ref="BH174:BH179" si="7">IF(N174="sníž. přenesená",J174,0)</f>
        <v>0</v>
      </c>
      <c r="BI174" s="204">
        <f t="shared" ref="BI174:BI179" si="8">IF(N174="nulová",J174,0)</f>
        <v>0</v>
      </c>
      <c r="BJ174" s="24" t="s">
        <v>24</v>
      </c>
      <c r="BK174" s="204">
        <f t="shared" ref="BK174:BK179" si="9">ROUND(I174*H174,2)</f>
        <v>0</v>
      </c>
      <c r="BL174" s="24" t="s">
        <v>168</v>
      </c>
      <c r="BM174" s="24" t="s">
        <v>883</v>
      </c>
    </row>
    <row r="175" spans="2:65" s="1" customFormat="1" ht="44.25" customHeight="1">
      <c r="B175" s="41"/>
      <c r="C175" s="193" t="s">
        <v>514</v>
      </c>
      <c r="D175" s="193" t="s">
        <v>163</v>
      </c>
      <c r="E175" s="194" t="s">
        <v>884</v>
      </c>
      <c r="F175" s="195" t="s">
        <v>885</v>
      </c>
      <c r="G175" s="196" t="s">
        <v>166</v>
      </c>
      <c r="H175" s="197">
        <v>51.4</v>
      </c>
      <c r="I175" s="198"/>
      <c r="J175" s="199">
        <f t="shared" si="0"/>
        <v>0</v>
      </c>
      <c r="K175" s="195" t="s">
        <v>188</v>
      </c>
      <c r="L175" s="61"/>
      <c r="M175" s="200" t="s">
        <v>22</v>
      </c>
      <c r="N175" s="201" t="s">
        <v>44</v>
      </c>
      <c r="O175" s="42"/>
      <c r="P175" s="202">
        <f t="shared" si="1"/>
        <v>0</v>
      </c>
      <c r="Q175" s="202">
        <v>0.23058000000000001</v>
      </c>
      <c r="R175" s="202">
        <f t="shared" si="2"/>
        <v>11.851812000000001</v>
      </c>
      <c r="S175" s="202">
        <v>0</v>
      </c>
      <c r="T175" s="203">
        <f t="shared" si="3"/>
        <v>0</v>
      </c>
      <c r="AR175" s="24" t="s">
        <v>168</v>
      </c>
      <c r="AT175" s="24" t="s">
        <v>163</v>
      </c>
      <c r="AU175" s="24" t="s">
        <v>82</v>
      </c>
      <c r="AY175" s="24" t="s">
        <v>161</v>
      </c>
      <c r="BE175" s="204">
        <f t="shared" si="4"/>
        <v>0</v>
      </c>
      <c r="BF175" s="204">
        <f t="shared" si="5"/>
        <v>0</v>
      </c>
      <c r="BG175" s="204">
        <f t="shared" si="6"/>
        <v>0</v>
      </c>
      <c r="BH175" s="204">
        <f t="shared" si="7"/>
        <v>0</v>
      </c>
      <c r="BI175" s="204">
        <f t="shared" si="8"/>
        <v>0</v>
      </c>
      <c r="BJ175" s="24" t="s">
        <v>24</v>
      </c>
      <c r="BK175" s="204">
        <f t="shared" si="9"/>
        <v>0</v>
      </c>
      <c r="BL175" s="24" t="s">
        <v>168</v>
      </c>
      <c r="BM175" s="24" t="s">
        <v>886</v>
      </c>
    </row>
    <row r="176" spans="2:65" s="1" customFormat="1" ht="22.5" customHeight="1">
      <c r="B176" s="41"/>
      <c r="C176" s="193" t="s">
        <v>519</v>
      </c>
      <c r="D176" s="193" t="s">
        <v>163</v>
      </c>
      <c r="E176" s="194" t="s">
        <v>887</v>
      </c>
      <c r="F176" s="195" t="s">
        <v>888</v>
      </c>
      <c r="G176" s="196" t="s">
        <v>264</v>
      </c>
      <c r="H176" s="197">
        <v>12</v>
      </c>
      <c r="I176" s="198"/>
      <c r="J176" s="199">
        <f t="shared" si="0"/>
        <v>0</v>
      </c>
      <c r="K176" s="195" t="s">
        <v>22</v>
      </c>
      <c r="L176" s="61"/>
      <c r="M176" s="200" t="s">
        <v>22</v>
      </c>
      <c r="N176" s="201" t="s">
        <v>44</v>
      </c>
      <c r="O176" s="42"/>
      <c r="P176" s="202">
        <f t="shared" si="1"/>
        <v>0</v>
      </c>
      <c r="Q176" s="202">
        <v>4.8999999999999998E-4</v>
      </c>
      <c r="R176" s="202">
        <f t="shared" si="2"/>
        <v>5.8799999999999998E-3</v>
      </c>
      <c r="S176" s="202">
        <v>0</v>
      </c>
      <c r="T176" s="203">
        <f t="shared" si="3"/>
        <v>0</v>
      </c>
      <c r="AR176" s="24" t="s">
        <v>168</v>
      </c>
      <c r="AT176" s="24" t="s">
        <v>163</v>
      </c>
      <c r="AU176" s="24" t="s">
        <v>82</v>
      </c>
      <c r="AY176" s="24" t="s">
        <v>161</v>
      </c>
      <c r="BE176" s="204">
        <f t="shared" si="4"/>
        <v>0</v>
      </c>
      <c r="BF176" s="204">
        <f t="shared" si="5"/>
        <v>0</v>
      </c>
      <c r="BG176" s="204">
        <f t="shared" si="6"/>
        <v>0</v>
      </c>
      <c r="BH176" s="204">
        <f t="shared" si="7"/>
        <v>0</v>
      </c>
      <c r="BI176" s="204">
        <f t="shared" si="8"/>
        <v>0</v>
      </c>
      <c r="BJ176" s="24" t="s">
        <v>24</v>
      </c>
      <c r="BK176" s="204">
        <f t="shared" si="9"/>
        <v>0</v>
      </c>
      <c r="BL176" s="24" t="s">
        <v>168</v>
      </c>
      <c r="BM176" s="24" t="s">
        <v>889</v>
      </c>
    </row>
    <row r="177" spans="2:65" s="1" customFormat="1" ht="22.5" customHeight="1">
      <c r="B177" s="41"/>
      <c r="C177" s="193" t="s">
        <v>523</v>
      </c>
      <c r="D177" s="193" t="s">
        <v>163</v>
      </c>
      <c r="E177" s="194" t="s">
        <v>890</v>
      </c>
      <c r="F177" s="195" t="s">
        <v>891</v>
      </c>
      <c r="G177" s="196" t="s">
        <v>264</v>
      </c>
      <c r="H177" s="197">
        <v>2</v>
      </c>
      <c r="I177" s="198"/>
      <c r="J177" s="199">
        <f t="shared" si="0"/>
        <v>0</v>
      </c>
      <c r="K177" s="195" t="s">
        <v>22</v>
      </c>
      <c r="L177" s="61"/>
      <c r="M177" s="200" t="s">
        <v>22</v>
      </c>
      <c r="N177" s="201" t="s">
        <v>44</v>
      </c>
      <c r="O177" s="42"/>
      <c r="P177" s="202">
        <f t="shared" si="1"/>
        <v>0</v>
      </c>
      <c r="Q177" s="202">
        <v>4.8999999999999998E-4</v>
      </c>
      <c r="R177" s="202">
        <f t="shared" si="2"/>
        <v>9.7999999999999997E-4</v>
      </c>
      <c r="S177" s="202">
        <v>0</v>
      </c>
      <c r="T177" s="203">
        <f t="shared" si="3"/>
        <v>0</v>
      </c>
      <c r="AR177" s="24" t="s">
        <v>168</v>
      </c>
      <c r="AT177" s="24" t="s">
        <v>163</v>
      </c>
      <c r="AU177" s="24" t="s">
        <v>82</v>
      </c>
      <c r="AY177" s="24" t="s">
        <v>161</v>
      </c>
      <c r="BE177" s="204">
        <f t="shared" si="4"/>
        <v>0</v>
      </c>
      <c r="BF177" s="204">
        <f t="shared" si="5"/>
        <v>0</v>
      </c>
      <c r="BG177" s="204">
        <f t="shared" si="6"/>
        <v>0</v>
      </c>
      <c r="BH177" s="204">
        <f t="shared" si="7"/>
        <v>0</v>
      </c>
      <c r="BI177" s="204">
        <f t="shared" si="8"/>
        <v>0</v>
      </c>
      <c r="BJ177" s="24" t="s">
        <v>24</v>
      </c>
      <c r="BK177" s="204">
        <f t="shared" si="9"/>
        <v>0</v>
      </c>
      <c r="BL177" s="24" t="s">
        <v>168</v>
      </c>
      <c r="BM177" s="24" t="s">
        <v>892</v>
      </c>
    </row>
    <row r="178" spans="2:65" s="1" customFormat="1" ht="22.5" customHeight="1">
      <c r="B178" s="41"/>
      <c r="C178" s="193" t="s">
        <v>528</v>
      </c>
      <c r="D178" s="193" t="s">
        <v>163</v>
      </c>
      <c r="E178" s="194" t="s">
        <v>893</v>
      </c>
      <c r="F178" s="195" t="s">
        <v>894</v>
      </c>
      <c r="G178" s="196" t="s">
        <v>166</v>
      </c>
      <c r="H178" s="197">
        <v>481.5</v>
      </c>
      <c r="I178" s="198"/>
      <c r="J178" s="199">
        <f t="shared" si="0"/>
        <v>0</v>
      </c>
      <c r="K178" s="195" t="s">
        <v>167</v>
      </c>
      <c r="L178" s="61"/>
      <c r="M178" s="200" t="s">
        <v>22</v>
      </c>
      <c r="N178" s="201" t="s">
        <v>44</v>
      </c>
      <c r="O178" s="42"/>
      <c r="P178" s="202">
        <f t="shared" si="1"/>
        <v>0</v>
      </c>
      <c r="Q178" s="202">
        <v>5.0000000000000002E-5</v>
      </c>
      <c r="R178" s="202">
        <f t="shared" si="2"/>
        <v>2.4075000000000003E-2</v>
      </c>
      <c r="S178" s="202">
        <v>0</v>
      </c>
      <c r="T178" s="203">
        <f t="shared" si="3"/>
        <v>0</v>
      </c>
      <c r="AR178" s="24" t="s">
        <v>168</v>
      </c>
      <c r="AT178" s="24" t="s">
        <v>163</v>
      </c>
      <c r="AU178" s="24" t="s">
        <v>82</v>
      </c>
      <c r="AY178" s="24" t="s">
        <v>161</v>
      </c>
      <c r="BE178" s="204">
        <f t="shared" si="4"/>
        <v>0</v>
      </c>
      <c r="BF178" s="204">
        <f t="shared" si="5"/>
        <v>0</v>
      </c>
      <c r="BG178" s="204">
        <f t="shared" si="6"/>
        <v>0</v>
      </c>
      <c r="BH178" s="204">
        <f t="shared" si="7"/>
        <v>0</v>
      </c>
      <c r="BI178" s="204">
        <f t="shared" si="8"/>
        <v>0</v>
      </c>
      <c r="BJ178" s="24" t="s">
        <v>24</v>
      </c>
      <c r="BK178" s="204">
        <f t="shared" si="9"/>
        <v>0</v>
      </c>
      <c r="BL178" s="24" t="s">
        <v>168</v>
      </c>
      <c r="BM178" s="24" t="s">
        <v>895</v>
      </c>
    </row>
    <row r="179" spans="2:65" s="1" customFormat="1" ht="22.5" customHeight="1">
      <c r="B179" s="41"/>
      <c r="C179" s="193" t="s">
        <v>532</v>
      </c>
      <c r="D179" s="193" t="s">
        <v>163</v>
      </c>
      <c r="E179" s="194" t="s">
        <v>896</v>
      </c>
      <c r="F179" s="195" t="s">
        <v>897</v>
      </c>
      <c r="G179" s="196" t="s">
        <v>166</v>
      </c>
      <c r="H179" s="197">
        <v>51.4</v>
      </c>
      <c r="I179" s="198"/>
      <c r="J179" s="199">
        <f t="shared" si="0"/>
        <v>0</v>
      </c>
      <c r="K179" s="195" t="s">
        <v>188</v>
      </c>
      <c r="L179" s="61"/>
      <c r="M179" s="200" t="s">
        <v>22</v>
      </c>
      <c r="N179" s="201" t="s">
        <v>44</v>
      </c>
      <c r="O179" s="42"/>
      <c r="P179" s="202">
        <f t="shared" si="1"/>
        <v>0</v>
      </c>
      <c r="Q179" s="202">
        <v>8.0000000000000007E-5</v>
      </c>
      <c r="R179" s="202">
        <f t="shared" si="2"/>
        <v>4.1120000000000002E-3</v>
      </c>
      <c r="S179" s="202">
        <v>0</v>
      </c>
      <c r="T179" s="203">
        <f t="shared" si="3"/>
        <v>0</v>
      </c>
      <c r="AR179" s="24" t="s">
        <v>168</v>
      </c>
      <c r="AT179" s="24" t="s">
        <v>163</v>
      </c>
      <c r="AU179" s="24" t="s">
        <v>82</v>
      </c>
      <c r="AY179" s="24" t="s">
        <v>161</v>
      </c>
      <c r="BE179" s="204">
        <f t="shared" si="4"/>
        <v>0</v>
      </c>
      <c r="BF179" s="204">
        <f t="shared" si="5"/>
        <v>0</v>
      </c>
      <c r="BG179" s="204">
        <f t="shared" si="6"/>
        <v>0</v>
      </c>
      <c r="BH179" s="204">
        <f t="shared" si="7"/>
        <v>0</v>
      </c>
      <c r="BI179" s="204">
        <f t="shared" si="8"/>
        <v>0</v>
      </c>
      <c r="BJ179" s="24" t="s">
        <v>24</v>
      </c>
      <c r="BK179" s="204">
        <f t="shared" si="9"/>
        <v>0</v>
      </c>
      <c r="BL179" s="24" t="s">
        <v>168</v>
      </c>
      <c r="BM179" s="24" t="s">
        <v>898</v>
      </c>
    </row>
    <row r="180" spans="2:65" s="10" customFormat="1" ht="29.85" customHeight="1">
      <c r="B180" s="176"/>
      <c r="C180" s="177"/>
      <c r="D180" s="190" t="s">
        <v>72</v>
      </c>
      <c r="E180" s="191" t="s">
        <v>168</v>
      </c>
      <c r="F180" s="191" t="s">
        <v>899</v>
      </c>
      <c r="G180" s="177"/>
      <c r="H180" s="177"/>
      <c r="I180" s="180"/>
      <c r="J180" s="192">
        <f>BK180</f>
        <v>0</v>
      </c>
      <c r="K180" s="177"/>
      <c r="L180" s="182"/>
      <c r="M180" s="183"/>
      <c r="N180" s="184"/>
      <c r="O180" s="184"/>
      <c r="P180" s="185">
        <f>SUM(P181:P183)</f>
        <v>0</v>
      </c>
      <c r="Q180" s="184"/>
      <c r="R180" s="185">
        <f>SUM(R181:R183)</f>
        <v>16.638776000000004</v>
      </c>
      <c r="S180" s="184"/>
      <c r="T180" s="186">
        <f>SUM(T181:T183)</f>
        <v>0</v>
      </c>
      <c r="AR180" s="187" t="s">
        <v>24</v>
      </c>
      <c r="AT180" s="188" t="s">
        <v>72</v>
      </c>
      <c r="AU180" s="188" t="s">
        <v>24</v>
      </c>
      <c r="AY180" s="187" t="s">
        <v>161</v>
      </c>
      <c r="BK180" s="189">
        <f>SUM(BK181:BK183)</f>
        <v>0</v>
      </c>
    </row>
    <row r="181" spans="2:65" s="1" customFormat="1" ht="31.5" customHeight="1">
      <c r="B181" s="41"/>
      <c r="C181" s="193" t="s">
        <v>537</v>
      </c>
      <c r="D181" s="193" t="s">
        <v>163</v>
      </c>
      <c r="E181" s="194" t="s">
        <v>900</v>
      </c>
      <c r="F181" s="195" t="s">
        <v>901</v>
      </c>
      <c r="G181" s="196" t="s">
        <v>175</v>
      </c>
      <c r="H181" s="197">
        <v>8.8000000000000007</v>
      </c>
      <c r="I181" s="198"/>
      <c r="J181" s="199">
        <f>ROUND(I181*H181,2)</f>
        <v>0</v>
      </c>
      <c r="K181" s="195" t="s">
        <v>167</v>
      </c>
      <c r="L181" s="61"/>
      <c r="M181" s="200" t="s">
        <v>22</v>
      </c>
      <c r="N181" s="201" t="s">
        <v>44</v>
      </c>
      <c r="O181" s="42"/>
      <c r="P181" s="202">
        <f>O181*H181</f>
        <v>0</v>
      </c>
      <c r="Q181" s="202">
        <v>1.8907700000000001</v>
      </c>
      <c r="R181" s="202">
        <f>Q181*H181</f>
        <v>16.638776000000004</v>
      </c>
      <c r="S181" s="202">
        <v>0</v>
      </c>
      <c r="T181" s="203">
        <f>S181*H181</f>
        <v>0</v>
      </c>
      <c r="AR181" s="24" t="s">
        <v>168</v>
      </c>
      <c r="AT181" s="24" t="s">
        <v>163</v>
      </c>
      <c r="AU181" s="24" t="s">
        <v>82</v>
      </c>
      <c r="AY181" s="24" t="s">
        <v>161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24" t="s">
        <v>24</v>
      </c>
      <c r="BK181" s="204">
        <f>ROUND(I181*H181,2)</f>
        <v>0</v>
      </c>
      <c r="BL181" s="24" t="s">
        <v>168</v>
      </c>
      <c r="BM181" s="24" t="s">
        <v>902</v>
      </c>
    </row>
    <row r="182" spans="2:65" s="11" customFormat="1">
      <c r="B182" s="205"/>
      <c r="C182" s="206"/>
      <c r="D182" s="207" t="s">
        <v>170</v>
      </c>
      <c r="E182" s="208" t="s">
        <v>22</v>
      </c>
      <c r="F182" s="209" t="s">
        <v>903</v>
      </c>
      <c r="G182" s="206"/>
      <c r="H182" s="210" t="s">
        <v>22</v>
      </c>
      <c r="I182" s="211"/>
      <c r="J182" s="206"/>
      <c r="K182" s="206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170</v>
      </c>
      <c r="AU182" s="216" t="s">
        <v>82</v>
      </c>
      <c r="AV182" s="11" t="s">
        <v>24</v>
      </c>
      <c r="AW182" s="11" t="s">
        <v>37</v>
      </c>
      <c r="AX182" s="11" t="s">
        <v>73</v>
      </c>
      <c r="AY182" s="216" t="s">
        <v>161</v>
      </c>
    </row>
    <row r="183" spans="2:65" s="12" customFormat="1">
      <c r="B183" s="217"/>
      <c r="C183" s="218"/>
      <c r="D183" s="207" t="s">
        <v>170</v>
      </c>
      <c r="E183" s="229" t="s">
        <v>22</v>
      </c>
      <c r="F183" s="230" t="s">
        <v>904</v>
      </c>
      <c r="G183" s="218"/>
      <c r="H183" s="231">
        <v>8.8000000000000007</v>
      </c>
      <c r="I183" s="223"/>
      <c r="J183" s="218"/>
      <c r="K183" s="218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170</v>
      </c>
      <c r="AU183" s="228" t="s">
        <v>82</v>
      </c>
      <c r="AV183" s="12" t="s">
        <v>82</v>
      </c>
      <c r="AW183" s="12" t="s">
        <v>37</v>
      </c>
      <c r="AX183" s="12" t="s">
        <v>24</v>
      </c>
      <c r="AY183" s="228" t="s">
        <v>161</v>
      </c>
    </row>
    <row r="184" spans="2:65" s="10" customFormat="1" ht="29.85" customHeight="1">
      <c r="B184" s="176"/>
      <c r="C184" s="177"/>
      <c r="D184" s="190" t="s">
        <v>72</v>
      </c>
      <c r="E184" s="191" t="s">
        <v>192</v>
      </c>
      <c r="F184" s="191" t="s">
        <v>228</v>
      </c>
      <c r="G184" s="177"/>
      <c r="H184" s="177"/>
      <c r="I184" s="180"/>
      <c r="J184" s="192">
        <f>BK184</f>
        <v>0</v>
      </c>
      <c r="K184" s="177"/>
      <c r="L184" s="182"/>
      <c r="M184" s="183"/>
      <c r="N184" s="184"/>
      <c r="O184" s="184"/>
      <c r="P184" s="185">
        <f>SUM(P185:P187)</f>
        <v>0</v>
      </c>
      <c r="Q184" s="184"/>
      <c r="R184" s="185">
        <f>SUM(R185:R187)</f>
        <v>920.25460800000008</v>
      </c>
      <c r="S184" s="184"/>
      <c r="T184" s="186">
        <f>SUM(T185:T187)</f>
        <v>0</v>
      </c>
      <c r="AR184" s="187" t="s">
        <v>24</v>
      </c>
      <c r="AT184" s="188" t="s">
        <v>72</v>
      </c>
      <c r="AU184" s="188" t="s">
        <v>24</v>
      </c>
      <c r="AY184" s="187" t="s">
        <v>161</v>
      </c>
      <c r="BK184" s="189">
        <f>SUM(BK185:BK187)</f>
        <v>0</v>
      </c>
    </row>
    <row r="185" spans="2:65" s="1" customFormat="1" ht="22.5" customHeight="1">
      <c r="B185" s="41"/>
      <c r="C185" s="193" t="s">
        <v>544</v>
      </c>
      <c r="D185" s="193" t="s">
        <v>163</v>
      </c>
      <c r="E185" s="194" t="s">
        <v>905</v>
      </c>
      <c r="F185" s="195" t="s">
        <v>906</v>
      </c>
      <c r="G185" s="196" t="s">
        <v>220</v>
      </c>
      <c r="H185" s="197">
        <v>4082.4</v>
      </c>
      <c r="I185" s="198"/>
      <c r="J185" s="199">
        <f>ROUND(I185*H185,2)</f>
        <v>0</v>
      </c>
      <c r="K185" s="195" t="s">
        <v>188</v>
      </c>
      <c r="L185" s="61"/>
      <c r="M185" s="200" t="s">
        <v>22</v>
      </c>
      <c r="N185" s="201" t="s">
        <v>44</v>
      </c>
      <c r="O185" s="42"/>
      <c r="P185" s="202">
        <f>O185*H185</f>
        <v>0</v>
      </c>
      <c r="Q185" s="202">
        <v>0.22542000000000001</v>
      </c>
      <c r="R185" s="202">
        <f>Q185*H185</f>
        <v>920.25460800000008</v>
      </c>
      <c r="S185" s="202">
        <v>0</v>
      </c>
      <c r="T185" s="203">
        <f>S185*H185</f>
        <v>0</v>
      </c>
      <c r="AR185" s="24" t="s">
        <v>168</v>
      </c>
      <c r="AT185" s="24" t="s">
        <v>163</v>
      </c>
      <c r="AU185" s="24" t="s">
        <v>82</v>
      </c>
      <c r="AY185" s="24" t="s">
        <v>161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24" t="s">
        <v>24</v>
      </c>
      <c r="BK185" s="204">
        <f>ROUND(I185*H185,2)</f>
        <v>0</v>
      </c>
      <c r="BL185" s="24" t="s">
        <v>168</v>
      </c>
      <c r="BM185" s="24" t="s">
        <v>907</v>
      </c>
    </row>
    <row r="186" spans="2:65" s="11" customFormat="1">
      <c r="B186" s="205"/>
      <c r="C186" s="206"/>
      <c r="D186" s="207" t="s">
        <v>170</v>
      </c>
      <c r="E186" s="208" t="s">
        <v>22</v>
      </c>
      <c r="F186" s="209" t="s">
        <v>908</v>
      </c>
      <c r="G186" s="206"/>
      <c r="H186" s="210" t="s">
        <v>22</v>
      </c>
      <c r="I186" s="211"/>
      <c r="J186" s="206"/>
      <c r="K186" s="206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170</v>
      </c>
      <c r="AU186" s="216" t="s">
        <v>82</v>
      </c>
      <c r="AV186" s="11" t="s">
        <v>24</v>
      </c>
      <c r="AW186" s="11" t="s">
        <v>37</v>
      </c>
      <c r="AX186" s="11" t="s">
        <v>73</v>
      </c>
      <c r="AY186" s="216" t="s">
        <v>161</v>
      </c>
    </row>
    <row r="187" spans="2:65" s="12" customFormat="1">
      <c r="B187" s="217"/>
      <c r="C187" s="218"/>
      <c r="D187" s="207" t="s">
        <v>170</v>
      </c>
      <c r="E187" s="229" t="s">
        <v>22</v>
      </c>
      <c r="F187" s="230" t="s">
        <v>866</v>
      </c>
      <c r="G187" s="218"/>
      <c r="H187" s="231">
        <v>4082.4</v>
      </c>
      <c r="I187" s="223"/>
      <c r="J187" s="218"/>
      <c r="K187" s="218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170</v>
      </c>
      <c r="AU187" s="228" t="s">
        <v>82</v>
      </c>
      <c r="AV187" s="12" t="s">
        <v>82</v>
      </c>
      <c r="AW187" s="12" t="s">
        <v>37</v>
      </c>
      <c r="AX187" s="12" t="s">
        <v>24</v>
      </c>
      <c r="AY187" s="228" t="s">
        <v>161</v>
      </c>
    </row>
    <row r="188" spans="2:65" s="10" customFormat="1" ht="29.85" customHeight="1">
      <c r="B188" s="176"/>
      <c r="C188" s="177"/>
      <c r="D188" s="190" t="s">
        <v>72</v>
      </c>
      <c r="E188" s="191" t="s">
        <v>207</v>
      </c>
      <c r="F188" s="191" t="s">
        <v>909</v>
      </c>
      <c r="G188" s="177"/>
      <c r="H188" s="177"/>
      <c r="I188" s="180"/>
      <c r="J188" s="192">
        <f>BK188</f>
        <v>0</v>
      </c>
      <c r="K188" s="177"/>
      <c r="L188" s="182"/>
      <c r="M188" s="183"/>
      <c r="N188" s="184"/>
      <c r="O188" s="184"/>
      <c r="P188" s="185">
        <f>SUM(P189:P192)</f>
        <v>0</v>
      </c>
      <c r="Q188" s="184"/>
      <c r="R188" s="185">
        <f>SUM(R189:R192)</f>
        <v>0.10950000000000001</v>
      </c>
      <c r="S188" s="184"/>
      <c r="T188" s="186">
        <f>SUM(T189:T192)</f>
        <v>0</v>
      </c>
      <c r="AR188" s="187" t="s">
        <v>24</v>
      </c>
      <c r="AT188" s="188" t="s">
        <v>72</v>
      </c>
      <c r="AU188" s="188" t="s">
        <v>24</v>
      </c>
      <c r="AY188" s="187" t="s">
        <v>161</v>
      </c>
      <c r="BK188" s="189">
        <f>SUM(BK189:BK192)</f>
        <v>0</v>
      </c>
    </row>
    <row r="189" spans="2:65" s="1" customFormat="1" ht="31.5" customHeight="1">
      <c r="B189" s="41"/>
      <c r="C189" s="193" t="s">
        <v>550</v>
      </c>
      <c r="D189" s="193" t="s">
        <v>163</v>
      </c>
      <c r="E189" s="194" t="s">
        <v>910</v>
      </c>
      <c r="F189" s="195" t="s">
        <v>911</v>
      </c>
      <c r="G189" s="196" t="s">
        <v>264</v>
      </c>
      <c r="H189" s="197">
        <v>2</v>
      </c>
      <c r="I189" s="198"/>
      <c r="J189" s="199">
        <f>ROUND(I189*H189,2)</f>
        <v>0</v>
      </c>
      <c r="K189" s="195" t="s">
        <v>188</v>
      </c>
      <c r="L189" s="61"/>
      <c r="M189" s="200" t="s">
        <v>22</v>
      </c>
      <c r="N189" s="201" t="s">
        <v>44</v>
      </c>
      <c r="O189" s="42"/>
      <c r="P189" s="202">
        <f>O189*H189</f>
        <v>0</v>
      </c>
      <c r="Q189" s="202">
        <v>1.3950000000000001E-2</v>
      </c>
      <c r="R189" s="202">
        <f>Q189*H189</f>
        <v>2.7900000000000001E-2</v>
      </c>
      <c r="S189" s="202">
        <v>0</v>
      </c>
      <c r="T189" s="203">
        <f>S189*H189</f>
        <v>0</v>
      </c>
      <c r="AR189" s="24" t="s">
        <v>168</v>
      </c>
      <c r="AT189" s="24" t="s">
        <v>163</v>
      </c>
      <c r="AU189" s="24" t="s">
        <v>82</v>
      </c>
      <c r="AY189" s="24" t="s">
        <v>161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24" t="s">
        <v>24</v>
      </c>
      <c r="BK189" s="204">
        <f>ROUND(I189*H189,2)</f>
        <v>0</v>
      </c>
      <c r="BL189" s="24" t="s">
        <v>168</v>
      </c>
      <c r="BM189" s="24" t="s">
        <v>912</v>
      </c>
    </row>
    <row r="190" spans="2:65" s="1" customFormat="1" ht="31.5" customHeight="1">
      <c r="B190" s="41"/>
      <c r="C190" s="193" t="s">
        <v>554</v>
      </c>
      <c r="D190" s="193" t="s">
        <v>163</v>
      </c>
      <c r="E190" s="194" t="s">
        <v>913</v>
      </c>
      <c r="F190" s="195" t="s">
        <v>914</v>
      </c>
      <c r="G190" s="196" t="s">
        <v>264</v>
      </c>
      <c r="H190" s="197">
        <v>2</v>
      </c>
      <c r="I190" s="198"/>
      <c r="J190" s="199">
        <f>ROUND(I190*H190,2)</f>
        <v>0</v>
      </c>
      <c r="K190" s="195" t="s">
        <v>188</v>
      </c>
      <c r="L190" s="61"/>
      <c r="M190" s="200" t="s">
        <v>22</v>
      </c>
      <c r="N190" s="201" t="s">
        <v>44</v>
      </c>
      <c r="O190" s="42"/>
      <c r="P190" s="202">
        <f>O190*H190</f>
        <v>0</v>
      </c>
      <c r="Q190" s="202">
        <v>1.323E-2</v>
      </c>
      <c r="R190" s="202">
        <f>Q190*H190</f>
        <v>2.6460000000000001E-2</v>
      </c>
      <c r="S190" s="202">
        <v>0</v>
      </c>
      <c r="T190" s="203">
        <f>S190*H190</f>
        <v>0</v>
      </c>
      <c r="AR190" s="24" t="s">
        <v>168</v>
      </c>
      <c r="AT190" s="24" t="s">
        <v>163</v>
      </c>
      <c r="AU190" s="24" t="s">
        <v>82</v>
      </c>
      <c r="AY190" s="24" t="s">
        <v>161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24" t="s">
        <v>24</v>
      </c>
      <c r="BK190" s="204">
        <f>ROUND(I190*H190,2)</f>
        <v>0</v>
      </c>
      <c r="BL190" s="24" t="s">
        <v>168</v>
      </c>
      <c r="BM190" s="24" t="s">
        <v>915</v>
      </c>
    </row>
    <row r="191" spans="2:65" s="1" customFormat="1" ht="31.5" customHeight="1">
      <c r="B191" s="41"/>
      <c r="C191" s="193" t="s">
        <v>559</v>
      </c>
      <c r="D191" s="193" t="s">
        <v>163</v>
      </c>
      <c r="E191" s="194" t="s">
        <v>916</v>
      </c>
      <c r="F191" s="195" t="s">
        <v>917</v>
      </c>
      <c r="G191" s="196" t="s">
        <v>264</v>
      </c>
      <c r="H191" s="197">
        <v>2</v>
      </c>
      <c r="I191" s="198"/>
      <c r="J191" s="199">
        <f>ROUND(I191*H191,2)</f>
        <v>0</v>
      </c>
      <c r="K191" s="195" t="s">
        <v>188</v>
      </c>
      <c r="L191" s="61"/>
      <c r="M191" s="200" t="s">
        <v>22</v>
      </c>
      <c r="N191" s="201" t="s">
        <v>44</v>
      </c>
      <c r="O191" s="42"/>
      <c r="P191" s="202">
        <f>O191*H191</f>
        <v>0</v>
      </c>
      <c r="Q191" s="202">
        <v>2.3529999999999999E-2</v>
      </c>
      <c r="R191" s="202">
        <f>Q191*H191</f>
        <v>4.7059999999999998E-2</v>
      </c>
      <c r="S191" s="202">
        <v>0</v>
      </c>
      <c r="T191" s="203">
        <f>S191*H191</f>
        <v>0</v>
      </c>
      <c r="AR191" s="24" t="s">
        <v>168</v>
      </c>
      <c r="AT191" s="24" t="s">
        <v>163</v>
      </c>
      <c r="AU191" s="24" t="s">
        <v>82</v>
      </c>
      <c r="AY191" s="24" t="s">
        <v>161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24" t="s">
        <v>24</v>
      </c>
      <c r="BK191" s="204">
        <f>ROUND(I191*H191,2)</f>
        <v>0</v>
      </c>
      <c r="BL191" s="24" t="s">
        <v>168</v>
      </c>
      <c r="BM191" s="24" t="s">
        <v>918</v>
      </c>
    </row>
    <row r="192" spans="2:65" s="1" customFormat="1" ht="22.5" customHeight="1">
      <c r="B192" s="41"/>
      <c r="C192" s="193" t="s">
        <v>564</v>
      </c>
      <c r="D192" s="193" t="s">
        <v>163</v>
      </c>
      <c r="E192" s="194" t="s">
        <v>919</v>
      </c>
      <c r="F192" s="195" t="s">
        <v>920</v>
      </c>
      <c r="G192" s="196" t="s">
        <v>264</v>
      </c>
      <c r="H192" s="197">
        <v>2</v>
      </c>
      <c r="I192" s="198"/>
      <c r="J192" s="199">
        <f>ROUND(I192*H192,2)</f>
        <v>0</v>
      </c>
      <c r="K192" s="195" t="s">
        <v>188</v>
      </c>
      <c r="L192" s="61"/>
      <c r="M192" s="200" t="s">
        <v>22</v>
      </c>
      <c r="N192" s="201" t="s">
        <v>44</v>
      </c>
      <c r="O192" s="42"/>
      <c r="P192" s="202">
        <f>O192*H192</f>
        <v>0</v>
      </c>
      <c r="Q192" s="202">
        <v>4.0400000000000002E-3</v>
      </c>
      <c r="R192" s="202">
        <f>Q192*H192</f>
        <v>8.0800000000000004E-3</v>
      </c>
      <c r="S192" s="202">
        <v>0</v>
      </c>
      <c r="T192" s="203">
        <f>S192*H192</f>
        <v>0</v>
      </c>
      <c r="AR192" s="24" t="s">
        <v>168</v>
      </c>
      <c r="AT192" s="24" t="s">
        <v>163</v>
      </c>
      <c r="AU192" s="24" t="s">
        <v>82</v>
      </c>
      <c r="AY192" s="24" t="s">
        <v>161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24" t="s">
        <v>24</v>
      </c>
      <c r="BK192" s="204">
        <f>ROUND(I192*H192,2)</f>
        <v>0</v>
      </c>
      <c r="BL192" s="24" t="s">
        <v>168</v>
      </c>
      <c r="BM192" s="24" t="s">
        <v>921</v>
      </c>
    </row>
    <row r="193" spans="2:65" s="10" customFormat="1" ht="29.85" customHeight="1">
      <c r="B193" s="176"/>
      <c r="C193" s="177"/>
      <c r="D193" s="190" t="s">
        <v>72</v>
      </c>
      <c r="E193" s="191" t="s">
        <v>211</v>
      </c>
      <c r="F193" s="191" t="s">
        <v>255</v>
      </c>
      <c r="G193" s="177"/>
      <c r="H193" s="177"/>
      <c r="I193" s="180"/>
      <c r="J193" s="192">
        <f>BK193</f>
        <v>0</v>
      </c>
      <c r="K193" s="177"/>
      <c r="L193" s="182"/>
      <c r="M193" s="183"/>
      <c r="N193" s="184"/>
      <c r="O193" s="184"/>
      <c r="P193" s="185">
        <f>SUM(P194:P197)</f>
        <v>0</v>
      </c>
      <c r="Q193" s="184"/>
      <c r="R193" s="185">
        <f>SUM(R194:R197)</f>
        <v>9.4E-2</v>
      </c>
      <c r="S193" s="184"/>
      <c r="T193" s="186">
        <f>SUM(T194:T197)</f>
        <v>0</v>
      </c>
      <c r="AR193" s="187" t="s">
        <v>24</v>
      </c>
      <c r="AT193" s="188" t="s">
        <v>72</v>
      </c>
      <c r="AU193" s="188" t="s">
        <v>24</v>
      </c>
      <c r="AY193" s="187" t="s">
        <v>161</v>
      </c>
      <c r="BK193" s="189">
        <f>SUM(BK194:BK197)</f>
        <v>0</v>
      </c>
    </row>
    <row r="194" spans="2:65" s="1" customFormat="1" ht="31.5" customHeight="1">
      <c r="B194" s="41"/>
      <c r="C194" s="193" t="s">
        <v>568</v>
      </c>
      <c r="D194" s="193" t="s">
        <v>163</v>
      </c>
      <c r="E194" s="194" t="s">
        <v>352</v>
      </c>
      <c r="F194" s="195" t="s">
        <v>353</v>
      </c>
      <c r="G194" s="196" t="s">
        <v>220</v>
      </c>
      <c r="H194" s="197">
        <v>200</v>
      </c>
      <c r="I194" s="198"/>
      <c r="J194" s="199">
        <f>ROUND(I194*H194,2)</f>
        <v>0</v>
      </c>
      <c r="K194" s="195" t="s">
        <v>188</v>
      </c>
      <c r="L194" s="61"/>
      <c r="M194" s="200" t="s">
        <v>22</v>
      </c>
      <c r="N194" s="201" t="s">
        <v>44</v>
      </c>
      <c r="O194" s="42"/>
      <c r="P194" s="202">
        <f>O194*H194</f>
        <v>0</v>
      </c>
      <c r="Q194" s="202">
        <v>4.6999999999999999E-4</v>
      </c>
      <c r="R194" s="202">
        <f>Q194*H194</f>
        <v>9.4E-2</v>
      </c>
      <c r="S194" s="202">
        <v>0</v>
      </c>
      <c r="T194" s="203">
        <f>S194*H194</f>
        <v>0</v>
      </c>
      <c r="AR194" s="24" t="s">
        <v>168</v>
      </c>
      <c r="AT194" s="24" t="s">
        <v>163</v>
      </c>
      <c r="AU194" s="24" t="s">
        <v>82</v>
      </c>
      <c r="AY194" s="24" t="s">
        <v>161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24" t="s">
        <v>24</v>
      </c>
      <c r="BK194" s="204">
        <f>ROUND(I194*H194,2)</f>
        <v>0</v>
      </c>
      <c r="BL194" s="24" t="s">
        <v>168</v>
      </c>
      <c r="BM194" s="24" t="s">
        <v>922</v>
      </c>
    </row>
    <row r="195" spans="2:65" s="12" customFormat="1">
      <c r="B195" s="217"/>
      <c r="C195" s="218"/>
      <c r="D195" s="207" t="s">
        <v>170</v>
      </c>
      <c r="E195" s="229" t="s">
        <v>22</v>
      </c>
      <c r="F195" s="230" t="s">
        <v>923</v>
      </c>
      <c r="G195" s="218"/>
      <c r="H195" s="231">
        <v>100</v>
      </c>
      <c r="I195" s="223"/>
      <c r="J195" s="218"/>
      <c r="K195" s="218"/>
      <c r="L195" s="224"/>
      <c r="M195" s="225"/>
      <c r="N195" s="226"/>
      <c r="O195" s="226"/>
      <c r="P195" s="226"/>
      <c r="Q195" s="226"/>
      <c r="R195" s="226"/>
      <c r="S195" s="226"/>
      <c r="T195" s="227"/>
      <c r="AT195" s="228" t="s">
        <v>170</v>
      </c>
      <c r="AU195" s="228" t="s">
        <v>82</v>
      </c>
      <c r="AV195" s="12" t="s">
        <v>82</v>
      </c>
      <c r="AW195" s="12" t="s">
        <v>37</v>
      </c>
      <c r="AX195" s="12" t="s">
        <v>73</v>
      </c>
      <c r="AY195" s="228" t="s">
        <v>161</v>
      </c>
    </row>
    <row r="196" spans="2:65" s="12" customFormat="1">
      <c r="B196" s="217"/>
      <c r="C196" s="218"/>
      <c r="D196" s="207" t="s">
        <v>170</v>
      </c>
      <c r="E196" s="229" t="s">
        <v>22</v>
      </c>
      <c r="F196" s="230" t="s">
        <v>924</v>
      </c>
      <c r="G196" s="218"/>
      <c r="H196" s="231">
        <v>100</v>
      </c>
      <c r="I196" s="223"/>
      <c r="J196" s="218"/>
      <c r="K196" s="218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170</v>
      </c>
      <c r="AU196" s="228" t="s">
        <v>82</v>
      </c>
      <c r="AV196" s="12" t="s">
        <v>82</v>
      </c>
      <c r="AW196" s="12" t="s">
        <v>37</v>
      </c>
      <c r="AX196" s="12" t="s">
        <v>73</v>
      </c>
      <c r="AY196" s="228" t="s">
        <v>161</v>
      </c>
    </row>
    <row r="197" spans="2:65" s="13" customFormat="1">
      <c r="B197" s="246"/>
      <c r="C197" s="247"/>
      <c r="D197" s="207" t="s">
        <v>170</v>
      </c>
      <c r="E197" s="257" t="s">
        <v>22</v>
      </c>
      <c r="F197" s="258" t="s">
        <v>302</v>
      </c>
      <c r="G197" s="247"/>
      <c r="H197" s="259">
        <v>200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AT197" s="256" t="s">
        <v>170</v>
      </c>
      <c r="AU197" s="256" t="s">
        <v>82</v>
      </c>
      <c r="AV197" s="13" t="s">
        <v>168</v>
      </c>
      <c r="AW197" s="13" t="s">
        <v>37</v>
      </c>
      <c r="AX197" s="13" t="s">
        <v>24</v>
      </c>
      <c r="AY197" s="256" t="s">
        <v>161</v>
      </c>
    </row>
    <row r="198" spans="2:65" s="10" customFormat="1" ht="29.85" customHeight="1">
      <c r="B198" s="176"/>
      <c r="C198" s="177"/>
      <c r="D198" s="190" t="s">
        <v>72</v>
      </c>
      <c r="E198" s="191" t="s">
        <v>281</v>
      </c>
      <c r="F198" s="191" t="s">
        <v>282</v>
      </c>
      <c r="G198" s="177"/>
      <c r="H198" s="177"/>
      <c r="I198" s="180"/>
      <c r="J198" s="192">
        <f>BK198</f>
        <v>0</v>
      </c>
      <c r="K198" s="177"/>
      <c r="L198" s="182"/>
      <c r="M198" s="183"/>
      <c r="N198" s="184"/>
      <c r="O198" s="184"/>
      <c r="P198" s="185">
        <f>P199</f>
        <v>0</v>
      </c>
      <c r="Q198" s="184"/>
      <c r="R198" s="185">
        <f>R199</f>
        <v>0</v>
      </c>
      <c r="S198" s="184"/>
      <c r="T198" s="186">
        <f>T199</f>
        <v>0</v>
      </c>
      <c r="AR198" s="187" t="s">
        <v>24</v>
      </c>
      <c r="AT198" s="188" t="s">
        <v>72</v>
      </c>
      <c r="AU198" s="188" t="s">
        <v>24</v>
      </c>
      <c r="AY198" s="187" t="s">
        <v>161</v>
      </c>
      <c r="BK198" s="189">
        <f>BK199</f>
        <v>0</v>
      </c>
    </row>
    <row r="199" spans="2:65" s="1" customFormat="1" ht="22.5" customHeight="1">
      <c r="B199" s="41"/>
      <c r="C199" s="193" t="s">
        <v>572</v>
      </c>
      <c r="D199" s="193" t="s">
        <v>163</v>
      </c>
      <c r="E199" s="194" t="s">
        <v>284</v>
      </c>
      <c r="F199" s="195" t="s">
        <v>285</v>
      </c>
      <c r="G199" s="196" t="s">
        <v>214</v>
      </c>
      <c r="H199" s="197">
        <v>1364.4090000000001</v>
      </c>
      <c r="I199" s="198"/>
      <c r="J199" s="199">
        <f>ROUND(I199*H199,2)</f>
        <v>0</v>
      </c>
      <c r="K199" s="195" t="s">
        <v>167</v>
      </c>
      <c r="L199" s="61"/>
      <c r="M199" s="200" t="s">
        <v>22</v>
      </c>
      <c r="N199" s="201" t="s">
        <v>44</v>
      </c>
      <c r="O199" s="42"/>
      <c r="P199" s="202">
        <f>O199*H199</f>
        <v>0</v>
      </c>
      <c r="Q199" s="202">
        <v>0</v>
      </c>
      <c r="R199" s="202">
        <f>Q199*H199</f>
        <v>0</v>
      </c>
      <c r="S199" s="202">
        <v>0</v>
      </c>
      <c r="T199" s="203">
        <f>S199*H199</f>
        <v>0</v>
      </c>
      <c r="AR199" s="24" t="s">
        <v>168</v>
      </c>
      <c r="AT199" s="24" t="s">
        <v>163</v>
      </c>
      <c r="AU199" s="24" t="s">
        <v>82</v>
      </c>
      <c r="AY199" s="24" t="s">
        <v>161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24" t="s">
        <v>24</v>
      </c>
      <c r="BK199" s="204">
        <f>ROUND(I199*H199,2)</f>
        <v>0</v>
      </c>
      <c r="BL199" s="24" t="s">
        <v>168</v>
      </c>
      <c r="BM199" s="24" t="s">
        <v>925</v>
      </c>
    </row>
    <row r="200" spans="2:65" s="10" customFormat="1" ht="37.35" customHeight="1">
      <c r="B200" s="176"/>
      <c r="C200" s="177"/>
      <c r="D200" s="190" t="s">
        <v>72</v>
      </c>
      <c r="E200" s="260" t="s">
        <v>386</v>
      </c>
      <c r="F200" s="260" t="s">
        <v>387</v>
      </c>
      <c r="G200" s="177"/>
      <c r="H200" s="177"/>
      <c r="I200" s="180"/>
      <c r="J200" s="261">
        <f>BK200</f>
        <v>0</v>
      </c>
      <c r="K200" s="177"/>
      <c r="L200" s="182"/>
      <c r="M200" s="183"/>
      <c r="N200" s="184"/>
      <c r="O200" s="184"/>
      <c r="P200" s="185">
        <f>SUM(P201:P203)</f>
        <v>0</v>
      </c>
      <c r="Q200" s="184"/>
      <c r="R200" s="185">
        <f>SUM(R201:R203)</f>
        <v>0</v>
      </c>
      <c r="S200" s="184"/>
      <c r="T200" s="186">
        <f>SUM(T201:T203)</f>
        <v>0</v>
      </c>
      <c r="AR200" s="187" t="s">
        <v>168</v>
      </c>
      <c r="AT200" s="188" t="s">
        <v>72</v>
      </c>
      <c r="AU200" s="188" t="s">
        <v>73</v>
      </c>
      <c r="AY200" s="187" t="s">
        <v>161</v>
      </c>
      <c r="BK200" s="189">
        <f>SUM(BK201:BK203)</f>
        <v>0</v>
      </c>
    </row>
    <row r="201" spans="2:65" s="1" customFormat="1" ht="22.5" customHeight="1">
      <c r="B201" s="41"/>
      <c r="C201" s="193" t="s">
        <v>574</v>
      </c>
      <c r="D201" s="193" t="s">
        <v>163</v>
      </c>
      <c r="E201" s="194" t="s">
        <v>926</v>
      </c>
      <c r="F201" s="195" t="s">
        <v>927</v>
      </c>
      <c r="G201" s="196" t="s">
        <v>264</v>
      </c>
      <c r="H201" s="197">
        <v>2</v>
      </c>
      <c r="I201" s="198"/>
      <c r="J201" s="199">
        <f>ROUND(I201*H201,2)</f>
        <v>0</v>
      </c>
      <c r="K201" s="195" t="s">
        <v>22</v>
      </c>
      <c r="L201" s="61"/>
      <c r="M201" s="200" t="s">
        <v>22</v>
      </c>
      <c r="N201" s="201" t="s">
        <v>44</v>
      </c>
      <c r="O201" s="42"/>
      <c r="P201" s="202">
        <f>O201*H201</f>
        <v>0</v>
      </c>
      <c r="Q201" s="202">
        <v>0</v>
      </c>
      <c r="R201" s="202">
        <f>Q201*H201</f>
        <v>0</v>
      </c>
      <c r="S201" s="202">
        <v>0</v>
      </c>
      <c r="T201" s="203">
        <f>S201*H201</f>
        <v>0</v>
      </c>
      <c r="AR201" s="24" t="s">
        <v>391</v>
      </c>
      <c r="AT201" s="24" t="s">
        <v>163</v>
      </c>
      <c r="AU201" s="24" t="s">
        <v>24</v>
      </c>
      <c r="AY201" s="24" t="s">
        <v>161</v>
      </c>
      <c r="BE201" s="204">
        <f>IF(N201="základní",J201,0)</f>
        <v>0</v>
      </c>
      <c r="BF201" s="204">
        <f>IF(N201="snížená",J201,0)</f>
        <v>0</v>
      </c>
      <c r="BG201" s="204">
        <f>IF(N201="zákl. přenesená",J201,0)</f>
        <v>0</v>
      </c>
      <c r="BH201" s="204">
        <f>IF(N201="sníž. přenesená",J201,0)</f>
        <v>0</v>
      </c>
      <c r="BI201" s="204">
        <f>IF(N201="nulová",J201,0)</f>
        <v>0</v>
      </c>
      <c r="BJ201" s="24" t="s">
        <v>24</v>
      </c>
      <c r="BK201" s="204">
        <f>ROUND(I201*H201,2)</f>
        <v>0</v>
      </c>
      <c r="BL201" s="24" t="s">
        <v>391</v>
      </c>
      <c r="BM201" s="24" t="s">
        <v>928</v>
      </c>
    </row>
    <row r="202" spans="2:65" s="1" customFormat="1" ht="22.5" customHeight="1">
      <c r="B202" s="41"/>
      <c r="C202" s="193" t="s">
        <v>577</v>
      </c>
      <c r="D202" s="193" t="s">
        <v>163</v>
      </c>
      <c r="E202" s="194" t="s">
        <v>929</v>
      </c>
      <c r="F202" s="195" t="s">
        <v>930</v>
      </c>
      <c r="G202" s="196" t="s">
        <v>390</v>
      </c>
      <c r="H202" s="197">
        <v>1</v>
      </c>
      <c r="I202" s="198"/>
      <c r="J202" s="199">
        <f>ROUND(I202*H202,2)</f>
        <v>0</v>
      </c>
      <c r="K202" s="195" t="s">
        <v>22</v>
      </c>
      <c r="L202" s="61"/>
      <c r="M202" s="200" t="s">
        <v>22</v>
      </c>
      <c r="N202" s="201" t="s">
        <v>44</v>
      </c>
      <c r="O202" s="42"/>
      <c r="P202" s="202">
        <f>O202*H202</f>
        <v>0</v>
      </c>
      <c r="Q202" s="202">
        <v>0</v>
      </c>
      <c r="R202" s="202">
        <f>Q202*H202</f>
        <v>0</v>
      </c>
      <c r="S202" s="202">
        <v>0</v>
      </c>
      <c r="T202" s="203">
        <f>S202*H202</f>
        <v>0</v>
      </c>
      <c r="AR202" s="24" t="s">
        <v>391</v>
      </c>
      <c r="AT202" s="24" t="s">
        <v>163</v>
      </c>
      <c r="AU202" s="24" t="s">
        <v>24</v>
      </c>
      <c r="AY202" s="24" t="s">
        <v>161</v>
      </c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24" t="s">
        <v>24</v>
      </c>
      <c r="BK202" s="204">
        <f>ROUND(I202*H202,2)</f>
        <v>0</v>
      </c>
      <c r="BL202" s="24" t="s">
        <v>391</v>
      </c>
      <c r="BM202" s="24" t="s">
        <v>931</v>
      </c>
    </row>
    <row r="203" spans="2:65" s="1" customFormat="1" ht="22.5" customHeight="1">
      <c r="B203" s="41"/>
      <c r="C203" s="193" t="s">
        <v>580</v>
      </c>
      <c r="D203" s="193" t="s">
        <v>163</v>
      </c>
      <c r="E203" s="194" t="s">
        <v>932</v>
      </c>
      <c r="F203" s="195" t="s">
        <v>933</v>
      </c>
      <c r="G203" s="196" t="s">
        <v>390</v>
      </c>
      <c r="H203" s="197">
        <v>1</v>
      </c>
      <c r="I203" s="198"/>
      <c r="J203" s="199">
        <f>ROUND(I203*H203,2)</f>
        <v>0</v>
      </c>
      <c r="K203" s="195" t="s">
        <v>22</v>
      </c>
      <c r="L203" s="61"/>
      <c r="M203" s="200" t="s">
        <v>22</v>
      </c>
      <c r="N203" s="242" t="s">
        <v>44</v>
      </c>
      <c r="O203" s="243"/>
      <c r="P203" s="244">
        <f>O203*H203</f>
        <v>0</v>
      </c>
      <c r="Q203" s="244">
        <v>0</v>
      </c>
      <c r="R203" s="244">
        <f>Q203*H203</f>
        <v>0</v>
      </c>
      <c r="S203" s="244">
        <v>0</v>
      </c>
      <c r="T203" s="245">
        <f>S203*H203</f>
        <v>0</v>
      </c>
      <c r="AR203" s="24" t="s">
        <v>391</v>
      </c>
      <c r="AT203" s="24" t="s">
        <v>163</v>
      </c>
      <c r="AU203" s="24" t="s">
        <v>24</v>
      </c>
      <c r="AY203" s="24" t="s">
        <v>161</v>
      </c>
      <c r="BE203" s="204">
        <f>IF(N203="základní",J203,0)</f>
        <v>0</v>
      </c>
      <c r="BF203" s="204">
        <f>IF(N203="snížená",J203,0)</f>
        <v>0</v>
      </c>
      <c r="BG203" s="204">
        <f>IF(N203="zákl. přenesená",J203,0)</f>
        <v>0</v>
      </c>
      <c r="BH203" s="204">
        <f>IF(N203="sníž. přenesená",J203,0)</f>
        <v>0</v>
      </c>
      <c r="BI203" s="204">
        <f>IF(N203="nulová",J203,0)</f>
        <v>0</v>
      </c>
      <c r="BJ203" s="24" t="s">
        <v>24</v>
      </c>
      <c r="BK203" s="204">
        <f>ROUND(I203*H203,2)</f>
        <v>0</v>
      </c>
      <c r="BL203" s="24" t="s">
        <v>391</v>
      </c>
      <c r="BM203" s="24" t="s">
        <v>934</v>
      </c>
    </row>
    <row r="204" spans="2:65" s="1" customFormat="1" ht="6.95" customHeight="1">
      <c r="B204" s="56"/>
      <c r="C204" s="57"/>
      <c r="D204" s="57"/>
      <c r="E204" s="57"/>
      <c r="F204" s="57"/>
      <c r="G204" s="57"/>
      <c r="H204" s="57"/>
      <c r="I204" s="139"/>
      <c r="J204" s="57"/>
      <c r="K204" s="57"/>
      <c r="L204" s="61"/>
    </row>
  </sheetData>
  <sheetProtection password="CC35" sheet="1" objects="1" scenarios="1" formatCells="0" formatColumns="0" formatRows="0" sort="0" autoFilter="0"/>
  <autoFilter ref="C84:K203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8"/>
  <sheetViews>
    <sheetView showGridLines="0" workbookViewId="0">
      <pane ySplit="1" topLeftCell="A119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125</v>
      </c>
      <c r="G1" s="593" t="s">
        <v>126</v>
      </c>
      <c r="H1" s="593"/>
      <c r="I1" s="115"/>
      <c r="J1" s="114" t="s">
        <v>127</v>
      </c>
      <c r="K1" s="113" t="s">
        <v>128</v>
      </c>
      <c r="L1" s="114" t="s">
        <v>129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552"/>
      <c r="M2" s="552"/>
      <c r="N2" s="552"/>
      <c r="O2" s="552"/>
      <c r="P2" s="552"/>
      <c r="Q2" s="552"/>
      <c r="R2" s="552"/>
      <c r="S2" s="552"/>
      <c r="T2" s="552"/>
      <c r="U2" s="552"/>
      <c r="V2" s="552"/>
      <c r="AT2" s="24" t="s">
        <v>97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5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594" t="str">
        <f>'Rekapitulace stavby'!K6</f>
        <v>Modernizace sportoviště nad parkem</v>
      </c>
      <c r="F7" s="595"/>
      <c r="G7" s="595"/>
      <c r="H7" s="595"/>
      <c r="I7" s="117"/>
      <c r="J7" s="29"/>
      <c r="K7" s="31"/>
    </row>
    <row r="8" spans="1:70" s="1" customFormat="1" ht="15">
      <c r="B8" s="41"/>
      <c r="C8" s="42"/>
      <c r="D8" s="37" t="s">
        <v>131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596" t="s">
        <v>935</v>
      </c>
      <c r="F9" s="597"/>
      <c r="G9" s="597"/>
      <c r="H9" s="597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22</v>
      </c>
      <c r="G11" s="42"/>
      <c r="H11" s="42"/>
      <c r="I11" s="119" t="s">
        <v>23</v>
      </c>
      <c r="J11" s="35" t="s">
        <v>22</v>
      </c>
      <c r="K11" s="45"/>
    </row>
    <row r="12" spans="1:70" s="1" customFormat="1" ht="14.45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19" t="s">
        <v>27</v>
      </c>
      <c r="J12" s="120" t="str">
        <f>'Rekapitulace stavby'!AN8</f>
        <v>15. 1. 2016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29</v>
      </c>
      <c r="E14" s="42"/>
      <c r="F14" s="42"/>
      <c r="G14" s="42"/>
      <c r="H14" s="42"/>
      <c r="I14" s="119" t="s">
        <v>30</v>
      </c>
      <c r="J14" s="35" t="s">
        <v>22</v>
      </c>
      <c r="K14" s="45"/>
    </row>
    <row r="15" spans="1:70" s="1" customFormat="1" ht="18" customHeight="1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22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33</v>
      </c>
      <c r="E17" s="42"/>
      <c r="F17" s="42"/>
      <c r="G17" s="42"/>
      <c r="H17" s="42"/>
      <c r="I17" s="119" t="s">
        <v>30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35</v>
      </c>
      <c r="E20" s="42"/>
      <c r="F20" s="42"/>
      <c r="G20" s="42"/>
      <c r="H20" s="42"/>
      <c r="I20" s="119" t="s">
        <v>30</v>
      </c>
      <c r="J20" s="35" t="s">
        <v>22</v>
      </c>
      <c r="K20" s="45"/>
    </row>
    <row r="21" spans="2:11" s="1" customFormat="1" ht="18" customHeight="1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22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586" t="s">
        <v>22</v>
      </c>
      <c r="F24" s="586"/>
      <c r="G24" s="586"/>
      <c r="H24" s="586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39</v>
      </c>
      <c r="E27" s="42"/>
      <c r="F27" s="42"/>
      <c r="G27" s="42"/>
      <c r="H27" s="42"/>
      <c r="I27" s="118"/>
      <c r="J27" s="128">
        <f>ROUND(J84,2)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41</v>
      </c>
      <c r="G29" s="42"/>
      <c r="H29" s="42"/>
      <c r="I29" s="129" t="s">
        <v>40</v>
      </c>
      <c r="J29" s="46" t="s">
        <v>42</v>
      </c>
      <c r="K29" s="45"/>
    </row>
    <row r="30" spans="2:11" s="1" customFormat="1" ht="14.45" customHeight="1">
      <c r="B30" s="41"/>
      <c r="C30" s="42"/>
      <c r="D30" s="49" t="s">
        <v>43</v>
      </c>
      <c r="E30" s="49" t="s">
        <v>44</v>
      </c>
      <c r="F30" s="130">
        <f>ROUND(SUM(BE84:BE137), 2)</f>
        <v>0</v>
      </c>
      <c r="G30" s="42"/>
      <c r="H30" s="42"/>
      <c r="I30" s="131">
        <v>0.21</v>
      </c>
      <c r="J30" s="130">
        <f>ROUND(ROUND((SUM(BE84:BE137)),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45</v>
      </c>
      <c r="F31" s="130">
        <f>ROUND(SUM(BF84:BF137), 2)</f>
        <v>0</v>
      </c>
      <c r="G31" s="42"/>
      <c r="H31" s="42"/>
      <c r="I31" s="131">
        <v>0.15</v>
      </c>
      <c r="J31" s="130">
        <f>ROUND(ROUND((SUM(BF84:BF137)),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46</v>
      </c>
      <c r="F32" s="130">
        <f>ROUND(SUM(BG84:BG137),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47</v>
      </c>
      <c r="F33" s="130">
        <f>ROUND(SUM(BH84:BH137),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48</v>
      </c>
      <c r="F34" s="130">
        <f>ROUND(SUM(BI84:BI137),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49</v>
      </c>
      <c r="E36" s="79"/>
      <c r="F36" s="79"/>
      <c r="G36" s="134" t="s">
        <v>50</v>
      </c>
      <c r="H36" s="135" t="s">
        <v>51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133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594" t="str">
        <f>E7</f>
        <v>Modernizace sportoviště nad parkem</v>
      </c>
      <c r="F45" s="595"/>
      <c r="G45" s="595"/>
      <c r="H45" s="595"/>
      <c r="I45" s="118"/>
      <c r="J45" s="42"/>
      <c r="K45" s="45"/>
    </row>
    <row r="46" spans="2:11" s="1" customFormat="1" ht="14.45" customHeight="1">
      <c r="B46" s="41"/>
      <c r="C46" s="37" t="s">
        <v>131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596" t="str">
        <f>E9</f>
        <v>006 - SO 06 - Hod do dálky</v>
      </c>
      <c r="F47" s="597"/>
      <c r="G47" s="597"/>
      <c r="H47" s="597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>p.č. 198/1, k.ú. Mnichovo Hradiště</v>
      </c>
      <c r="G49" s="42"/>
      <c r="H49" s="42"/>
      <c r="I49" s="119" t="s">
        <v>27</v>
      </c>
      <c r="J49" s="120" t="str">
        <f>IF(J12="","",J12)</f>
        <v>15. 1. 2016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5">
      <c r="B51" s="41"/>
      <c r="C51" s="37" t="s">
        <v>29</v>
      </c>
      <c r="D51" s="42"/>
      <c r="E51" s="42"/>
      <c r="F51" s="35" t="str">
        <f>E15</f>
        <v>Město Mnichovo Hradiště</v>
      </c>
      <c r="G51" s="42"/>
      <c r="H51" s="42"/>
      <c r="I51" s="119" t="s">
        <v>35</v>
      </c>
      <c r="J51" s="35" t="str">
        <f>E21</f>
        <v>ANITAS s.r.o.</v>
      </c>
      <c r="K51" s="45"/>
    </row>
    <row r="52" spans="2:47" s="1" customFormat="1" ht="14.45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134</v>
      </c>
      <c r="D54" s="132"/>
      <c r="E54" s="132"/>
      <c r="F54" s="132"/>
      <c r="G54" s="132"/>
      <c r="H54" s="132"/>
      <c r="I54" s="145"/>
      <c r="J54" s="146" t="s">
        <v>135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136</v>
      </c>
      <c r="D56" s="42"/>
      <c r="E56" s="42"/>
      <c r="F56" s="42"/>
      <c r="G56" s="42"/>
      <c r="H56" s="42"/>
      <c r="I56" s="118"/>
      <c r="J56" s="128">
        <f>J84</f>
        <v>0</v>
      </c>
      <c r="K56" s="45"/>
      <c r="AU56" s="24" t="s">
        <v>137</v>
      </c>
    </row>
    <row r="57" spans="2:47" s="7" customFormat="1" ht="24.95" customHeight="1">
      <c r="B57" s="149"/>
      <c r="C57" s="150"/>
      <c r="D57" s="151" t="s">
        <v>138</v>
      </c>
      <c r="E57" s="152"/>
      <c r="F57" s="152"/>
      <c r="G57" s="152"/>
      <c r="H57" s="152"/>
      <c r="I57" s="153"/>
      <c r="J57" s="154">
        <f>J85</f>
        <v>0</v>
      </c>
      <c r="K57" s="155"/>
    </row>
    <row r="58" spans="2:47" s="8" customFormat="1" ht="19.899999999999999" customHeight="1">
      <c r="B58" s="156"/>
      <c r="C58" s="157"/>
      <c r="D58" s="158" t="s">
        <v>139</v>
      </c>
      <c r="E58" s="159"/>
      <c r="F58" s="159"/>
      <c r="G58" s="159"/>
      <c r="H58" s="159"/>
      <c r="I58" s="160"/>
      <c r="J58" s="161">
        <f>J86</f>
        <v>0</v>
      </c>
      <c r="K58" s="162"/>
    </row>
    <row r="59" spans="2:47" s="8" customFormat="1" ht="19.899999999999999" customHeight="1">
      <c r="B59" s="156"/>
      <c r="C59" s="157"/>
      <c r="D59" s="158" t="s">
        <v>141</v>
      </c>
      <c r="E59" s="159"/>
      <c r="F59" s="159"/>
      <c r="G59" s="159"/>
      <c r="H59" s="159"/>
      <c r="I59" s="160"/>
      <c r="J59" s="161">
        <f>J113</f>
        <v>0</v>
      </c>
      <c r="K59" s="162"/>
    </row>
    <row r="60" spans="2:47" s="8" customFormat="1" ht="19.899999999999999" customHeight="1">
      <c r="B60" s="156"/>
      <c r="C60" s="157"/>
      <c r="D60" s="158" t="s">
        <v>142</v>
      </c>
      <c r="E60" s="159"/>
      <c r="F60" s="159"/>
      <c r="G60" s="159"/>
      <c r="H60" s="159"/>
      <c r="I60" s="160"/>
      <c r="J60" s="161">
        <f>J126</f>
        <v>0</v>
      </c>
      <c r="K60" s="162"/>
    </row>
    <row r="61" spans="2:47" s="8" customFormat="1" ht="19.899999999999999" customHeight="1">
      <c r="B61" s="156"/>
      <c r="C61" s="157"/>
      <c r="D61" s="158" t="s">
        <v>144</v>
      </c>
      <c r="E61" s="159"/>
      <c r="F61" s="159"/>
      <c r="G61" s="159"/>
      <c r="H61" s="159"/>
      <c r="I61" s="160"/>
      <c r="J61" s="161">
        <f>J131</f>
        <v>0</v>
      </c>
      <c r="K61" s="162"/>
    </row>
    <row r="62" spans="2:47" s="7" customFormat="1" ht="24.95" customHeight="1">
      <c r="B62" s="149"/>
      <c r="C62" s="150"/>
      <c r="D62" s="151" t="s">
        <v>405</v>
      </c>
      <c r="E62" s="152"/>
      <c r="F62" s="152"/>
      <c r="G62" s="152"/>
      <c r="H62" s="152"/>
      <c r="I62" s="153"/>
      <c r="J62" s="154">
        <f>J133</f>
        <v>0</v>
      </c>
      <c r="K62" s="155"/>
    </row>
    <row r="63" spans="2:47" s="8" customFormat="1" ht="19.899999999999999" customHeight="1">
      <c r="B63" s="156"/>
      <c r="C63" s="157"/>
      <c r="D63" s="158" t="s">
        <v>413</v>
      </c>
      <c r="E63" s="159"/>
      <c r="F63" s="159"/>
      <c r="G63" s="159"/>
      <c r="H63" s="159"/>
      <c r="I63" s="160"/>
      <c r="J63" s="161">
        <f>J134</f>
        <v>0</v>
      </c>
      <c r="K63" s="162"/>
    </row>
    <row r="64" spans="2:47" s="7" customFormat="1" ht="24.95" customHeight="1">
      <c r="B64" s="149"/>
      <c r="C64" s="150"/>
      <c r="D64" s="151" t="s">
        <v>368</v>
      </c>
      <c r="E64" s="152"/>
      <c r="F64" s="152"/>
      <c r="G64" s="152"/>
      <c r="H64" s="152"/>
      <c r="I64" s="153"/>
      <c r="J64" s="154">
        <f>J136</f>
        <v>0</v>
      </c>
      <c r="K64" s="155"/>
    </row>
    <row r="65" spans="2:12" s="1" customFormat="1" ht="21.75" customHeight="1">
      <c r="B65" s="41"/>
      <c r="C65" s="42"/>
      <c r="D65" s="42"/>
      <c r="E65" s="42"/>
      <c r="F65" s="42"/>
      <c r="G65" s="42"/>
      <c r="H65" s="42"/>
      <c r="I65" s="118"/>
      <c r="J65" s="42"/>
      <c r="K65" s="45"/>
    </row>
    <row r="66" spans="2:12" s="1" customFormat="1" ht="6.95" customHeight="1">
      <c r="B66" s="56"/>
      <c r="C66" s="57"/>
      <c r="D66" s="57"/>
      <c r="E66" s="57"/>
      <c r="F66" s="57"/>
      <c r="G66" s="57"/>
      <c r="H66" s="57"/>
      <c r="I66" s="139"/>
      <c r="J66" s="57"/>
      <c r="K66" s="58"/>
    </row>
    <row r="70" spans="2:12" s="1" customFormat="1" ht="6.95" customHeight="1">
      <c r="B70" s="59"/>
      <c r="C70" s="60"/>
      <c r="D70" s="60"/>
      <c r="E70" s="60"/>
      <c r="F70" s="60"/>
      <c r="G70" s="60"/>
      <c r="H70" s="60"/>
      <c r="I70" s="142"/>
      <c r="J70" s="60"/>
      <c r="K70" s="60"/>
      <c r="L70" s="61"/>
    </row>
    <row r="71" spans="2:12" s="1" customFormat="1" ht="36.950000000000003" customHeight="1">
      <c r="B71" s="41"/>
      <c r="C71" s="62" t="s">
        <v>145</v>
      </c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6.95" customHeight="1">
      <c r="B72" s="41"/>
      <c r="C72" s="63"/>
      <c r="D72" s="63"/>
      <c r="E72" s="63"/>
      <c r="F72" s="63"/>
      <c r="G72" s="63"/>
      <c r="H72" s="63"/>
      <c r="I72" s="163"/>
      <c r="J72" s="63"/>
      <c r="K72" s="63"/>
      <c r="L72" s="61"/>
    </row>
    <row r="73" spans="2:12" s="1" customFormat="1" ht="14.45" customHeight="1">
      <c r="B73" s="41"/>
      <c r="C73" s="65" t="s">
        <v>18</v>
      </c>
      <c r="D73" s="63"/>
      <c r="E73" s="63"/>
      <c r="F73" s="63"/>
      <c r="G73" s="63"/>
      <c r="H73" s="63"/>
      <c r="I73" s="163"/>
      <c r="J73" s="63"/>
      <c r="K73" s="63"/>
      <c r="L73" s="61"/>
    </row>
    <row r="74" spans="2:12" s="1" customFormat="1" ht="22.5" customHeight="1">
      <c r="B74" s="41"/>
      <c r="C74" s="63"/>
      <c r="D74" s="63"/>
      <c r="E74" s="590" t="str">
        <f>E7</f>
        <v>Modernizace sportoviště nad parkem</v>
      </c>
      <c r="F74" s="591"/>
      <c r="G74" s="591"/>
      <c r="H74" s="591"/>
      <c r="I74" s="163"/>
      <c r="J74" s="63"/>
      <c r="K74" s="63"/>
      <c r="L74" s="61"/>
    </row>
    <row r="75" spans="2:12" s="1" customFormat="1" ht="14.45" customHeight="1">
      <c r="B75" s="41"/>
      <c r="C75" s="65" t="s">
        <v>131</v>
      </c>
      <c r="D75" s="63"/>
      <c r="E75" s="63"/>
      <c r="F75" s="63"/>
      <c r="G75" s="63"/>
      <c r="H75" s="63"/>
      <c r="I75" s="163"/>
      <c r="J75" s="63"/>
      <c r="K75" s="63"/>
      <c r="L75" s="61"/>
    </row>
    <row r="76" spans="2:12" s="1" customFormat="1" ht="23.25" customHeight="1">
      <c r="B76" s="41"/>
      <c r="C76" s="63"/>
      <c r="D76" s="63"/>
      <c r="E76" s="558" t="str">
        <f>E9</f>
        <v>006 - SO 06 - Hod do dálky</v>
      </c>
      <c r="F76" s="592"/>
      <c r="G76" s="592"/>
      <c r="H76" s="592"/>
      <c r="I76" s="163"/>
      <c r="J76" s="63"/>
      <c r="K76" s="63"/>
      <c r="L76" s="61"/>
    </row>
    <row r="77" spans="2:12" s="1" customFormat="1" ht="6.95" customHeight="1">
      <c r="B77" s="41"/>
      <c r="C77" s="63"/>
      <c r="D77" s="63"/>
      <c r="E77" s="63"/>
      <c r="F77" s="63"/>
      <c r="G77" s="63"/>
      <c r="H77" s="63"/>
      <c r="I77" s="163"/>
      <c r="J77" s="63"/>
      <c r="K77" s="63"/>
      <c r="L77" s="61"/>
    </row>
    <row r="78" spans="2:12" s="1" customFormat="1" ht="18" customHeight="1">
      <c r="B78" s="41"/>
      <c r="C78" s="65" t="s">
        <v>25</v>
      </c>
      <c r="D78" s="63"/>
      <c r="E78" s="63"/>
      <c r="F78" s="164" t="str">
        <f>F12</f>
        <v>p.č. 198/1, k.ú. Mnichovo Hradiště</v>
      </c>
      <c r="G78" s="63"/>
      <c r="H78" s="63"/>
      <c r="I78" s="165" t="s">
        <v>27</v>
      </c>
      <c r="J78" s="73" t="str">
        <f>IF(J12="","",J12)</f>
        <v>15. 1. 2016</v>
      </c>
      <c r="K78" s="63"/>
      <c r="L78" s="61"/>
    </row>
    <row r="79" spans="2:12" s="1" customFormat="1" ht="6.95" customHeight="1">
      <c r="B79" s="41"/>
      <c r="C79" s="63"/>
      <c r="D79" s="63"/>
      <c r="E79" s="63"/>
      <c r="F79" s="63"/>
      <c r="G79" s="63"/>
      <c r="H79" s="63"/>
      <c r="I79" s="163"/>
      <c r="J79" s="63"/>
      <c r="K79" s="63"/>
      <c r="L79" s="61"/>
    </row>
    <row r="80" spans="2:12" s="1" customFormat="1" ht="15">
      <c r="B80" s="41"/>
      <c r="C80" s="65" t="s">
        <v>29</v>
      </c>
      <c r="D80" s="63"/>
      <c r="E80" s="63"/>
      <c r="F80" s="164" t="str">
        <f>E15</f>
        <v>Město Mnichovo Hradiště</v>
      </c>
      <c r="G80" s="63"/>
      <c r="H80" s="63"/>
      <c r="I80" s="165" t="s">
        <v>35</v>
      </c>
      <c r="J80" s="164" t="str">
        <f>E21</f>
        <v>ANITAS s.r.o.</v>
      </c>
      <c r="K80" s="63"/>
      <c r="L80" s="61"/>
    </row>
    <row r="81" spans="2:65" s="1" customFormat="1" ht="14.45" customHeight="1">
      <c r="B81" s="41"/>
      <c r="C81" s="65" t="s">
        <v>33</v>
      </c>
      <c r="D81" s="63"/>
      <c r="E81" s="63"/>
      <c r="F81" s="164" t="str">
        <f>IF(E18="","",E18)</f>
        <v/>
      </c>
      <c r="G81" s="63"/>
      <c r="H81" s="63"/>
      <c r="I81" s="163"/>
      <c r="J81" s="63"/>
      <c r="K81" s="63"/>
      <c r="L81" s="61"/>
    </row>
    <row r="82" spans="2:65" s="1" customFormat="1" ht="10.35" customHeight="1">
      <c r="B82" s="41"/>
      <c r="C82" s="63"/>
      <c r="D82" s="63"/>
      <c r="E82" s="63"/>
      <c r="F82" s="63"/>
      <c r="G82" s="63"/>
      <c r="H82" s="63"/>
      <c r="I82" s="163"/>
      <c r="J82" s="63"/>
      <c r="K82" s="63"/>
      <c r="L82" s="61"/>
    </row>
    <row r="83" spans="2:65" s="9" customFormat="1" ht="29.25" customHeight="1">
      <c r="B83" s="166"/>
      <c r="C83" s="167" t="s">
        <v>146</v>
      </c>
      <c r="D83" s="168" t="s">
        <v>58</v>
      </c>
      <c r="E83" s="168" t="s">
        <v>54</v>
      </c>
      <c r="F83" s="168" t="s">
        <v>147</v>
      </c>
      <c r="G83" s="168" t="s">
        <v>148</v>
      </c>
      <c r="H83" s="168" t="s">
        <v>149</v>
      </c>
      <c r="I83" s="169" t="s">
        <v>150</v>
      </c>
      <c r="J83" s="168" t="s">
        <v>135</v>
      </c>
      <c r="K83" s="170" t="s">
        <v>151</v>
      </c>
      <c r="L83" s="171"/>
      <c r="M83" s="81" t="s">
        <v>152</v>
      </c>
      <c r="N83" s="82" t="s">
        <v>43</v>
      </c>
      <c r="O83" s="82" t="s">
        <v>153</v>
      </c>
      <c r="P83" s="82" t="s">
        <v>154</v>
      </c>
      <c r="Q83" s="82" t="s">
        <v>155</v>
      </c>
      <c r="R83" s="82" t="s">
        <v>156</v>
      </c>
      <c r="S83" s="82" t="s">
        <v>157</v>
      </c>
      <c r="T83" s="83" t="s">
        <v>158</v>
      </c>
    </row>
    <row r="84" spans="2:65" s="1" customFormat="1" ht="29.25" customHeight="1">
      <c r="B84" s="41"/>
      <c r="C84" s="87" t="s">
        <v>136</v>
      </c>
      <c r="D84" s="63"/>
      <c r="E84" s="63"/>
      <c r="F84" s="63"/>
      <c r="G84" s="63"/>
      <c r="H84" s="63"/>
      <c r="I84" s="163"/>
      <c r="J84" s="172">
        <f>BK84</f>
        <v>0</v>
      </c>
      <c r="K84" s="63"/>
      <c r="L84" s="61"/>
      <c r="M84" s="84"/>
      <c r="N84" s="85"/>
      <c r="O84" s="85"/>
      <c r="P84" s="173">
        <f>P85+P133+P136</f>
        <v>0</v>
      </c>
      <c r="Q84" s="85"/>
      <c r="R84" s="173">
        <f>R85+R133+R136</f>
        <v>35.892232499999999</v>
      </c>
      <c r="S84" s="85"/>
      <c r="T84" s="174">
        <f>T85+T133+T136</f>
        <v>0</v>
      </c>
      <c r="AT84" s="24" t="s">
        <v>72</v>
      </c>
      <c r="AU84" s="24" t="s">
        <v>137</v>
      </c>
      <c r="BK84" s="175">
        <f>BK85+BK133+BK136</f>
        <v>0</v>
      </c>
    </row>
    <row r="85" spans="2:65" s="10" customFormat="1" ht="37.35" customHeight="1">
      <c r="B85" s="176"/>
      <c r="C85" s="177"/>
      <c r="D85" s="178" t="s">
        <v>72</v>
      </c>
      <c r="E85" s="179" t="s">
        <v>159</v>
      </c>
      <c r="F85" s="179" t="s">
        <v>160</v>
      </c>
      <c r="G85" s="177"/>
      <c r="H85" s="177"/>
      <c r="I85" s="180"/>
      <c r="J85" s="181">
        <f>BK85</f>
        <v>0</v>
      </c>
      <c r="K85" s="177"/>
      <c r="L85" s="182"/>
      <c r="M85" s="183"/>
      <c r="N85" s="184"/>
      <c r="O85" s="184"/>
      <c r="P85" s="185">
        <f>P86+P113+P126+P131</f>
        <v>0</v>
      </c>
      <c r="Q85" s="184"/>
      <c r="R85" s="185">
        <f>R86+R113+R126+R131</f>
        <v>35.8921755</v>
      </c>
      <c r="S85" s="184"/>
      <c r="T85" s="186">
        <f>T86+T113+T126+T131</f>
        <v>0</v>
      </c>
      <c r="AR85" s="187" t="s">
        <v>24</v>
      </c>
      <c r="AT85" s="188" t="s">
        <v>72</v>
      </c>
      <c r="AU85" s="188" t="s">
        <v>73</v>
      </c>
      <c r="AY85" s="187" t="s">
        <v>161</v>
      </c>
      <c r="BK85" s="189">
        <f>BK86+BK113+BK126+BK131</f>
        <v>0</v>
      </c>
    </row>
    <row r="86" spans="2:65" s="10" customFormat="1" ht="19.899999999999999" customHeight="1">
      <c r="B86" s="176"/>
      <c r="C86" s="177"/>
      <c r="D86" s="190" t="s">
        <v>72</v>
      </c>
      <c r="E86" s="191" t="s">
        <v>24</v>
      </c>
      <c r="F86" s="191" t="s">
        <v>162</v>
      </c>
      <c r="G86" s="177"/>
      <c r="H86" s="177"/>
      <c r="I86" s="180"/>
      <c r="J86" s="192">
        <f>BK86</f>
        <v>0</v>
      </c>
      <c r="K86" s="177"/>
      <c r="L86" s="182"/>
      <c r="M86" s="183"/>
      <c r="N86" s="184"/>
      <c r="O86" s="184"/>
      <c r="P86" s="185">
        <f>SUM(P87:P112)</f>
        <v>0</v>
      </c>
      <c r="Q86" s="184"/>
      <c r="R86" s="185">
        <f>SUM(R87:R112)</f>
        <v>0</v>
      </c>
      <c r="S86" s="184"/>
      <c r="T86" s="186">
        <f>SUM(T87:T112)</f>
        <v>0</v>
      </c>
      <c r="AR86" s="187" t="s">
        <v>24</v>
      </c>
      <c r="AT86" s="188" t="s">
        <v>72</v>
      </c>
      <c r="AU86" s="188" t="s">
        <v>24</v>
      </c>
      <c r="AY86" s="187" t="s">
        <v>161</v>
      </c>
      <c r="BK86" s="189">
        <f>SUM(BK87:BK112)</f>
        <v>0</v>
      </c>
    </row>
    <row r="87" spans="2:65" s="1" customFormat="1" ht="31.5" customHeight="1">
      <c r="B87" s="41"/>
      <c r="C87" s="193" t="s">
        <v>24</v>
      </c>
      <c r="D87" s="193" t="s">
        <v>163</v>
      </c>
      <c r="E87" s="194" t="s">
        <v>288</v>
      </c>
      <c r="F87" s="195" t="s">
        <v>289</v>
      </c>
      <c r="G87" s="196" t="s">
        <v>175</v>
      </c>
      <c r="H87" s="197">
        <v>2.97</v>
      </c>
      <c r="I87" s="198"/>
      <c r="J87" s="199">
        <f>ROUND(I87*H87,2)</f>
        <v>0</v>
      </c>
      <c r="K87" s="195" t="s">
        <v>188</v>
      </c>
      <c r="L87" s="61"/>
      <c r="M87" s="200" t="s">
        <v>22</v>
      </c>
      <c r="N87" s="201" t="s">
        <v>44</v>
      </c>
      <c r="O87" s="42"/>
      <c r="P87" s="202">
        <f>O87*H87</f>
        <v>0</v>
      </c>
      <c r="Q87" s="202">
        <v>0</v>
      </c>
      <c r="R87" s="202">
        <f>Q87*H87</f>
        <v>0</v>
      </c>
      <c r="S87" s="202">
        <v>0</v>
      </c>
      <c r="T87" s="203">
        <f>S87*H87</f>
        <v>0</v>
      </c>
      <c r="AR87" s="24" t="s">
        <v>168</v>
      </c>
      <c r="AT87" s="24" t="s">
        <v>163</v>
      </c>
      <c r="AU87" s="24" t="s">
        <v>82</v>
      </c>
      <c r="AY87" s="24" t="s">
        <v>161</v>
      </c>
      <c r="BE87" s="204">
        <f>IF(N87="základní",J87,0)</f>
        <v>0</v>
      </c>
      <c r="BF87" s="204">
        <f>IF(N87="snížená",J87,0)</f>
        <v>0</v>
      </c>
      <c r="BG87" s="204">
        <f>IF(N87="zákl. přenesená",J87,0)</f>
        <v>0</v>
      </c>
      <c r="BH87" s="204">
        <f>IF(N87="sníž. přenesená",J87,0)</f>
        <v>0</v>
      </c>
      <c r="BI87" s="204">
        <f>IF(N87="nulová",J87,0)</f>
        <v>0</v>
      </c>
      <c r="BJ87" s="24" t="s">
        <v>24</v>
      </c>
      <c r="BK87" s="204">
        <f>ROUND(I87*H87,2)</f>
        <v>0</v>
      </c>
      <c r="BL87" s="24" t="s">
        <v>168</v>
      </c>
      <c r="BM87" s="24" t="s">
        <v>936</v>
      </c>
    </row>
    <row r="88" spans="2:65" s="11" customFormat="1">
      <c r="B88" s="205"/>
      <c r="C88" s="206"/>
      <c r="D88" s="207" t="s">
        <v>170</v>
      </c>
      <c r="E88" s="208" t="s">
        <v>22</v>
      </c>
      <c r="F88" s="209" t="s">
        <v>291</v>
      </c>
      <c r="G88" s="206"/>
      <c r="H88" s="210" t="s">
        <v>22</v>
      </c>
      <c r="I88" s="211"/>
      <c r="J88" s="206"/>
      <c r="K88" s="206"/>
      <c r="L88" s="212"/>
      <c r="M88" s="213"/>
      <c r="N88" s="214"/>
      <c r="O88" s="214"/>
      <c r="P88" s="214"/>
      <c r="Q88" s="214"/>
      <c r="R88" s="214"/>
      <c r="S88" s="214"/>
      <c r="T88" s="215"/>
      <c r="AT88" s="216" t="s">
        <v>170</v>
      </c>
      <c r="AU88" s="216" t="s">
        <v>82</v>
      </c>
      <c r="AV88" s="11" t="s">
        <v>24</v>
      </c>
      <c r="AW88" s="11" t="s">
        <v>37</v>
      </c>
      <c r="AX88" s="11" t="s">
        <v>73</v>
      </c>
      <c r="AY88" s="216" t="s">
        <v>161</v>
      </c>
    </row>
    <row r="89" spans="2:65" s="12" customFormat="1">
      <c r="B89" s="217"/>
      <c r="C89" s="218"/>
      <c r="D89" s="219" t="s">
        <v>170</v>
      </c>
      <c r="E89" s="220" t="s">
        <v>22</v>
      </c>
      <c r="F89" s="221" t="s">
        <v>937</v>
      </c>
      <c r="G89" s="218"/>
      <c r="H89" s="222">
        <v>2.97</v>
      </c>
      <c r="I89" s="223"/>
      <c r="J89" s="218"/>
      <c r="K89" s="218"/>
      <c r="L89" s="224"/>
      <c r="M89" s="225"/>
      <c r="N89" s="226"/>
      <c r="O89" s="226"/>
      <c r="P89" s="226"/>
      <c r="Q89" s="226"/>
      <c r="R89" s="226"/>
      <c r="S89" s="226"/>
      <c r="T89" s="227"/>
      <c r="AT89" s="228" t="s">
        <v>170</v>
      </c>
      <c r="AU89" s="228" t="s">
        <v>82</v>
      </c>
      <c r="AV89" s="12" t="s">
        <v>82</v>
      </c>
      <c r="AW89" s="12" t="s">
        <v>37</v>
      </c>
      <c r="AX89" s="12" t="s">
        <v>24</v>
      </c>
      <c r="AY89" s="228" t="s">
        <v>161</v>
      </c>
    </row>
    <row r="90" spans="2:65" s="1" customFormat="1" ht="31.5" customHeight="1">
      <c r="B90" s="41"/>
      <c r="C90" s="193" t="s">
        <v>82</v>
      </c>
      <c r="D90" s="193" t="s">
        <v>163</v>
      </c>
      <c r="E90" s="194" t="s">
        <v>293</v>
      </c>
      <c r="F90" s="195" t="s">
        <v>294</v>
      </c>
      <c r="G90" s="196" t="s">
        <v>175</v>
      </c>
      <c r="H90" s="197">
        <v>5.94</v>
      </c>
      <c r="I90" s="198"/>
      <c r="J90" s="199">
        <f>ROUND(I90*H90,2)</f>
        <v>0</v>
      </c>
      <c r="K90" s="195" t="s">
        <v>167</v>
      </c>
      <c r="L90" s="61"/>
      <c r="M90" s="200" t="s">
        <v>22</v>
      </c>
      <c r="N90" s="201" t="s">
        <v>44</v>
      </c>
      <c r="O90" s="42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AR90" s="24" t="s">
        <v>168</v>
      </c>
      <c r="AT90" s="24" t="s">
        <v>163</v>
      </c>
      <c r="AU90" s="24" t="s">
        <v>82</v>
      </c>
      <c r="AY90" s="24" t="s">
        <v>161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24" t="s">
        <v>24</v>
      </c>
      <c r="BK90" s="204">
        <f>ROUND(I90*H90,2)</f>
        <v>0</v>
      </c>
      <c r="BL90" s="24" t="s">
        <v>168</v>
      </c>
      <c r="BM90" s="24" t="s">
        <v>295</v>
      </c>
    </row>
    <row r="91" spans="2:65" s="11" customFormat="1">
      <c r="B91" s="205"/>
      <c r="C91" s="206"/>
      <c r="D91" s="207" t="s">
        <v>170</v>
      </c>
      <c r="E91" s="208" t="s">
        <v>22</v>
      </c>
      <c r="F91" s="209" t="s">
        <v>938</v>
      </c>
      <c r="G91" s="206"/>
      <c r="H91" s="210" t="s">
        <v>22</v>
      </c>
      <c r="I91" s="211"/>
      <c r="J91" s="206"/>
      <c r="K91" s="206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170</v>
      </c>
      <c r="AU91" s="216" t="s">
        <v>82</v>
      </c>
      <c r="AV91" s="11" t="s">
        <v>24</v>
      </c>
      <c r="AW91" s="11" t="s">
        <v>37</v>
      </c>
      <c r="AX91" s="11" t="s">
        <v>73</v>
      </c>
      <c r="AY91" s="216" t="s">
        <v>161</v>
      </c>
    </row>
    <row r="92" spans="2:65" s="11" customFormat="1">
      <c r="B92" s="205"/>
      <c r="C92" s="206"/>
      <c r="D92" s="207" t="s">
        <v>170</v>
      </c>
      <c r="E92" s="208" t="s">
        <v>22</v>
      </c>
      <c r="F92" s="209" t="s">
        <v>939</v>
      </c>
      <c r="G92" s="206"/>
      <c r="H92" s="210" t="s">
        <v>22</v>
      </c>
      <c r="I92" s="211"/>
      <c r="J92" s="206"/>
      <c r="K92" s="206"/>
      <c r="L92" s="212"/>
      <c r="M92" s="213"/>
      <c r="N92" s="214"/>
      <c r="O92" s="214"/>
      <c r="P92" s="214"/>
      <c r="Q92" s="214"/>
      <c r="R92" s="214"/>
      <c r="S92" s="214"/>
      <c r="T92" s="215"/>
      <c r="AT92" s="216" t="s">
        <v>170</v>
      </c>
      <c r="AU92" s="216" t="s">
        <v>82</v>
      </c>
      <c r="AV92" s="11" t="s">
        <v>24</v>
      </c>
      <c r="AW92" s="11" t="s">
        <v>37</v>
      </c>
      <c r="AX92" s="11" t="s">
        <v>73</v>
      </c>
      <c r="AY92" s="216" t="s">
        <v>161</v>
      </c>
    </row>
    <row r="93" spans="2:65" s="12" customFormat="1">
      <c r="B93" s="217"/>
      <c r="C93" s="218"/>
      <c r="D93" s="207" t="s">
        <v>170</v>
      </c>
      <c r="E93" s="229" t="s">
        <v>22</v>
      </c>
      <c r="F93" s="230" t="s">
        <v>940</v>
      </c>
      <c r="G93" s="218"/>
      <c r="H93" s="231">
        <v>1.98</v>
      </c>
      <c r="I93" s="223"/>
      <c r="J93" s="218"/>
      <c r="K93" s="218"/>
      <c r="L93" s="224"/>
      <c r="M93" s="225"/>
      <c r="N93" s="226"/>
      <c r="O93" s="226"/>
      <c r="P93" s="226"/>
      <c r="Q93" s="226"/>
      <c r="R93" s="226"/>
      <c r="S93" s="226"/>
      <c r="T93" s="227"/>
      <c r="AT93" s="228" t="s">
        <v>170</v>
      </c>
      <c r="AU93" s="228" t="s">
        <v>82</v>
      </c>
      <c r="AV93" s="12" t="s">
        <v>82</v>
      </c>
      <c r="AW93" s="12" t="s">
        <v>37</v>
      </c>
      <c r="AX93" s="12" t="s">
        <v>73</v>
      </c>
      <c r="AY93" s="228" t="s">
        <v>161</v>
      </c>
    </row>
    <row r="94" spans="2:65" s="12" customFormat="1">
      <c r="B94" s="217"/>
      <c r="C94" s="218"/>
      <c r="D94" s="207" t="s">
        <v>170</v>
      </c>
      <c r="E94" s="229" t="s">
        <v>22</v>
      </c>
      <c r="F94" s="230" t="s">
        <v>941</v>
      </c>
      <c r="G94" s="218"/>
      <c r="H94" s="231">
        <v>3.96</v>
      </c>
      <c r="I94" s="223"/>
      <c r="J94" s="218"/>
      <c r="K94" s="218"/>
      <c r="L94" s="224"/>
      <c r="M94" s="225"/>
      <c r="N94" s="226"/>
      <c r="O94" s="226"/>
      <c r="P94" s="226"/>
      <c r="Q94" s="226"/>
      <c r="R94" s="226"/>
      <c r="S94" s="226"/>
      <c r="T94" s="227"/>
      <c r="AT94" s="228" t="s">
        <v>170</v>
      </c>
      <c r="AU94" s="228" t="s">
        <v>82</v>
      </c>
      <c r="AV94" s="12" t="s">
        <v>82</v>
      </c>
      <c r="AW94" s="12" t="s">
        <v>37</v>
      </c>
      <c r="AX94" s="12" t="s">
        <v>73</v>
      </c>
      <c r="AY94" s="228" t="s">
        <v>161</v>
      </c>
    </row>
    <row r="95" spans="2:65" s="13" customFormat="1">
      <c r="B95" s="246"/>
      <c r="C95" s="247"/>
      <c r="D95" s="219" t="s">
        <v>170</v>
      </c>
      <c r="E95" s="248" t="s">
        <v>22</v>
      </c>
      <c r="F95" s="249" t="s">
        <v>302</v>
      </c>
      <c r="G95" s="247"/>
      <c r="H95" s="250">
        <v>5.94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AT95" s="256" t="s">
        <v>170</v>
      </c>
      <c r="AU95" s="256" t="s">
        <v>82</v>
      </c>
      <c r="AV95" s="13" t="s">
        <v>168</v>
      </c>
      <c r="AW95" s="13" t="s">
        <v>37</v>
      </c>
      <c r="AX95" s="13" t="s">
        <v>24</v>
      </c>
      <c r="AY95" s="256" t="s">
        <v>161</v>
      </c>
    </row>
    <row r="96" spans="2:65" s="1" customFormat="1" ht="44.25" customHeight="1">
      <c r="B96" s="41"/>
      <c r="C96" s="193" t="s">
        <v>180</v>
      </c>
      <c r="D96" s="193" t="s">
        <v>163</v>
      </c>
      <c r="E96" s="194" t="s">
        <v>181</v>
      </c>
      <c r="F96" s="195" t="s">
        <v>182</v>
      </c>
      <c r="G96" s="196" t="s">
        <v>175</v>
      </c>
      <c r="H96" s="197">
        <v>2.97</v>
      </c>
      <c r="I96" s="198"/>
      <c r="J96" s="199">
        <f>ROUND(I96*H96,2)</f>
        <v>0</v>
      </c>
      <c r="K96" s="195" t="s">
        <v>167</v>
      </c>
      <c r="L96" s="61"/>
      <c r="M96" s="200" t="s">
        <v>22</v>
      </c>
      <c r="N96" s="201" t="s">
        <v>44</v>
      </c>
      <c r="O96" s="42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AR96" s="24" t="s">
        <v>168</v>
      </c>
      <c r="AT96" s="24" t="s">
        <v>163</v>
      </c>
      <c r="AU96" s="24" t="s">
        <v>82</v>
      </c>
      <c r="AY96" s="24" t="s">
        <v>161</v>
      </c>
      <c r="BE96" s="204">
        <f>IF(N96="základní",J96,0)</f>
        <v>0</v>
      </c>
      <c r="BF96" s="204">
        <f>IF(N96="snížená",J96,0)</f>
        <v>0</v>
      </c>
      <c r="BG96" s="204">
        <f>IF(N96="zákl. přenesená",J96,0)</f>
        <v>0</v>
      </c>
      <c r="BH96" s="204">
        <f>IF(N96="sníž. přenesená",J96,0)</f>
        <v>0</v>
      </c>
      <c r="BI96" s="204">
        <f>IF(N96="nulová",J96,0)</f>
        <v>0</v>
      </c>
      <c r="BJ96" s="24" t="s">
        <v>24</v>
      </c>
      <c r="BK96" s="204">
        <f>ROUND(I96*H96,2)</f>
        <v>0</v>
      </c>
      <c r="BL96" s="24" t="s">
        <v>168</v>
      </c>
      <c r="BM96" s="24" t="s">
        <v>303</v>
      </c>
    </row>
    <row r="97" spans="2:65" s="11" customFormat="1">
      <c r="B97" s="205"/>
      <c r="C97" s="206"/>
      <c r="D97" s="207" t="s">
        <v>170</v>
      </c>
      <c r="E97" s="208" t="s">
        <v>22</v>
      </c>
      <c r="F97" s="209" t="s">
        <v>942</v>
      </c>
      <c r="G97" s="206"/>
      <c r="H97" s="210" t="s">
        <v>22</v>
      </c>
      <c r="I97" s="211"/>
      <c r="J97" s="206"/>
      <c r="K97" s="206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170</v>
      </c>
      <c r="AU97" s="216" t="s">
        <v>82</v>
      </c>
      <c r="AV97" s="11" t="s">
        <v>24</v>
      </c>
      <c r="AW97" s="11" t="s">
        <v>37</v>
      </c>
      <c r="AX97" s="11" t="s">
        <v>73</v>
      </c>
      <c r="AY97" s="216" t="s">
        <v>161</v>
      </c>
    </row>
    <row r="98" spans="2:65" s="12" customFormat="1">
      <c r="B98" s="217"/>
      <c r="C98" s="218"/>
      <c r="D98" s="219" t="s">
        <v>170</v>
      </c>
      <c r="E98" s="220" t="s">
        <v>22</v>
      </c>
      <c r="F98" s="221" t="s">
        <v>943</v>
      </c>
      <c r="G98" s="218"/>
      <c r="H98" s="222">
        <v>2.97</v>
      </c>
      <c r="I98" s="223"/>
      <c r="J98" s="218"/>
      <c r="K98" s="218"/>
      <c r="L98" s="224"/>
      <c r="M98" s="225"/>
      <c r="N98" s="226"/>
      <c r="O98" s="226"/>
      <c r="P98" s="226"/>
      <c r="Q98" s="226"/>
      <c r="R98" s="226"/>
      <c r="S98" s="226"/>
      <c r="T98" s="227"/>
      <c r="AT98" s="228" t="s">
        <v>170</v>
      </c>
      <c r="AU98" s="228" t="s">
        <v>82</v>
      </c>
      <c r="AV98" s="12" t="s">
        <v>82</v>
      </c>
      <c r="AW98" s="12" t="s">
        <v>37</v>
      </c>
      <c r="AX98" s="12" t="s">
        <v>24</v>
      </c>
      <c r="AY98" s="228" t="s">
        <v>161</v>
      </c>
    </row>
    <row r="99" spans="2:65" s="1" customFormat="1" ht="44.25" customHeight="1">
      <c r="B99" s="41"/>
      <c r="C99" s="193" t="s">
        <v>168</v>
      </c>
      <c r="D99" s="193" t="s">
        <v>163</v>
      </c>
      <c r="E99" s="194" t="s">
        <v>198</v>
      </c>
      <c r="F99" s="195" t="s">
        <v>199</v>
      </c>
      <c r="G99" s="196" t="s">
        <v>175</v>
      </c>
      <c r="H99" s="197">
        <v>8.91</v>
      </c>
      <c r="I99" s="198"/>
      <c r="J99" s="199">
        <f>ROUND(I99*H99,2)</f>
        <v>0</v>
      </c>
      <c r="K99" s="195" t="s">
        <v>167</v>
      </c>
      <c r="L99" s="61"/>
      <c r="M99" s="200" t="s">
        <v>22</v>
      </c>
      <c r="N99" s="201" t="s">
        <v>44</v>
      </c>
      <c r="O99" s="42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AR99" s="24" t="s">
        <v>168</v>
      </c>
      <c r="AT99" s="24" t="s">
        <v>163</v>
      </c>
      <c r="AU99" s="24" t="s">
        <v>82</v>
      </c>
      <c r="AY99" s="24" t="s">
        <v>161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24" t="s">
        <v>24</v>
      </c>
      <c r="BK99" s="204">
        <f>ROUND(I99*H99,2)</f>
        <v>0</v>
      </c>
      <c r="BL99" s="24" t="s">
        <v>168</v>
      </c>
      <c r="BM99" s="24" t="s">
        <v>305</v>
      </c>
    </row>
    <row r="100" spans="2:65" s="12" customFormat="1">
      <c r="B100" s="217"/>
      <c r="C100" s="218"/>
      <c r="D100" s="219" t="s">
        <v>170</v>
      </c>
      <c r="E100" s="220" t="s">
        <v>22</v>
      </c>
      <c r="F100" s="221" t="s">
        <v>944</v>
      </c>
      <c r="G100" s="218"/>
      <c r="H100" s="222">
        <v>8.91</v>
      </c>
      <c r="I100" s="223"/>
      <c r="J100" s="218"/>
      <c r="K100" s="218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170</v>
      </c>
      <c r="AU100" s="228" t="s">
        <v>82</v>
      </c>
      <c r="AV100" s="12" t="s">
        <v>82</v>
      </c>
      <c r="AW100" s="12" t="s">
        <v>37</v>
      </c>
      <c r="AX100" s="12" t="s">
        <v>24</v>
      </c>
      <c r="AY100" s="228" t="s">
        <v>161</v>
      </c>
    </row>
    <row r="101" spans="2:65" s="1" customFormat="1" ht="44.25" customHeight="1">
      <c r="B101" s="41"/>
      <c r="C101" s="193" t="s">
        <v>192</v>
      </c>
      <c r="D101" s="193" t="s">
        <v>163</v>
      </c>
      <c r="E101" s="194" t="s">
        <v>203</v>
      </c>
      <c r="F101" s="195" t="s">
        <v>204</v>
      </c>
      <c r="G101" s="196" t="s">
        <v>175</v>
      </c>
      <c r="H101" s="197">
        <v>89.1</v>
      </c>
      <c r="I101" s="198"/>
      <c r="J101" s="199">
        <f>ROUND(I101*H101,2)</f>
        <v>0</v>
      </c>
      <c r="K101" s="195" t="s">
        <v>167</v>
      </c>
      <c r="L101" s="61"/>
      <c r="M101" s="200" t="s">
        <v>22</v>
      </c>
      <c r="N101" s="201" t="s">
        <v>44</v>
      </c>
      <c r="O101" s="42"/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AR101" s="24" t="s">
        <v>168</v>
      </c>
      <c r="AT101" s="24" t="s">
        <v>163</v>
      </c>
      <c r="AU101" s="24" t="s">
        <v>82</v>
      </c>
      <c r="AY101" s="24" t="s">
        <v>161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24" t="s">
        <v>24</v>
      </c>
      <c r="BK101" s="204">
        <f>ROUND(I101*H101,2)</f>
        <v>0</v>
      </c>
      <c r="BL101" s="24" t="s">
        <v>168</v>
      </c>
      <c r="BM101" s="24" t="s">
        <v>307</v>
      </c>
    </row>
    <row r="102" spans="2:65" s="12" customFormat="1">
      <c r="B102" s="217"/>
      <c r="C102" s="218"/>
      <c r="D102" s="219" t="s">
        <v>170</v>
      </c>
      <c r="E102" s="218"/>
      <c r="F102" s="221" t="s">
        <v>945</v>
      </c>
      <c r="G102" s="218"/>
      <c r="H102" s="222">
        <v>89.1</v>
      </c>
      <c r="I102" s="223"/>
      <c r="J102" s="218"/>
      <c r="K102" s="218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170</v>
      </c>
      <c r="AU102" s="228" t="s">
        <v>82</v>
      </c>
      <c r="AV102" s="12" t="s">
        <v>82</v>
      </c>
      <c r="AW102" s="12" t="s">
        <v>6</v>
      </c>
      <c r="AX102" s="12" t="s">
        <v>24</v>
      </c>
      <c r="AY102" s="228" t="s">
        <v>161</v>
      </c>
    </row>
    <row r="103" spans="2:65" s="1" customFormat="1" ht="31.5" customHeight="1">
      <c r="B103" s="41"/>
      <c r="C103" s="193" t="s">
        <v>197</v>
      </c>
      <c r="D103" s="193" t="s">
        <v>163</v>
      </c>
      <c r="E103" s="194" t="s">
        <v>309</v>
      </c>
      <c r="F103" s="195" t="s">
        <v>310</v>
      </c>
      <c r="G103" s="196" t="s">
        <v>175</v>
      </c>
      <c r="H103" s="197">
        <v>2.97</v>
      </c>
      <c r="I103" s="198"/>
      <c r="J103" s="199">
        <f>ROUND(I103*H103,2)</f>
        <v>0</v>
      </c>
      <c r="K103" s="195" t="s">
        <v>188</v>
      </c>
      <c r="L103" s="61"/>
      <c r="M103" s="200" t="s">
        <v>22</v>
      </c>
      <c r="N103" s="201" t="s">
        <v>44</v>
      </c>
      <c r="O103" s="42"/>
      <c r="P103" s="202">
        <f>O103*H103</f>
        <v>0</v>
      </c>
      <c r="Q103" s="202">
        <v>0</v>
      </c>
      <c r="R103" s="202">
        <f>Q103*H103</f>
        <v>0</v>
      </c>
      <c r="S103" s="202">
        <v>0</v>
      </c>
      <c r="T103" s="203">
        <f>S103*H103</f>
        <v>0</v>
      </c>
      <c r="AR103" s="24" t="s">
        <v>168</v>
      </c>
      <c r="AT103" s="24" t="s">
        <v>163</v>
      </c>
      <c r="AU103" s="24" t="s">
        <v>82</v>
      </c>
      <c r="AY103" s="24" t="s">
        <v>161</v>
      </c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24" t="s">
        <v>24</v>
      </c>
      <c r="BK103" s="204">
        <f>ROUND(I103*H103,2)</f>
        <v>0</v>
      </c>
      <c r="BL103" s="24" t="s">
        <v>168</v>
      </c>
      <c r="BM103" s="24" t="s">
        <v>946</v>
      </c>
    </row>
    <row r="104" spans="2:65" s="12" customFormat="1">
      <c r="B104" s="217"/>
      <c r="C104" s="218"/>
      <c r="D104" s="219" t="s">
        <v>170</v>
      </c>
      <c r="E104" s="220" t="s">
        <v>22</v>
      </c>
      <c r="F104" s="221" t="s">
        <v>947</v>
      </c>
      <c r="G104" s="218"/>
      <c r="H104" s="222">
        <v>2.97</v>
      </c>
      <c r="I104" s="223"/>
      <c r="J104" s="218"/>
      <c r="K104" s="218"/>
      <c r="L104" s="224"/>
      <c r="M104" s="225"/>
      <c r="N104" s="226"/>
      <c r="O104" s="226"/>
      <c r="P104" s="226"/>
      <c r="Q104" s="226"/>
      <c r="R104" s="226"/>
      <c r="S104" s="226"/>
      <c r="T104" s="227"/>
      <c r="AT104" s="228" t="s">
        <v>170</v>
      </c>
      <c r="AU104" s="228" t="s">
        <v>82</v>
      </c>
      <c r="AV104" s="12" t="s">
        <v>82</v>
      </c>
      <c r="AW104" s="12" t="s">
        <v>37</v>
      </c>
      <c r="AX104" s="12" t="s">
        <v>24</v>
      </c>
      <c r="AY104" s="228" t="s">
        <v>161</v>
      </c>
    </row>
    <row r="105" spans="2:65" s="1" customFormat="1" ht="22.5" customHeight="1">
      <c r="B105" s="41"/>
      <c r="C105" s="193" t="s">
        <v>202</v>
      </c>
      <c r="D105" s="193" t="s">
        <v>163</v>
      </c>
      <c r="E105" s="194" t="s">
        <v>208</v>
      </c>
      <c r="F105" s="195" t="s">
        <v>209</v>
      </c>
      <c r="G105" s="196" t="s">
        <v>175</v>
      </c>
      <c r="H105" s="197">
        <v>8.91</v>
      </c>
      <c r="I105" s="198"/>
      <c r="J105" s="199">
        <f>ROUND(I105*H105,2)</f>
        <v>0</v>
      </c>
      <c r="K105" s="195" t="s">
        <v>167</v>
      </c>
      <c r="L105" s="61"/>
      <c r="M105" s="200" t="s">
        <v>22</v>
      </c>
      <c r="N105" s="201" t="s">
        <v>44</v>
      </c>
      <c r="O105" s="42"/>
      <c r="P105" s="202">
        <f>O105*H105</f>
        <v>0</v>
      </c>
      <c r="Q105" s="202">
        <v>0</v>
      </c>
      <c r="R105" s="202">
        <f>Q105*H105</f>
        <v>0</v>
      </c>
      <c r="S105" s="202">
        <v>0</v>
      </c>
      <c r="T105" s="203">
        <f>S105*H105</f>
        <v>0</v>
      </c>
      <c r="AR105" s="24" t="s">
        <v>168</v>
      </c>
      <c r="AT105" s="24" t="s">
        <v>163</v>
      </c>
      <c r="AU105" s="24" t="s">
        <v>82</v>
      </c>
      <c r="AY105" s="24" t="s">
        <v>161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4" t="s">
        <v>24</v>
      </c>
      <c r="BK105" s="204">
        <f>ROUND(I105*H105,2)</f>
        <v>0</v>
      </c>
      <c r="BL105" s="24" t="s">
        <v>168</v>
      </c>
      <c r="BM105" s="24" t="s">
        <v>313</v>
      </c>
    </row>
    <row r="106" spans="2:65" s="1" customFormat="1" ht="22.5" customHeight="1">
      <c r="B106" s="41"/>
      <c r="C106" s="193" t="s">
        <v>207</v>
      </c>
      <c r="D106" s="193" t="s">
        <v>163</v>
      </c>
      <c r="E106" s="194" t="s">
        <v>314</v>
      </c>
      <c r="F106" s="195" t="s">
        <v>213</v>
      </c>
      <c r="G106" s="196" t="s">
        <v>214</v>
      </c>
      <c r="H106" s="197">
        <v>11.286</v>
      </c>
      <c r="I106" s="198"/>
      <c r="J106" s="199">
        <f>ROUND(I106*H106,2)</f>
        <v>0</v>
      </c>
      <c r="K106" s="195" t="s">
        <v>22</v>
      </c>
      <c r="L106" s="61"/>
      <c r="M106" s="200" t="s">
        <v>22</v>
      </c>
      <c r="N106" s="201" t="s">
        <v>44</v>
      </c>
      <c r="O106" s="42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AR106" s="24" t="s">
        <v>168</v>
      </c>
      <c r="AT106" s="24" t="s">
        <v>163</v>
      </c>
      <c r="AU106" s="24" t="s">
        <v>82</v>
      </c>
      <c r="AY106" s="24" t="s">
        <v>161</v>
      </c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4" t="s">
        <v>24</v>
      </c>
      <c r="BK106" s="204">
        <f>ROUND(I106*H106,2)</f>
        <v>0</v>
      </c>
      <c r="BL106" s="24" t="s">
        <v>168</v>
      </c>
      <c r="BM106" s="24" t="s">
        <v>316</v>
      </c>
    </row>
    <row r="107" spans="2:65" s="12" customFormat="1">
      <c r="B107" s="217"/>
      <c r="C107" s="218"/>
      <c r="D107" s="219" t="s">
        <v>170</v>
      </c>
      <c r="E107" s="220" t="s">
        <v>22</v>
      </c>
      <c r="F107" s="221" t="s">
        <v>948</v>
      </c>
      <c r="G107" s="218"/>
      <c r="H107" s="222">
        <v>11.286</v>
      </c>
      <c r="I107" s="223"/>
      <c r="J107" s="218"/>
      <c r="K107" s="218"/>
      <c r="L107" s="224"/>
      <c r="M107" s="225"/>
      <c r="N107" s="226"/>
      <c r="O107" s="226"/>
      <c r="P107" s="226"/>
      <c r="Q107" s="226"/>
      <c r="R107" s="226"/>
      <c r="S107" s="226"/>
      <c r="T107" s="227"/>
      <c r="AT107" s="228" t="s">
        <v>170</v>
      </c>
      <c r="AU107" s="228" t="s">
        <v>82</v>
      </c>
      <c r="AV107" s="12" t="s">
        <v>82</v>
      </c>
      <c r="AW107" s="12" t="s">
        <v>37</v>
      </c>
      <c r="AX107" s="12" t="s">
        <v>24</v>
      </c>
      <c r="AY107" s="228" t="s">
        <v>161</v>
      </c>
    </row>
    <row r="108" spans="2:65" s="1" customFormat="1" ht="22.5" customHeight="1">
      <c r="B108" s="41"/>
      <c r="C108" s="193" t="s">
        <v>211</v>
      </c>
      <c r="D108" s="193" t="s">
        <v>163</v>
      </c>
      <c r="E108" s="194" t="s">
        <v>318</v>
      </c>
      <c r="F108" s="195" t="s">
        <v>319</v>
      </c>
      <c r="G108" s="196" t="s">
        <v>214</v>
      </c>
      <c r="H108" s="197">
        <v>5.6429999999999998</v>
      </c>
      <c r="I108" s="198"/>
      <c r="J108" s="199">
        <f>ROUND(I108*H108,2)</f>
        <v>0</v>
      </c>
      <c r="K108" s="195" t="s">
        <v>22</v>
      </c>
      <c r="L108" s="61"/>
      <c r="M108" s="200" t="s">
        <v>22</v>
      </c>
      <c r="N108" s="201" t="s">
        <v>44</v>
      </c>
      <c r="O108" s="42"/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AR108" s="24" t="s">
        <v>168</v>
      </c>
      <c r="AT108" s="24" t="s">
        <v>163</v>
      </c>
      <c r="AU108" s="24" t="s">
        <v>82</v>
      </c>
      <c r="AY108" s="24" t="s">
        <v>161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4" t="s">
        <v>24</v>
      </c>
      <c r="BK108" s="204">
        <f>ROUND(I108*H108,2)</f>
        <v>0</v>
      </c>
      <c r="BL108" s="24" t="s">
        <v>168</v>
      </c>
      <c r="BM108" s="24" t="s">
        <v>949</v>
      </c>
    </row>
    <row r="109" spans="2:65" s="12" customFormat="1">
      <c r="B109" s="217"/>
      <c r="C109" s="218"/>
      <c r="D109" s="219" t="s">
        <v>170</v>
      </c>
      <c r="E109" s="220" t="s">
        <v>22</v>
      </c>
      <c r="F109" s="221" t="s">
        <v>950</v>
      </c>
      <c r="G109" s="218"/>
      <c r="H109" s="222">
        <v>5.6429999999999998</v>
      </c>
      <c r="I109" s="223"/>
      <c r="J109" s="218"/>
      <c r="K109" s="218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170</v>
      </c>
      <c r="AU109" s="228" t="s">
        <v>82</v>
      </c>
      <c r="AV109" s="12" t="s">
        <v>82</v>
      </c>
      <c r="AW109" s="12" t="s">
        <v>37</v>
      </c>
      <c r="AX109" s="12" t="s">
        <v>24</v>
      </c>
      <c r="AY109" s="228" t="s">
        <v>161</v>
      </c>
    </row>
    <row r="110" spans="2:65" s="1" customFormat="1" ht="22.5" customHeight="1">
      <c r="B110" s="41"/>
      <c r="C110" s="193" t="s">
        <v>217</v>
      </c>
      <c r="D110" s="193" t="s">
        <v>163</v>
      </c>
      <c r="E110" s="194" t="s">
        <v>218</v>
      </c>
      <c r="F110" s="195" t="s">
        <v>219</v>
      </c>
      <c r="G110" s="196" t="s">
        <v>220</v>
      </c>
      <c r="H110" s="197">
        <v>39.6</v>
      </c>
      <c r="I110" s="198"/>
      <c r="J110" s="199">
        <f>ROUND(I110*H110,2)</f>
        <v>0</v>
      </c>
      <c r="K110" s="195" t="s">
        <v>167</v>
      </c>
      <c r="L110" s="61"/>
      <c r="M110" s="200" t="s">
        <v>22</v>
      </c>
      <c r="N110" s="201" t="s">
        <v>44</v>
      </c>
      <c r="O110" s="42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AR110" s="24" t="s">
        <v>168</v>
      </c>
      <c r="AT110" s="24" t="s">
        <v>163</v>
      </c>
      <c r="AU110" s="24" t="s">
        <v>82</v>
      </c>
      <c r="AY110" s="24" t="s">
        <v>161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4" t="s">
        <v>24</v>
      </c>
      <c r="BK110" s="204">
        <f>ROUND(I110*H110,2)</f>
        <v>0</v>
      </c>
      <c r="BL110" s="24" t="s">
        <v>168</v>
      </c>
      <c r="BM110" s="24" t="s">
        <v>322</v>
      </c>
    </row>
    <row r="111" spans="2:65" s="11" customFormat="1">
      <c r="B111" s="205"/>
      <c r="C111" s="206"/>
      <c r="D111" s="207" t="s">
        <v>170</v>
      </c>
      <c r="E111" s="208" t="s">
        <v>22</v>
      </c>
      <c r="F111" s="209" t="s">
        <v>938</v>
      </c>
      <c r="G111" s="206"/>
      <c r="H111" s="210" t="s">
        <v>22</v>
      </c>
      <c r="I111" s="211"/>
      <c r="J111" s="206"/>
      <c r="K111" s="206"/>
      <c r="L111" s="212"/>
      <c r="M111" s="213"/>
      <c r="N111" s="214"/>
      <c r="O111" s="214"/>
      <c r="P111" s="214"/>
      <c r="Q111" s="214"/>
      <c r="R111" s="214"/>
      <c r="S111" s="214"/>
      <c r="T111" s="215"/>
      <c r="AT111" s="216" t="s">
        <v>170</v>
      </c>
      <c r="AU111" s="216" t="s">
        <v>82</v>
      </c>
      <c r="AV111" s="11" t="s">
        <v>24</v>
      </c>
      <c r="AW111" s="11" t="s">
        <v>37</v>
      </c>
      <c r="AX111" s="11" t="s">
        <v>73</v>
      </c>
      <c r="AY111" s="216" t="s">
        <v>161</v>
      </c>
    </row>
    <row r="112" spans="2:65" s="12" customFormat="1">
      <c r="B112" s="217"/>
      <c r="C112" s="218"/>
      <c r="D112" s="207" t="s">
        <v>170</v>
      </c>
      <c r="E112" s="229" t="s">
        <v>22</v>
      </c>
      <c r="F112" s="230" t="s">
        <v>951</v>
      </c>
      <c r="G112" s="218"/>
      <c r="H112" s="231">
        <v>39.6</v>
      </c>
      <c r="I112" s="223"/>
      <c r="J112" s="218"/>
      <c r="K112" s="218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170</v>
      </c>
      <c r="AU112" s="228" t="s">
        <v>82</v>
      </c>
      <c r="AV112" s="12" t="s">
        <v>82</v>
      </c>
      <c r="AW112" s="12" t="s">
        <v>37</v>
      </c>
      <c r="AX112" s="12" t="s">
        <v>24</v>
      </c>
      <c r="AY112" s="228" t="s">
        <v>161</v>
      </c>
    </row>
    <row r="113" spans="2:65" s="10" customFormat="1" ht="29.85" customHeight="1">
      <c r="B113" s="176"/>
      <c r="C113" s="177"/>
      <c r="D113" s="190" t="s">
        <v>72</v>
      </c>
      <c r="E113" s="191" t="s">
        <v>192</v>
      </c>
      <c r="F113" s="191" t="s">
        <v>228</v>
      </c>
      <c r="G113" s="177"/>
      <c r="H113" s="177"/>
      <c r="I113" s="180"/>
      <c r="J113" s="192">
        <f>BK113</f>
        <v>0</v>
      </c>
      <c r="K113" s="177"/>
      <c r="L113" s="182"/>
      <c r="M113" s="183"/>
      <c r="N113" s="184"/>
      <c r="O113" s="184"/>
      <c r="P113" s="185">
        <f>SUM(P114:P125)</f>
        <v>0</v>
      </c>
      <c r="Q113" s="184"/>
      <c r="R113" s="185">
        <f>SUM(R114:R125)</f>
        <v>32.454143999999999</v>
      </c>
      <c r="S113" s="184"/>
      <c r="T113" s="186">
        <f>SUM(T114:T125)</f>
        <v>0</v>
      </c>
      <c r="AR113" s="187" t="s">
        <v>24</v>
      </c>
      <c r="AT113" s="188" t="s">
        <v>72</v>
      </c>
      <c r="AU113" s="188" t="s">
        <v>24</v>
      </c>
      <c r="AY113" s="187" t="s">
        <v>161</v>
      </c>
      <c r="BK113" s="189">
        <f>SUM(BK114:BK125)</f>
        <v>0</v>
      </c>
    </row>
    <row r="114" spans="2:65" s="1" customFormat="1" ht="22.5" customHeight="1">
      <c r="B114" s="41"/>
      <c r="C114" s="193" t="s">
        <v>224</v>
      </c>
      <c r="D114" s="193" t="s">
        <v>163</v>
      </c>
      <c r="E114" s="194" t="s">
        <v>230</v>
      </c>
      <c r="F114" s="195" t="s">
        <v>231</v>
      </c>
      <c r="G114" s="196" t="s">
        <v>220</v>
      </c>
      <c r="H114" s="197">
        <v>36</v>
      </c>
      <c r="I114" s="198"/>
      <c r="J114" s="199">
        <f>ROUND(I114*H114,2)</f>
        <v>0</v>
      </c>
      <c r="K114" s="195" t="s">
        <v>188</v>
      </c>
      <c r="L114" s="61"/>
      <c r="M114" s="200" t="s">
        <v>22</v>
      </c>
      <c r="N114" s="201" t="s">
        <v>44</v>
      </c>
      <c r="O114" s="42"/>
      <c r="P114" s="202">
        <f>O114*H114</f>
        <v>0</v>
      </c>
      <c r="Q114" s="202">
        <v>0.11637</v>
      </c>
      <c r="R114" s="202">
        <f>Q114*H114</f>
        <v>4.1893200000000004</v>
      </c>
      <c r="S114" s="202">
        <v>0</v>
      </c>
      <c r="T114" s="203">
        <f>S114*H114</f>
        <v>0</v>
      </c>
      <c r="AR114" s="24" t="s">
        <v>168</v>
      </c>
      <c r="AT114" s="24" t="s">
        <v>163</v>
      </c>
      <c r="AU114" s="24" t="s">
        <v>82</v>
      </c>
      <c r="AY114" s="24" t="s">
        <v>161</v>
      </c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24" t="s">
        <v>24</v>
      </c>
      <c r="BK114" s="204">
        <f>ROUND(I114*H114,2)</f>
        <v>0</v>
      </c>
      <c r="BL114" s="24" t="s">
        <v>168</v>
      </c>
      <c r="BM114" s="24" t="s">
        <v>952</v>
      </c>
    </row>
    <row r="115" spans="2:65" s="11" customFormat="1">
      <c r="B115" s="205"/>
      <c r="C115" s="206"/>
      <c r="D115" s="207" t="s">
        <v>170</v>
      </c>
      <c r="E115" s="208" t="s">
        <v>22</v>
      </c>
      <c r="F115" s="209" t="s">
        <v>233</v>
      </c>
      <c r="G115" s="206"/>
      <c r="H115" s="210" t="s">
        <v>22</v>
      </c>
      <c r="I115" s="211"/>
      <c r="J115" s="206"/>
      <c r="K115" s="206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170</v>
      </c>
      <c r="AU115" s="216" t="s">
        <v>82</v>
      </c>
      <c r="AV115" s="11" t="s">
        <v>24</v>
      </c>
      <c r="AW115" s="11" t="s">
        <v>37</v>
      </c>
      <c r="AX115" s="11" t="s">
        <v>73</v>
      </c>
      <c r="AY115" s="216" t="s">
        <v>161</v>
      </c>
    </row>
    <row r="116" spans="2:65" s="12" customFormat="1">
      <c r="B116" s="217"/>
      <c r="C116" s="218"/>
      <c r="D116" s="219" t="s">
        <v>170</v>
      </c>
      <c r="E116" s="220" t="s">
        <v>22</v>
      </c>
      <c r="F116" s="221" t="s">
        <v>544</v>
      </c>
      <c r="G116" s="218"/>
      <c r="H116" s="222">
        <v>36</v>
      </c>
      <c r="I116" s="223"/>
      <c r="J116" s="218"/>
      <c r="K116" s="218"/>
      <c r="L116" s="224"/>
      <c r="M116" s="225"/>
      <c r="N116" s="226"/>
      <c r="O116" s="226"/>
      <c r="P116" s="226"/>
      <c r="Q116" s="226"/>
      <c r="R116" s="226"/>
      <c r="S116" s="226"/>
      <c r="T116" s="227"/>
      <c r="AT116" s="228" t="s">
        <v>170</v>
      </c>
      <c r="AU116" s="228" t="s">
        <v>82</v>
      </c>
      <c r="AV116" s="12" t="s">
        <v>82</v>
      </c>
      <c r="AW116" s="12" t="s">
        <v>37</v>
      </c>
      <c r="AX116" s="12" t="s">
        <v>24</v>
      </c>
      <c r="AY116" s="228" t="s">
        <v>161</v>
      </c>
    </row>
    <row r="117" spans="2:65" s="1" customFormat="1" ht="22.5" customHeight="1">
      <c r="B117" s="41"/>
      <c r="C117" s="193" t="s">
        <v>229</v>
      </c>
      <c r="D117" s="193" t="s">
        <v>163</v>
      </c>
      <c r="E117" s="194" t="s">
        <v>236</v>
      </c>
      <c r="F117" s="195" t="s">
        <v>237</v>
      </c>
      <c r="G117" s="196" t="s">
        <v>220</v>
      </c>
      <c r="H117" s="197">
        <v>39.6</v>
      </c>
      <c r="I117" s="198"/>
      <c r="J117" s="199">
        <f>ROUND(I117*H117,2)</f>
        <v>0</v>
      </c>
      <c r="K117" s="195" t="s">
        <v>167</v>
      </c>
      <c r="L117" s="61"/>
      <c r="M117" s="200" t="s">
        <v>22</v>
      </c>
      <c r="N117" s="201" t="s">
        <v>44</v>
      </c>
      <c r="O117" s="42"/>
      <c r="P117" s="202">
        <f>O117*H117</f>
        <v>0</v>
      </c>
      <c r="Q117" s="202">
        <v>0.27994000000000002</v>
      </c>
      <c r="R117" s="202">
        <f>Q117*H117</f>
        <v>11.085624000000001</v>
      </c>
      <c r="S117" s="202">
        <v>0</v>
      </c>
      <c r="T117" s="203">
        <f>S117*H117</f>
        <v>0</v>
      </c>
      <c r="AR117" s="24" t="s">
        <v>168</v>
      </c>
      <c r="AT117" s="24" t="s">
        <v>163</v>
      </c>
      <c r="AU117" s="24" t="s">
        <v>82</v>
      </c>
      <c r="AY117" s="24" t="s">
        <v>161</v>
      </c>
      <c r="BE117" s="204">
        <f>IF(N117="základní",J117,0)</f>
        <v>0</v>
      </c>
      <c r="BF117" s="204">
        <f>IF(N117="snížená",J117,0)</f>
        <v>0</v>
      </c>
      <c r="BG117" s="204">
        <f>IF(N117="zákl. přenesená",J117,0)</f>
        <v>0</v>
      </c>
      <c r="BH117" s="204">
        <f>IF(N117="sníž. přenesená",J117,0)</f>
        <v>0</v>
      </c>
      <c r="BI117" s="204">
        <f>IF(N117="nulová",J117,0)</f>
        <v>0</v>
      </c>
      <c r="BJ117" s="24" t="s">
        <v>24</v>
      </c>
      <c r="BK117" s="204">
        <f>ROUND(I117*H117,2)</f>
        <v>0</v>
      </c>
      <c r="BL117" s="24" t="s">
        <v>168</v>
      </c>
      <c r="BM117" s="24" t="s">
        <v>953</v>
      </c>
    </row>
    <row r="118" spans="2:65" s="11" customFormat="1">
      <c r="B118" s="205"/>
      <c r="C118" s="206"/>
      <c r="D118" s="207" t="s">
        <v>170</v>
      </c>
      <c r="E118" s="208" t="s">
        <v>22</v>
      </c>
      <c r="F118" s="209" t="s">
        <v>954</v>
      </c>
      <c r="G118" s="206"/>
      <c r="H118" s="210" t="s">
        <v>22</v>
      </c>
      <c r="I118" s="211"/>
      <c r="J118" s="206"/>
      <c r="K118" s="206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170</v>
      </c>
      <c r="AU118" s="216" t="s">
        <v>82</v>
      </c>
      <c r="AV118" s="11" t="s">
        <v>24</v>
      </c>
      <c r="AW118" s="11" t="s">
        <v>37</v>
      </c>
      <c r="AX118" s="11" t="s">
        <v>73</v>
      </c>
      <c r="AY118" s="216" t="s">
        <v>161</v>
      </c>
    </row>
    <row r="119" spans="2:65" s="12" customFormat="1">
      <c r="B119" s="217"/>
      <c r="C119" s="218"/>
      <c r="D119" s="219" t="s">
        <v>170</v>
      </c>
      <c r="E119" s="220" t="s">
        <v>22</v>
      </c>
      <c r="F119" s="221" t="s">
        <v>951</v>
      </c>
      <c r="G119" s="218"/>
      <c r="H119" s="222">
        <v>39.6</v>
      </c>
      <c r="I119" s="223"/>
      <c r="J119" s="218"/>
      <c r="K119" s="218"/>
      <c r="L119" s="224"/>
      <c r="M119" s="225"/>
      <c r="N119" s="226"/>
      <c r="O119" s="226"/>
      <c r="P119" s="226"/>
      <c r="Q119" s="226"/>
      <c r="R119" s="226"/>
      <c r="S119" s="226"/>
      <c r="T119" s="227"/>
      <c r="AT119" s="228" t="s">
        <v>170</v>
      </c>
      <c r="AU119" s="228" t="s">
        <v>82</v>
      </c>
      <c r="AV119" s="12" t="s">
        <v>82</v>
      </c>
      <c r="AW119" s="12" t="s">
        <v>37</v>
      </c>
      <c r="AX119" s="12" t="s">
        <v>24</v>
      </c>
      <c r="AY119" s="228" t="s">
        <v>161</v>
      </c>
    </row>
    <row r="120" spans="2:65" s="1" customFormat="1" ht="31.5" customHeight="1">
      <c r="B120" s="41"/>
      <c r="C120" s="193" t="s">
        <v>235</v>
      </c>
      <c r="D120" s="193" t="s">
        <v>163</v>
      </c>
      <c r="E120" s="194" t="s">
        <v>241</v>
      </c>
      <c r="F120" s="195" t="s">
        <v>242</v>
      </c>
      <c r="G120" s="196" t="s">
        <v>220</v>
      </c>
      <c r="H120" s="197">
        <v>36</v>
      </c>
      <c r="I120" s="198"/>
      <c r="J120" s="199">
        <f>ROUND(I120*H120,2)</f>
        <v>0</v>
      </c>
      <c r="K120" s="195" t="s">
        <v>167</v>
      </c>
      <c r="L120" s="61"/>
      <c r="M120" s="200" t="s">
        <v>22</v>
      </c>
      <c r="N120" s="201" t="s">
        <v>44</v>
      </c>
      <c r="O120" s="42"/>
      <c r="P120" s="202">
        <f>O120*H120</f>
        <v>0</v>
      </c>
      <c r="Q120" s="202">
        <v>0.47720000000000001</v>
      </c>
      <c r="R120" s="202">
        <f>Q120*H120</f>
        <v>17.179200000000002</v>
      </c>
      <c r="S120" s="202">
        <v>0</v>
      </c>
      <c r="T120" s="203">
        <f>S120*H120</f>
        <v>0</v>
      </c>
      <c r="AR120" s="24" t="s">
        <v>168</v>
      </c>
      <c r="AT120" s="24" t="s">
        <v>163</v>
      </c>
      <c r="AU120" s="24" t="s">
        <v>82</v>
      </c>
      <c r="AY120" s="24" t="s">
        <v>161</v>
      </c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24" t="s">
        <v>24</v>
      </c>
      <c r="BK120" s="204">
        <f>ROUND(I120*H120,2)</f>
        <v>0</v>
      </c>
      <c r="BL120" s="24" t="s">
        <v>168</v>
      </c>
      <c r="BM120" s="24" t="s">
        <v>955</v>
      </c>
    </row>
    <row r="121" spans="2:65" s="11" customFormat="1">
      <c r="B121" s="205"/>
      <c r="C121" s="206"/>
      <c r="D121" s="207" t="s">
        <v>170</v>
      </c>
      <c r="E121" s="208" t="s">
        <v>22</v>
      </c>
      <c r="F121" s="209" t="s">
        <v>244</v>
      </c>
      <c r="G121" s="206"/>
      <c r="H121" s="210" t="s">
        <v>22</v>
      </c>
      <c r="I121" s="211"/>
      <c r="J121" s="206"/>
      <c r="K121" s="206"/>
      <c r="L121" s="212"/>
      <c r="M121" s="213"/>
      <c r="N121" s="214"/>
      <c r="O121" s="214"/>
      <c r="P121" s="214"/>
      <c r="Q121" s="214"/>
      <c r="R121" s="214"/>
      <c r="S121" s="214"/>
      <c r="T121" s="215"/>
      <c r="AT121" s="216" t="s">
        <v>170</v>
      </c>
      <c r="AU121" s="216" t="s">
        <v>82</v>
      </c>
      <c r="AV121" s="11" t="s">
        <v>24</v>
      </c>
      <c r="AW121" s="11" t="s">
        <v>37</v>
      </c>
      <c r="AX121" s="11" t="s">
        <v>73</v>
      </c>
      <c r="AY121" s="216" t="s">
        <v>161</v>
      </c>
    </row>
    <row r="122" spans="2:65" s="11" customFormat="1">
      <c r="B122" s="205"/>
      <c r="C122" s="206"/>
      <c r="D122" s="207" t="s">
        <v>170</v>
      </c>
      <c r="E122" s="208" t="s">
        <v>22</v>
      </c>
      <c r="F122" s="209" t="s">
        <v>245</v>
      </c>
      <c r="G122" s="206"/>
      <c r="H122" s="210" t="s">
        <v>22</v>
      </c>
      <c r="I122" s="211"/>
      <c r="J122" s="206"/>
      <c r="K122" s="206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170</v>
      </c>
      <c r="AU122" s="216" t="s">
        <v>82</v>
      </c>
      <c r="AV122" s="11" t="s">
        <v>24</v>
      </c>
      <c r="AW122" s="11" t="s">
        <v>37</v>
      </c>
      <c r="AX122" s="11" t="s">
        <v>73</v>
      </c>
      <c r="AY122" s="216" t="s">
        <v>161</v>
      </c>
    </row>
    <row r="123" spans="2:65" s="11" customFormat="1">
      <c r="B123" s="205"/>
      <c r="C123" s="206"/>
      <c r="D123" s="207" t="s">
        <v>170</v>
      </c>
      <c r="E123" s="208" t="s">
        <v>22</v>
      </c>
      <c r="F123" s="209" t="s">
        <v>246</v>
      </c>
      <c r="G123" s="206"/>
      <c r="H123" s="210" t="s">
        <v>22</v>
      </c>
      <c r="I123" s="211"/>
      <c r="J123" s="206"/>
      <c r="K123" s="206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170</v>
      </c>
      <c r="AU123" s="216" t="s">
        <v>82</v>
      </c>
      <c r="AV123" s="11" t="s">
        <v>24</v>
      </c>
      <c r="AW123" s="11" t="s">
        <v>37</v>
      </c>
      <c r="AX123" s="11" t="s">
        <v>73</v>
      </c>
      <c r="AY123" s="216" t="s">
        <v>161</v>
      </c>
    </row>
    <row r="124" spans="2:65" s="12" customFormat="1">
      <c r="B124" s="217"/>
      <c r="C124" s="218"/>
      <c r="D124" s="219" t="s">
        <v>170</v>
      </c>
      <c r="E124" s="220" t="s">
        <v>22</v>
      </c>
      <c r="F124" s="221" t="s">
        <v>544</v>
      </c>
      <c r="G124" s="218"/>
      <c r="H124" s="222">
        <v>36</v>
      </c>
      <c r="I124" s="223"/>
      <c r="J124" s="218"/>
      <c r="K124" s="218"/>
      <c r="L124" s="224"/>
      <c r="M124" s="225"/>
      <c r="N124" s="226"/>
      <c r="O124" s="226"/>
      <c r="P124" s="226"/>
      <c r="Q124" s="226"/>
      <c r="R124" s="226"/>
      <c r="S124" s="226"/>
      <c r="T124" s="227"/>
      <c r="AT124" s="228" t="s">
        <v>170</v>
      </c>
      <c r="AU124" s="228" t="s">
        <v>82</v>
      </c>
      <c r="AV124" s="12" t="s">
        <v>82</v>
      </c>
      <c r="AW124" s="12" t="s">
        <v>37</v>
      </c>
      <c r="AX124" s="12" t="s">
        <v>24</v>
      </c>
      <c r="AY124" s="228" t="s">
        <v>161</v>
      </c>
    </row>
    <row r="125" spans="2:65" s="1" customFormat="1" ht="31.5" customHeight="1">
      <c r="B125" s="41"/>
      <c r="C125" s="193" t="s">
        <v>240</v>
      </c>
      <c r="D125" s="193" t="s">
        <v>163</v>
      </c>
      <c r="E125" s="194" t="s">
        <v>252</v>
      </c>
      <c r="F125" s="195" t="s">
        <v>253</v>
      </c>
      <c r="G125" s="196" t="s">
        <v>220</v>
      </c>
      <c r="H125" s="197">
        <v>36</v>
      </c>
      <c r="I125" s="198"/>
      <c r="J125" s="199">
        <f>ROUND(I125*H125,2)</f>
        <v>0</v>
      </c>
      <c r="K125" s="195" t="s">
        <v>22</v>
      </c>
      <c r="L125" s="61"/>
      <c r="M125" s="200" t="s">
        <v>22</v>
      </c>
      <c r="N125" s="201" t="s">
        <v>44</v>
      </c>
      <c r="O125" s="42"/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AR125" s="24" t="s">
        <v>168</v>
      </c>
      <c r="AT125" s="24" t="s">
        <v>163</v>
      </c>
      <c r="AU125" s="24" t="s">
        <v>82</v>
      </c>
      <c r="AY125" s="24" t="s">
        <v>161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24" t="s">
        <v>24</v>
      </c>
      <c r="BK125" s="204">
        <f>ROUND(I125*H125,2)</f>
        <v>0</v>
      </c>
      <c r="BL125" s="24" t="s">
        <v>168</v>
      </c>
      <c r="BM125" s="24" t="s">
        <v>956</v>
      </c>
    </row>
    <row r="126" spans="2:65" s="10" customFormat="1" ht="29.85" customHeight="1">
      <c r="B126" s="176"/>
      <c r="C126" s="177"/>
      <c r="D126" s="190" t="s">
        <v>72</v>
      </c>
      <c r="E126" s="191" t="s">
        <v>211</v>
      </c>
      <c r="F126" s="191" t="s">
        <v>255</v>
      </c>
      <c r="G126" s="177"/>
      <c r="H126" s="177"/>
      <c r="I126" s="180"/>
      <c r="J126" s="192">
        <f>BK126</f>
        <v>0</v>
      </c>
      <c r="K126" s="177"/>
      <c r="L126" s="182"/>
      <c r="M126" s="183"/>
      <c r="N126" s="184"/>
      <c r="O126" s="184"/>
      <c r="P126" s="185">
        <f>SUM(P127:P130)</f>
        <v>0</v>
      </c>
      <c r="Q126" s="184"/>
      <c r="R126" s="185">
        <f>SUM(R127:R130)</f>
        <v>3.4380315000000001</v>
      </c>
      <c r="S126" s="184"/>
      <c r="T126" s="186">
        <f>SUM(T127:T130)</f>
        <v>0</v>
      </c>
      <c r="AR126" s="187" t="s">
        <v>24</v>
      </c>
      <c r="AT126" s="188" t="s">
        <v>72</v>
      </c>
      <c r="AU126" s="188" t="s">
        <v>24</v>
      </c>
      <c r="AY126" s="187" t="s">
        <v>161</v>
      </c>
      <c r="BK126" s="189">
        <f>SUM(BK127:BK130)</f>
        <v>0</v>
      </c>
    </row>
    <row r="127" spans="2:65" s="1" customFormat="1" ht="31.5" customHeight="1">
      <c r="B127" s="41"/>
      <c r="C127" s="193" t="s">
        <v>269</v>
      </c>
      <c r="D127" s="193" t="s">
        <v>163</v>
      </c>
      <c r="E127" s="194" t="s">
        <v>257</v>
      </c>
      <c r="F127" s="195" t="s">
        <v>258</v>
      </c>
      <c r="G127" s="196" t="s">
        <v>166</v>
      </c>
      <c r="H127" s="197">
        <v>27.41</v>
      </c>
      <c r="I127" s="198"/>
      <c r="J127" s="199">
        <f>ROUND(I127*H127,2)</f>
        <v>0</v>
      </c>
      <c r="K127" s="195" t="s">
        <v>167</v>
      </c>
      <c r="L127" s="61"/>
      <c r="M127" s="200" t="s">
        <v>22</v>
      </c>
      <c r="N127" s="201" t="s">
        <v>44</v>
      </c>
      <c r="O127" s="42"/>
      <c r="P127" s="202">
        <f>O127*H127</f>
        <v>0</v>
      </c>
      <c r="Q127" s="202">
        <v>0.10095</v>
      </c>
      <c r="R127" s="202">
        <f>Q127*H127</f>
        <v>2.7670395000000001</v>
      </c>
      <c r="S127" s="202">
        <v>0</v>
      </c>
      <c r="T127" s="203">
        <f>S127*H127</f>
        <v>0</v>
      </c>
      <c r="AR127" s="24" t="s">
        <v>168</v>
      </c>
      <c r="AT127" s="24" t="s">
        <v>163</v>
      </c>
      <c r="AU127" s="24" t="s">
        <v>82</v>
      </c>
      <c r="AY127" s="24" t="s">
        <v>161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24" t="s">
        <v>24</v>
      </c>
      <c r="BK127" s="204">
        <f>ROUND(I127*H127,2)</f>
        <v>0</v>
      </c>
      <c r="BL127" s="24" t="s">
        <v>168</v>
      </c>
      <c r="BM127" s="24" t="s">
        <v>957</v>
      </c>
    </row>
    <row r="128" spans="2:65" s="12" customFormat="1">
      <c r="B128" s="217"/>
      <c r="C128" s="218"/>
      <c r="D128" s="219" t="s">
        <v>170</v>
      </c>
      <c r="E128" s="220" t="s">
        <v>22</v>
      </c>
      <c r="F128" s="221" t="s">
        <v>958</v>
      </c>
      <c r="G128" s="218"/>
      <c r="H128" s="222">
        <v>27.41</v>
      </c>
      <c r="I128" s="223"/>
      <c r="J128" s="218"/>
      <c r="K128" s="218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170</v>
      </c>
      <c r="AU128" s="228" t="s">
        <v>82</v>
      </c>
      <c r="AV128" s="12" t="s">
        <v>82</v>
      </c>
      <c r="AW128" s="12" t="s">
        <v>37</v>
      </c>
      <c r="AX128" s="12" t="s">
        <v>24</v>
      </c>
      <c r="AY128" s="228" t="s">
        <v>161</v>
      </c>
    </row>
    <row r="129" spans="2:65" s="1" customFormat="1" ht="22.5" customHeight="1">
      <c r="B129" s="41"/>
      <c r="C129" s="232" t="s">
        <v>273</v>
      </c>
      <c r="D129" s="232" t="s">
        <v>261</v>
      </c>
      <c r="E129" s="233" t="s">
        <v>262</v>
      </c>
      <c r="F129" s="234" t="s">
        <v>263</v>
      </c>
      <c r="G129" s="235" t="s">
        <v>264</v>
      </c>
      <c r="H129" s="236">
        <v>27.957999999999998</v>
      </c>
      <c r="I129" s="237"/>
      <c r="J129" s="238">
        <f>ROUND(I129*H129,2)</f>
        <v>0</v>
      </c>
      <c r="K129" s="234" t="s">
        <v>22</v>
      </c>
      <c r="L129" s="239"/>
      <c r="M129" s="240" t="s">
        <v>22</v>
      </c>
      <c r="N129" s="241" t="s">
        <v>44</v>
      </c>
      <c r="O129" s="42"/>
      <c r="P129" s="202">
        <f>O129*H129</f>
        <v>0</v>
      </c>
      <c r="Q129" s="202">
        <v>2.4E-2</v>
      </c>
      <c r="R129" s="202">
        <f>Q129*H129</f>
        <v>0.67099199999999992</v>
      </c>
      <c r="S129" s="202">
        <v>0</v>
      </c>
      <c r="T129" s="203">
        <f>S129*H129</f>
        <v>0</v>
      </c>
      <c r="AR129" s="24" t="s">
        <v>207</v>
      </c>
      <c r="AT129" s="24" t="s">
        <v>261</v>
      </c>
      <c r="AU129" s="24" t="s">
        <v>82</v>
      </c>
      <c r="AY129" s="24" t="s">
        <v>161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24" t="s">
        <v>24</v>
      </c>
      <c r="BK129" s="204">
        <f>ROUND(I129*H129,2)</f>
        <v>0</v>
      </c>
      <c r="BL129" s="24" t="s">
        <v>168</v>
      </c>
      <c r="BM129" s="24" t="s">
        <v>959</v>
      </c>
    </row>
    <row r="130" spans="2:65" s="12" customFormat="1">
      <c r="B130" s="217"/>
      <c r="C130" s="218"/>
      <c r="D130" s="207" t="s">
        <v>170</v>
      </c>
      <c r="E130" s="218"/>
      <c r="F130" s="230" t="s">
        <v>960</v>
      </c>
      <c r="G130" s="218"/>
      <c r="H130" s="231">
        <v>27.957999999999998</v>
      </c>
      <c r="I130" s="223"/>
      <c r="J130" s="218"/>
      <c r="K130" s="218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170</v>
      </c>
      <c r="AU130" s="228" t="s">
        <v>82</v>
      </c>
      <c r="AV130" s="12" t="s">
        <v>82</v>
      </c>
      <c r="AW130" s="12" t="s">
        <v>6</v>
      </c>
      <c r="AX130" s="12" t="s">
        <v>24</v>
      </c>
      <c r="AY130" s="228" t="s">
        <v>161</v>
      </c>
    </row>
    <row r="131" spans="2:65" s="10" customFormat="1" ht="29.85" customHeight="1">
      <c r="B131" s="176"/>
      <c r="C131" s="177"/>
      <c r="D131" s="190" t="s">
        <v>72</v>
      </c>
      <c r="E131" s="191" t="s">
        <v>281</v>
      </c>
      <c r="F131" s="191" t="s">
        <v>282</v>
      </c>
      <c r="G131" s="177"/>
      <c r="H131" s="177"/>
      <c r="I131" s="180"/>
      <c r="J131" s="192">
        <f>BK131</f>
        <v>0</v>
      </c>
      <c r="K131" s="177"/>
      <c r="L131" s="182"/>
      <c r="M131" s="183"/>
      <c r="N131" s="184"/>
      <c r="O131" s="184"/>
      <c r="P131" s="185">
        <f>P132</f>
        <v>0</v>
      </c>
      <c r="Q131" s="184"/>
      <c r="R131" s="185">
        <f>R132</f>
        <v>0</v>
      </c>
      <c r="S131" s="184"/>
      <c r="T131" s="186">
        <f>T132</f>
        <v>0</v>
      </c>
      <c r="AR131" s="187" t="s">
        <v>24</v>
      </c>
      <c r="AT131" s="188" t="s">
        <v>72</v>
      </c>
      <c r="AU131" s="188" t="s">
        <v>24</v>
      </c>
      <c r="AY131" s="187" t="s">
        <v>161</v>
      </c>
      <c r="BK131" s="189">
        <f>BK132</f>
        <v>0</v>
      </c>
    </row>
    <row r="132" spans="2:65" s="1" customFormat="1" ht="22.5" customHeight="1">
      <c r="B132" s="41"/>
      <c r="C132" s="193" t="s">
        <v>251</v>
      </c>
      <c r="D132" s="193" t="s">
        <v>163</v>
      </c>
      <c r="E132" s="194" t="s">
        <v>284</v>
      </c>
      <c r="F132" s="195" t="s">
        <v>285</v>
      </c>
      <c r="G132" s="196" t="s">
        <v>214</v>
      </c>
      <c r="H132" s="197">
        <v>35.892000000000003</v>
      </c>
      <c r="I132" s="198"/>
      <c r="J132" s="199">
        <f>ROUND(I132*H132,2)</f>
        <v>0</v>
      </c>
      <c r="K132" s="195" t="s">
        <v>167</v>
      </c>
      <c r="L132" s="61"/>
      <c r="M132" s="200" t="s">
        <v>22</v>
      </c>
      <c r="N132" s="201" t="s">
        <v>44</v>
      </c>
      <c r="O132" s="42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AR132" s="24" t="s">
        <v>168</v>
      </c>
      <c r="AT132" s="24" t="s">
        <v>163</v>
      </c>
      <c r="AU132" s="24" t="s">
        <v>82</v>
      </c>
      <c r="AY132" s="24" t="s">
        <v>161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24" t="s">
        <v>24</v>
      </c>
      <c r="BK132" s="204">
        <f>ROUND(I132*H132,2)</f>
        <v>0</v>
      </c>
      <c r="BL132" s="24" t="s">
        <v>168</v>
      </c>
      <c r="BM132" s="24" t="s">
        <v>366</v>
      </c>
    </row>
    <row r="133" spans="2:65" s="10" customFormat="1" ht="37.35" customHeight="1">
      <c r="B133" s="176"/>
      <c r="C133" s="177"/>
      <c r="D133" s="178" t="s">
        <v>72</v>
      </c>
      <c r="E133" s="179" t="s">
        <v>587</v>
      </c>
      <c r="F133" s="179" t="s">
        <v>588</v>
      </c>
      <c r="G133" s="177"/>
      <c r="H133" s="177"/>
      <c r="I133" s="180"/>
      <c r="J133" s="181">
        <f>BK133</f>
        <v>0</v>
      </c>
      <c r="K133" s="177"/>
      <c r="L133" s="182"/>
      <c r="M133" s="183"/>
      <c r="N133" s="184"/>
      <c r="O133" s="184"/>
      <c r="P133" s="185">
        <f>P134</f>
        <v>0</v>
      </c>
      <c r="Q133" s="184"/>
      <c r="R133" s="185">
        <f>R134</f>
        <v>5.7000000000000003E-5</v>
      </c>
      <c r="S133" s="184"/>
      <c r="T133" s="186">
        <f>T134</f>
        <v>0</v>
      </c>
      <c r="AR133" s="187" t="s">
        <v>82</v>
      </c>
      <c r="AT133" s="188" t="s">
        <v>72</v>
      </c>
      <c r="AU133" s="188" t="s">
        <v>73</v>
      </c>
      <c r="AY133" s="187" t="s">
        <v>161</v>
      </c>
      <c r="BK133" s="189">
        <f>BK134</f>
        <v>0</v>
      </c>
    </row>
    <row r="134" spans="2:65" s="10" customFormat="1" ht="19.899999999999999" customHeight="1">
      <c r="B134" s="176"/>
      <c r="C134" s="177"/>
      <c r="D134" s="190" t="s">
        <v>72</v>
      </c>
      <c r="E134" s="191" t="s">
        <v>720</v>
      </c>
      <c r="F134" s="191" t="s">
        <v>721</v>
      </c>
      <c r="G134" s="177"/>
      <c r="H134" s="177"/>
      <c r="I134" s="180"/>
      <c r="J134" s="192">
        <f>BK134</f>
        <v>0</v>
      </c>
      <c r="K134" s="177"/>
      <c r="L134" s="182"/>
      <c r="M134" s="183"/>
      <c r="N134" s="184"/>
      <c r="O134" s="184"/>
      <c r="P134" s="185">
        <f>P135</f>
        <v>0</v>
      </c>
      <c r="Q134" s="184"/>
      <c r="R134" s="185">
        <f>R135</f>
        <v>5.7000000000000003E-5</v>
      </c>
      <c r="S134" s="184"/>
      <c r="T134" s="186">
        <f>T135</f>
        <v>0</v>
      </c>
      <c r="AR134" s="187" t="s">
        <v>82</v>
      </c>
      <c r="AT134" s="188" t="s">
        <v>72</v>
      </c>
      <c r="AU134" s="188" t="s">
        <v>24</v>
      </c>
      <c r="AY134" s="187" t="s">
        <v>161</v>
      </c>
      <c r="BK134" s="189">
        <f>BK135</f>
        <v>0</v>
      </c>
    </row>
    <row r="135" spans="2:65" s="1" customFormat="1" ht="22.5" customHeight="1">
      <c r="B135" s="41"/>
      <c r="C135" s="193" t="s">
        <v>256</v>
      </c>
      <c r="D135" s="193" t="s">
        <v>163</v>
      </c>
      <c r="E135" s="194" t="s">
        <v>961</v>
      </c>
      <c r="F135" s="195" t="s">
        <v>962</v>
      </c>
      <c r="G135" s="196" t="s">
        <v>166</v>
      </c>
      <c r="H135" s="197">
        <v>2.85</v>
      </c>
      <c r="I135" s="198"/>
      <c r="J135" s="199">
        <f>ROUND(I135*H135,2)</f>
        <v>0</v>
      </c>
      <c r="K135" s="195" t="s">
        <v>188</v>
      </c>
      <c r="L135" s="61"/>
      <c r="M135" s="200" t="s">
        <v>22</v>
      </c>
      <c r="N135" s="201" t="s">
        <v>44</v>
      </c>
      <c r="O135" s="42"/>
      <c r="P135" s="202">
        <f>O135*H135</f>
        <v>0</v>
      </c>
      <c r="Q135" s="202">
        <v>2.0000000000000002E-5</v>
      </c>
      <c r="R135" s="202">
        <f>Q135*H135</f>
        <v>5.7000000000000003E-5</v>
      </c>
      <c r="S135" s="202">
        <v>0</v>
      </c>
      <c r="T135" s="203">
        <f>S135*H135</f>
        <v>0</v>
      </c>
      <c r="AR135" s="24" t="s">
        <v>251</v>
      </c>
      <c r="AT135" s="24" t="s">
        <v>163</v>
      </c>
      <c r="AU135" s="24" t="s">
        <v>82</v>
      </c>
      <c r="AY135" s="24" t="s">
        <v>161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24" t="s">
        <v>24</v>
      </c>
      <c r="BK135" s="204">
        <f>ROUND(I135*H135,2)</f>
        <v>0</v>
      </c>
      <c r="BL135" s="24" t="s">
        <v>251</v>
      </c>
      <c r="BM135" s="24" t="s">
        <v>963</v>
      </c>
    </row>
    <row r="136" spans="2:65" s="10" customFormat="1" ht="37.35" customHeight="1">
      <c r="B136" s="176"/>
      <c r="C136" s="177"/>
      <c r="D136" s="190" t="s">
        <v>72</v>
      </c>
      <c r="E136" s="260" t="s">
        <v>386</v>
      </c>
      <c r="F136" s="260" t="s">
        <v>387</v>
      </c>
      <c r="G136" s="177"/>
      <c r="H136" s="177"/>
      <c r="I136" s="180"/>
      <c r="J136" s="261">
        <f>BK136</f>
        <v>0</v>
      </c>
      <c r="K136" s="177"/>
      <c r="L136" s="182"/>
      <c r="M136" s="183"/>
      <c r="N136" s="184"/>
      <c r="O136" s="184"/>
      <c r="P136" s="185">
        <f>P137</f>
        <v>0</v>
      </c>
      <c r="Q136" s="184"/>
      <c r="R136" s="185">
        <f>R137</f>
        <v>0</v>
      </c>
      <c r="S136" s="184"/>
      <c r="T136" s="186">
        <f>T137</f>
        <v>0</v>
      </c>
      <c r="AR136" s="187" t="s">
        <v>168</v>
      </c>
      <c r="AT136" s="188" t="s">
        <v>72</v>
      </c>
      <c r="AU136" s="188" t="s">
        <v>73</v>
      </c>
      <c r="AY136" s="187" t="s">
        <v>161</v>
      </c>
      <c r="BK136" s="189">
        <f>BK137</f>
        <v>0</v>
      </c>
    </row>
    <row r="137" spans="2:65" s="1" customFormat="1" ht="22.5" customHeight="1">
      <c r="B137" s="41"/>
      <c r="C137" s="193" t="s">
        <v>260</v>
      </c>
      <c r="D137" s="193" t="s">
        <v>163</v>
      </c>
      <c r="E137" s="194" t="s">
        <v>964</v>
      </c>
      <c r="F137" s="195" t="s">
        <v>965</v>
      </c>
      <c r="G137" s="196" t="s">
        <v>390</v>
      </c>
      <c r="H137" s="197">
        <v>1</v>
      </c>
      <c r="I137" s="198"/>
      <c r="J137" s="199">
        <f>ROUND(I137*H137,2)</f>
        <v>0</v>
      </c>
      <c r="K137" s="195" t="s">
        <v>22</v>
      </c>
      <c r="L137" s="61"/>
      <c r="M137" s="200" t="s">
        <v>22</v>
      </c>
      <c r="N137" s="242" t="s">
        <v>44</v>
      </c>
      <c r="O137" s="243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AR137" s="24" t="s">
        <v>391</v>
      </c>
      <c r="AT137" s="24" t="s">
        <v>163</v>
      </c>
      <c r="AU137" s="24" t="s">
        <v>24</v>
      </c>
      <c r="AY137" s="24" t="s">
        <v>161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24" t="s">
        <v>24</v>
      </c>
      <c r="BK137" s="204">
        <f>ROUND(I137*H137,2)</f>
        <v>0</v>
      </c>
      <c r="BL137" s="24" t="s">
        <v>391</v>
      </c>
      <c r="BM137" s="24" t="s">
        <v>966</v>
      </c>
    </row>
    <row r="138" spans="2:65" s="1" customFormat="1" ht="6.95" customHeight="1">
      <c r="B138" s="56"/>
      <c r="C138" s="57"/>
      <c r="D138" s="57"/>
      <c r="E138" s="57"/>
      <c r="F138" s="57"/>
      <c r="G138" s="57"/>
      <c r="H138" s="57"/>
      <c r="I138" s="139"/>
      <c r="J138" s="57"/>
      <c r="K138" s="57"/>
      <c r="L138" s="61"/>
    </row>
  </sheetData>
  <sheetProtection password="CC35" sheet="1" objects="1" scenarios="1" formatCells="0" formatColumns="0" formatRows="0" sort="0" autoFilter="0"/>
  <autoFilter ref="C83:K137"/>
  <mergeCells count="9"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125</v>
      </c>
      <c r="G1" s="593" t="s">
        <v>126</v>
      </c>
      <c r="H1" s="593"/>
      <c r="I1" s="115"/>
      <c r="J1" s="114" t="s">
        <v>127</v>
      </c>
      <c r="K1" s="113" t="s">
        <v>128</v>
      </c>
      <c r="L1" s="114" t="s">
        <v>129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552"/>
      <c r="M2" s="552"/>
      <c r="N2" s="552"/>
      <c r="O2" s="552"/>
      <c r="P2" s="552"/>
      <c r="Q2" s="552"/>
      <c r="R2" s="552"/>
      <c r="S2" s="552"/>
      <c r="T2" s="552"/>
      <c r="U2" s="552"/>
      <c r="V2" s="552"/>
      <c r="AT2" s="24" t="s">
        <v>100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5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594" t="str">
        <f>'Rekapitulace stavby'!K6</f>
        <v>Modernizace sportoviště nad parkem</v>
      </c>
      <c r="F7" s="595"/>
      <c r="G7" s="595"/>
      <c r="H7" s="595"/>
      <c r="I7" s="117"/>
      <c r="J7" s="29"/>
      <c r="K7" s="31"/>
    </row>
    <row r="8" spans="1:70" s="1" customFormat="1" ht="15">
      <c r="B8" s="41"/>
      <c r="C8" s="42"/>
      <c r="D8" s="37" t="s">
        <v>131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596" t="s">
        <v>967</v>
      </c>
      <c r="F9" s="597"/>
      <c r="G9" s="597"/>
      <c r="H9" s="597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22</v>
      </c>
      <c r="G11" s="42"/>
      <c r="H11" s="42"/>
      <c r="I11" s="119" t="s">
        <v>23</v>
      </c>
      <c r="J11" s="35" t="s">
        <v>22</v>
      </c>
      <c r="K11" s="45"/>
    </row>
    <row r="12" spans="1:70" s="1" customFormat="1" ht="14.45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19" t="s">
        <v>27</v>
      </c>
      <c r="J12" s="120" t="str">
        <f>'Rekapitulace stavby'!AN8</f>
        <v>15. 1. 2016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29</v>
      </c>
      <c r="E14" s="42"/>
      <c r="F14" s="42"/>
      <c r="G14" s="42"/>
      <c r="H14" s="42"/>
      <c r="I14" s="119" t="s">
        <v>30</v>
      </c>
      <c r="J14" s="35" t="s">
        <v>22</v>
      </c>
      <c r="K14" s="45"/>
    </row>
    <row r="15" spans="1:70" s="1" customFormat="1" ht="18" customHeight="1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22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33</v>
      </c>
      <c r="E17" s="42"/>
      <c r="F17" s="42"/>
      <c r="G17" s="42"/>
      <c r="H17" s="42"/>
      <c r="I17" s="119" t="s">
        <v>30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35</v>
      </c>
      <c r="E20" s="42"/>
      <c r="F20" s="42"/>
      <c r="G20" s="42"/>
      <c r="H20" s="42"/>
      <c r="I20" s="119" t="s">
        <v>30</v>
      </c>
      <c r="J20" s="35" t="s">
        <v>22</v>
      </c>
      <c r="K20" s="45"/>
    </row>
    <row r="21" spans="2:11" s="1" customFormat="1" ht="18" customHeight="1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22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586" t="s">
        <v>22</v>
      </c>
      <c r="F24" s="586"/>
      <c r="G24" s="586"/>
      <c r="H24" s="586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39</v>
      </c>
      <c r="E27" s="42"/>
      <c r="F27" s="42"/>
      <c r="G27" s="42"/>
      <c r="H27" s="42"/>
      <c r="I27" s="118"/>
      <c r="J27" s="128">
        <f>ROUND(J83,2)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41</v>
      </c>
      <c r="G29" s="42"/>
      <c r="H29" s="42"/>
      <c r="I29" s="129" t="s">
        <v>40</v>
      </c>
      <c r="J29" s="46" t="s">
        <v>42</v>
      </c>
      <c r="K29" s="45"/>
    </row>
    <row r="30" spans="2:11" s="1" customFormat="1" ht="14.45" customHeight="1">
      <c r="B30" s="41"/>
      <c r="C30" s="42"/>
      <c r="D30" s="49" t="s">
        <v>43</v>
      </c>
      <c r="E30" s="49" t="s">
        <v>44</v>
      </c>
      <c r="F30" s="130">
        <f>ROUND(SUM(BE83:BE145), 2)</f>
        <v>0</v>
      </c>
      <c r="G30" s="42"/>
      <c r="H30" s="42"/>
      <c r="I30" s="131">
        <v>0.21</v>
      </c>
      <c r="J30" s="130">
        <f>ROUND(ROUND((SUM(BE83:BE145)),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45</v>
      </c>
      <c r="F31" s="130">
        <f>ROUND(SUM(BF83:BF145), 2)</f>
        <v>0</v>
      </c>
      <c r="G31" s="42"/>
      <c r="H31" s="42"/>
      <c r="I31" s="131">
        <v>0.15</v>
      </c>
      <c r="J31" s="130">
        <f>ROUND(ROUND((SUM(BF83:BF145)),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46</v>
      </c>
      <c r="F32" s="130">
        <f>ROUND(SUM(BG83:BG145),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47</v>
      </c>
      <c r="F33" s="130">
        <f>ROUND(SUM(BH83:BH145),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48</v>
      </c>
      <c r="F34" s="130">
        <f>ROUND(SUM(BI83:BI145),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49</v>
      </c>
      <c r="E36" s="79"/>
      <c r="F36" s="79"/>
      <c r="G36" s="134" t="s">
        <v>50</v>
      </c>
      <c r="H36" s="135" t="s">
        <v>51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133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594" t="str">
        <f>E7</f>
        <v>Modernizace sportoviště nad parkem</v>
      </c>
      <c r="F45" s="595"/>
      <c r="G45" s="595"/>
      <c r="H45" s="595"/>
      <c r="I45" s="118"/>
      <c r="J45" s="42"/>
      <c r="K45" s="45"/>
    </row>
    <row r="46" spans="2:11" s="1" customFormat="1" ht="14.45" customHeight="1">
      <c r="B46" s="41"/>
      <c r="C46" s="37" t="s">
        <v>131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596" t="str">
        <f>E9</f>
        <v>007 - SO 07 - Vrh koulí</v>
      </c>
      <c r="F47" s="597"/>
      <c r="G47" s="597"/>
      <c r="H47" s="597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>p.č. 198/1, k.ú. Mnichovo Hradiště</v>
      </c>
      <c r="G49" s="42"/>
      <c r="H49" s="42"/>
      <c r="I49" s="119" t="s">
        <v>27</v>
      </c>
      <c r="J49" s="120" t="str">
        <f>IF(J12="","",J12)</f>
        <v>15. 1. 2016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5">
      <c r="B51" s="41"/>
      <c r="C51" s="37" t="s">
        <v>29</v>
      </c>
      <c r="D51" s="42"/>
      <c r="E51" s="42"/>
      <c r="F51" s="35" t="str">
        <f>E15</f>
        <v>Město Mnichovo Hradiště</v>
      </c>
      <c r="G51" s="42"/>
      <c r="H51" s="42"/>
      <c r="I51" s="119" t="s">
        <v>35</v>
      </c>
      <c r="J51" s="35" t="str">
        <f>E21</f>
        <v>ANITAS s.r.o.</v>
      </c>
      <c r="K51" s="45"/>
    </row>
    <row r="52" spans="2:47" s="1" customFormat="1" ht="14.45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134</v>
      </c>
      <c r="D54" s="132"/>
      <c r="E54" s="132"/>
      <c r="F54" s="132"/>
      <c r="G54" s="132"/>
      <c r="H54" s="132"/>
      <c r="I54" s="145"/>
      <c r="J54" s="146" t="s">
        <v>135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136</v>
      </c>
      <c r="D56" s="42"/>
      <c r="E56" s="42"/>
      <c r="F56" s="42"/>
      <c r="G56" s="42"/>
      <c r="H56" s="42"/>
      <c r="I56" s="118"/>
      <c r="J56" s="128">
        <f>J83</f>
        <v>0</v>
      </c>
      <c r="K56" s="45"/>
      <c r="AU56" s="24" t="s">
        <v>137</v>
      </c>
    </row>
    <row r="57" spans="2:47" s="7" customFormat="1" ht="24.95" customHeight="1">
      <c r="B57" s="149"/>
      <c r="C57" s="150"/>
      <c r="D57" s="151" t="s">
        <v>138</v>
      </c>
      <c r="E57" s="152"/>
      <c r="F57" s="152"/>
      <c r="G57" s="152"/>
      <c r="H57" s="152"/>
      <c r="I57" s="153"/>
      <c r="J57" s="154">
        <f>J84</f>
        <v>0</v>
      </c>
      <c r="K57" s="155"/>
    </row>
    <row r="58" spans="2:47" s="8" customFormat="1" ht="19.899999999999999" customHeight="1">
      <c r="B58" s="156"/>
      <c r="C58" s="157"/>
      <c r="D58" s="158" t="s">
        <v>139</v>
      </c>
      <c r="E58" s="159"/>
      <c r="F58" s="159"/>
      <c r="G58" s="159"/>
      <c r="H58" s="159"/>
      <c r="I58" s="160"/>
      <c r="J58" s="161">
        <f>J85</f>
        <v>0</v>
      </c>
      <c r="K58" s="162"/>
    </row>
    <row r="59" spans="2:47" s="8" customFormat="1" ht="19.899999999999999" customHeight="1">
      <c r="B59" s="156"/>
      <c r="C59" s="157"/>
      <c r="D59" s="158" t="s">
        <v>140</v>
      </c>
      <c r="E59" s="159"/>
      <c r="F59" s="159"/>
      <c r="G59" s="159"/>
      <c r="H59" s="159"/>
      <c r="I59" s="160"/>
      <c r="J59" s="161">
        <f>J112</f>
        <v>0</v>
      </c>
      <c r="K59" s="162"/>
    </row>
    <row r="60" spans="2:47" s="8" customFormat="1" ht="19.899999999999999" customHeight="1">
      <c r="B60" s="156"/>
      <c r="C60" s="157"/>
      <c r="D60" s="158" t="s">
        <v>141</v>
      </c>
      <c r="E60" s="159"/>
      <c r="F60" s="159"/>
      <c r="G60" s="159"/>
      <c r="H60" s="159"/>
      <c r="I60" s="160"/>
      <c r="J60" s="161">
        <f>J122</f>
        <v>0</v>
      </c>
      <c r="K60" s="162"/>
    </row>
    <row r="61" spans="2:47" s="8" customFormat="1" ht="19.899999999999999" customHeight="1">
      <c r="B61" s="156"/>
      <c r="C61" s="157"/>
      <c r="D61" s="158" t="s">
        <v>968</v>
      </c>
      <c r="E61" s="159"/>
      <c r="F61" s="159"/>
      <c r="G61" s="159"/>
      <c r="H61" s="159"/>
      <c r="I61" s="160"/>
      <c r="J61" s="161">
        <f>J129</f>
        <v>0</v>
      </c>
      <c r="K61" s="162"/>
    </row>
    <row r="62" spans="2:47" s="8" customFormat="1" ht="19.899999999999999" customHeight="1">
      <c r="B62" s="156"/>
      <c r="C62" s="157"/>
      <c r="D62" s="158" t="s">
        <v>142</v>
      </c>
      <c r="E62" s="159"/>
      <c r="F62" s="159"/>
      <c r="G62" s="159"/>
      <c r="H62" s="159"/>
      <c r="I62" s="160"/>
      <c r="J62" s="161">
        <f>J138</f>
        <v>0</v>
      </c>
      <c r="K62" s="162"/>
    </row>
    <row r="63" spans="2:47" s="8" customFormat="1" ht="19.899999999999999" customHeight="1">
      <c r="B63" s="156"/>
      <c r="C63" s="157"/>
      <c r="D63" s="158" t="s">
        <v>144</v>
      </c>
      <c r="E63" s="159"/>
      <c r="F63" s="159"/>
      <c r="G63" s="159"/>
      <c r="H63" s="159"/>
      <c r="I63" s="160"/>
      <c r="J63" s="161">
        <f>J144</f>
        <v>0</v>
      </c>
      <c r="K63" s="162"/>
    </row>
    <row r="64" spans="2:47" s="1" customFormat="1" ht="21.75" customHeight="1">
      <c r="B64" s="41"/>
      <c r="C64" s="42"/>
      <c r="D64" s="42"/>
      <c r="E64" s="42"/>
      <c r="F64" s="42"/>
      <c r="G64" s="42"/>
      <c r="H64" s="42"/>
      <c r="I64" s="118"/>
      <c r="J64" s="42"/>
      <c r="K64" s="45"/>
    </row>
    <row r="65" spans="2:12" s="1" customFormat="1" ht="6.95" customHeight="1">
      <c r="B65" s="56"/>
      <c r="C65" s="57"/>
      <c r="D65" s="57"/>
      <c r="E65" s="57"/>
      <c r="F65" s="57"/>
      <c r="G65" s="57"/>
      <c r="H65" s="57"/>
      <c r="I65" s="139"/>
      <c r="J65" s="57"/>
      <c r="K65" s="58"/>
    </row>
    <row r="69" spans="2:12" s="1" customFormat="1" ht="6.95" customHeight="1">
      <c r="B69" s="59"/>
      <c r="C69" s="60"/>
      <c r="D69" s="60"/>
      <c r="E69" s="60"/>
      <c r="F69" s="60"/>
      <c r="G69" s="60"/>
      <c r="H69" s="60"/>
      <c r="I69" s="142"/>
      <c r="J69" s="60"/>
      <c r="K69" s="60"/>
      <c r="L69" s="61"/>
    </row>
    <row r="70" spans="2:12" s="1" customFormat="1" ht="36.950000000000003" customHeight="1">
      <c r="B70" s="41"/>
      <c r="C70" s="62" t="s">
        <v>145</v>
      </c>
      <c r="D70" s="63"/>
      <c r="E70" s="63"/>
      <c r="F70" s="63"/>
      <c r="G70" s="63"/>
      <c r="H70" s="63"/>
      <c r="I70" s="163"/>
      <c r="J70" s="63"/>
      <c r="K70" s="63"/>
      <c r="L70" s="61"/>
    </row>
    <row r="71" spans="2:12" s="1" customFormat="1" ht="6.95" customHeight="1">
      <c r="B71" s="41"/>
      <c r="C71" s="63"/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14.45" customHeight="1">
      <c r="B72" s="41"/>
      <c r="C72" s="65" t="s">
        <v>18</v>
      </c>
      <c r="D72" s="63"/>
      <c r="E72" s="63"/>
      <c r="F72" s="63"/>
      <c r="G72" s="63"/>
      <c r="H72" s="63"/>
      <c r="I72" s="163"/>
      <c r="J72" s="63"/>
      <c r="K72" s="63"/>
      <c r="L72" s="61"/>
    </row>
    <row r="73" spans="2:12" s="1" customFormat="1" ht="22.5" customHeight="1">
      <c r="B73" s="41"/>
      <c r="C73" s="63"/>
      <c r="D73" s="63"/>
      <c r="E73" s="590" t="str">
        <f>E7</f>
        <v>Modernizace sportoviště nad parkem</v>
      </c>
      <c r="F73" s="591"/>
      <c r="G73" s="591"/>
      <c r="H73" s="591"/>
      <c r="I73" s="163"/>
      <c r="J73" s="63"/>
      <c r="K73" s="63"/>
      <c r="L73" s="61"/>
    </row>
    <row r="74" spans="2:12" s="1" customFormat="1" ht="14.45" customHeight="1">
      <c r="B74" s="41"/>
      <c r="C74" s="65" t="s">
        <v>131</v>
      </c>
      <c r="D74" s="63"/>
      <c r="E74" s="63"/>
      <c r="F74" s="63"/>
      <c r="G74" s="63"/>
      <c r="H74" s="63"/>
      <c r="I74" s="163"/>
      <c r="J74" s="63"/>
      <c r="K74" s="63"/>
      <c r="L74" s="61"/>
    </row>
    <row r="75" spans="2:12" s="1" customFormat="1" ht="23.25" customHeight="1">
      <c r="B75" s="41"/>
      <c r="C75" s="63"/>
      <c r="D75" s="63"/>
      <c r="E75" s="558" t="str">
        <f>E9</f>
        <v>007 - SO 07 - Vrh koulí</v>
      </c>
      <c r="F75" s="592"/>
      <c r="G75" s="592"/>
      <c r="H75" s="592"/>
      <c r="I75" s="163"/>
      <c r="J75" s="63"/>
      <c r="K75" s="63"/>
      <c r="L75" s="61"/>
    </row>
    <row r="76" spans="2:12" s="1" customFormat="1" ht="6.9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12" s="1" customFormat="1" ht="18" customHeight="1">
      <c r="B77" s="41"/>
      <c r="C77" s="65" t="s">
        <v>25</v>
      </c>
      <c r="D77" s="63"/>
      <c r="E77" s="63"/>
      <c r="F77" s="164" t="str">
        <f>F12</f>
        <v>p.č. 198/1, k.ú. Mnichovo Hradiště</v>
      </c>
      <c r="G77" s="63"/>
      <c r="H77" s="63"/>
      <c r="I77" s="165" t="s">
        <v>27</v>
      </c>
      <c r="J77" s="73" t="str">
        <f>IF(J12="","",J12)</f>
        <v>15. 1. 2016</v>
      </c>
      <c r="K77" s="63"/>
      <c r="L77" s="61"/>
    </row>
    <row r="78" spans="2:12" s="1" customFormat="1" ht="6.95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 ht="15">
      <c r="B79" s="41"/>
      <c r="C79" s="65" t="s">
        <v>29</v>
      </c>
      <c r="D79" s="63"/>
      <c r="E79" s="63"/>
      <c r="F79" s="164" t="str">
        <f>E15</f>
        <v>Město Mnichovo Hradiště</v>
      </c>
      <c r="G79" s="63"/>
      <c r="H79" s="63"/>
      <c r="I79" s="165" t="s">
        <v>35</v>
      </c>
      <c r="J79" s="164" t="str">
        <f>E21</f>
        <v>ANITAS s.r.o.</v>
      </c>
      <c r="K79" s="63"/>
      <c r="L79" s="61"/>
    </row>
    <row r="80" spans="2:12" s="1" customFormat="1" ht="14.45" customHeight="1">
      <c r="B80" s="41"/>
      <c r="C80" s="65" t="s">
        <v>33</v>
      </c>
      <c r="D80" s="63"/>
      <c r="E80" s="63"/>
      <c r="F80" s="164" t="str">
        <f>IF(E18="","",E18)</f>
        <v/>
      </c>
      <c r="G80" s="63"/>
      <c r="H80" s="63"/>
      <c r="I80" s="163"/>
      <c r="J80" s="63"/>
      <c r="K80" s="63"/>
      <c r="L80" s="61"/>
    </row>
    <row r="81" spans="2:65" s="1" customFormat="1" ht="10.35" customHeight="1">
      <c r="B81" s="41"/>
      <c r="C81" s="63"/>
      <c r="D81" s="63"/>
      <c r="E81" s="63"/>
      <c r="F81" s="63"/>
      <c r="G81" s="63"/>
      <c r="H81" s="63"/>
      <c r="I81" s="163"/>
      <c r="J81" s="63"/>
      <c r="K81" s="63"/>
      <c r="L81" s="61"/>
    </row>
    <row r="82" spans="2:65" s="9" customFormat="1" ht="29.25" customHeight="1">
      <c r="B82" s="166"/>
      <c r="C82" s="167" t="s">
        <v>146</v>
      </c>
      <c r="D82" s="168" t="s">
        <v>58</v>
      </c>
      <c r="E82" s="168" t="s">
        <v>54</v>
      </c>
      <c r="F82" s="168" t="s">
        <v>147</v>
      </c>
      <c r="G82" s="168" t="s">
        <v>148</v>
      </c>
      <c r="H82" s="168" t="s">
        <v>149</v>
      </c>
      <c r="I82" s="169" t="s">
        <v>150</v>
      </c>
      <c r="J82" s="168" t="s">
        <v>135</v>
      </c>
      <c r="K82" s="170" t="s">
        <v>151</v>
      </c>
      <c r="L82" s="171"/>
      <c r="M82" s="81" t="s">
        <v>152</v>
      </c>
      <c r="N82" s="82" t="s">
        <v>43</v>
      </c>
      <c r="O82" s="82" t="s">
        <v>153</v>
      </c>
      <c r="P82" s="82" t="s">
        <v>154</v>
      </c>
      <c r="Q82" s="82" t="s">
        <v>155</v>
      </c>
      <c r="R82" s="82" t="s">
        <v>156</v>
      </c>
      <c r="S82" s="82" t="s">
        <v>157</v>
      </c>
      <c r="T82" s="83" t="s">
        <v>158</v>
      </c>
    </row>
    <row r="83" spans="2:65" s="1" customFormat="1" ht="29.25" customHeight="1">
      <c r="B83" s="41"/>
      <c r="C83" s="87" t="s">
        <v>136</v>
      </c>
      <c r="D83" s="63"/>
      <c r="E83" s="63"/>
      <c r="F83" s="63"/>
      <c r="G83" s="63"/>
      <c r="H83" s="63"/>
      <c r="I83" s="163"/>
      <c r="J83" s="172">
        <f>BK83</f>
        <v>0</v>
      </c>
      <c r="K83" s="63"/>
      <c r="L83" s="61"/>
      <c r="M83" s="84"/>
      <c r="N83" s="85"/>
      <c r="O83" s="85"/>
      <c r="P83" s="173">
        <f>P84</f>
        <v>0</v>
      </c>
      <c r="Q83" s="85"/>
      <c r="R83" s="173">
        <f>R84</f>
        <v>51.840616640000007</v>
      </c>
      <c r="S83" s="85"/>
      <c r="T83" s="174">
        <f>T84</f>
        <v>0</v>
      </c>
      <c r="AT83" s="24" t="s">
        <v>72</v>
      </c>
      <c r="AU83" s="24" t="s">
        <v>137</v>
      </c>
      <c r="BK83" s="175">
        <f>BK84</f>
        <v>0</v>
      </c>
    </row>
    <row r="84" spans="2:65" s="10" customFormat="1" ht="37.35" customHeight="1">
      <c r="B84" s="176"/>
      <c r="C84" s="177"/>
      <c r="D84" s="178" t="s">
        <v>72</v>
      </c>
      <c r="E84" s="179" t="s">
        <v>159</v>
      </c>
      <c r="F84" s="179" t="s">
        <v>160</v>
      </c>
      <c r="G84" s="177"/>
      <c r="H84" s="177"/>
      <c r="I84" s="180"/>
      <c r="J84" s="181">
        <f>BK84</f>
        <v>0</v>
      </c>
      <c r="K84" s="177"/>
      <c r="L84" s="182"/>
      <c r="M84" s="183"/>
      <c r="N84" s="184"/>
      <c r="O84" s="184"/>
      <c r="P84" s="185">
        <f>P85+P112+P122+P129+P138+P144</f>
        <v>0</v>
      </c>
      <c r="Q84" s="184"/>
      <c r="R84" s="185">
        <f>R85+R112+R122+R129+R138+R144</f>
        <v>51.840616640000007</v>
      </c>
      <c r="S84" s="184"/>
      <c r="T84" s="186">
        <f>T85+T112+T122+T129+T138+T144</f>
        <v>0</v>
      </c>
      <c r="AR84" s="187" t="s">
        <v>24</v>
      </c>
      <c r="AT84" s="188" t="s">
        <v>72</v>
      </c>
      <c r="AU84" s="188" t="s">
        <v>73</v>
      </c>
      <c r="AY84" s="187" t="s">
        <v>161</v>
      </c>
      <c r="BK84" s="189">
        <f>BK85+BK112+BK122+BK129+BK138+BK144</f>
        <v>0</v>
      </c>
    </row>
    <row r="85" spans="2:65" s="10" customFormat="1" ht="19.899999999999999" customHeight="1">
      <c r="B85" s="176"/>
      <c r="C85" s="177"/>
      <c r="D85" s="190" t="s">
        <v>72</v>
      </c>
      <c r="E85" s="191" t="s">
        <v>24</v>
      </c>
      <c r="F85" s="191" t="s">
        <v>162</v>
      </c>
      <c r="G85" s="177"/>
      <c r="H85" s="177"/>
      <c r="I85" s="180"/>
      <c r="J85" s="192">
        <f>BK85</f>
        <v>0</v>
      </c>
      <c r="K85" s="177"/>
      <c r="L85" s="182"/>
      <c r="M85" s="183"/>
      <c r="N85" s="184"/>
      <c r="O85" s="184"/>
      <c r="P85" s="185">
        <f>SUM(P86:P111)</f>
        <v>0</v>
      </c>
      <c r="Q85" s="184"/>
      <c r="R85" s="185">
        <f>SUM(R86:R111)</f>
        <v>0</v>
      </c>
      <c r="S85" s="184"/>
      <c r="T85" s="186">
        <f>SUM(T86:T111)</f>
        <v>0</v>
      </c>
      <c r="AR85" s="187" t="s">
        <v>24</v>
      </c>
      <c r="AT85" s="188" t="s">
        <v>72</v>
      </c>
      <c r="AU85" s="188" t="s">
        <v>24</v>
      </c>
      <c r="AY85" s="187" t="s">
        <v>161</v>
      </c>
      <c r="BK85" s="189">
        <f>SUM(BK86:BK111)</f>
        <v>0</v>
      </c>
    </row>
    <row r="86" spans="2:65" s="1" customFormat="1" ht="31.5" customHeight="1">
      <c r="B86" s="41"/>
      <c r="C86" s="193" t="s">
        <v>24</v>
      </c>
      <c r="D86" s="193" t="s">
        <v>163</v>
      </c>
      <c r="E86" s="194" t="s">
        <v>288</v>
      </c>
      <c r="F86" s="195" t="s">
        <v>289</v>
      </c>
      <c r="G86" s="196" t="s">
        <v>175</v>
      </c>
      <c r="H86" s="197">
        <v>7.2850000000000001</v>
      </c>
      <c r="I86" s="198"/>
      <c r="J86" s="199">
        <f>ROUND(I86*H86,2)</f>
        <v>0</v>
      </c>
      <c r="K86" s="195" t="s">
        <v>188</v>
      </c>
      <c r="L86" s="61"/>
      <c r="M86" s="200" t="s">
        <v>22</v>
      </c>
      <c r="N86" s="201" t="s">
        <v>44</v>
      </c>
      <c r="O86" s="42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AR86" s="24" t="s">
        <v>168</v>
      </c>
      <c r="AT86" s="24" t="s">
        <v>163</v>
      </c>
      <c r="AU86" s="24" t="s">
        <v>82</v>
      </c>
      <c r="AY86" s="24" t="s">
        <v>161</v>
      </c>
      <c r="BE86" s="204">
        <f>IF(N86="základní",J86,0)</f>
        <v>0</v>
      </c>
      <c r="BF86" s="204">
        <f>IF(N86="snížená",J86,0)</f>
        <v>0</v>
      </c>
      <c r="BG86" s="204">
        <f>IF(N86="zákl. přenesená",J86,0)</f>
        <v>0</v>
      </c>
      <c r="BH86" s="204">
        <f>IF(N86="sníž. přenesená",J86,0)</f>
        <v>0</v>
      </c>
      <c r="BI86" s="204">
        <f>IF(N86="nulová",J86,0)</f>
        <v>0</v>
      </c>
      <c r="BJ86" s="24" t="s">
        <v>24</v>
      </c>
      <c r="BK86" s="204">
        <f>ROUND(I86*H86,2)</f>
        <v>0</v>
      </c>
      <c r="BL86" s="24" t="s">
        <v>168</v>
      </c>
      <c r="BM86" s="24" t="s">
        <v>969</v>
      </c>
    </row>
    <row r="87" spans="2:65" s="11" customFormat="1">
      <c r="B87" s="205"/>
      <c r="C87" s="206"/>
      <c r="D87" s="207" t="s">
        <v>170</v>
      </c>
      <c r="E87" s="208" t="s">
        <v>22</v>
      </c>
      <c r="F87" s="209" t="s">
        <v>291</v>
      </c>
      <c r="G87" s="206"/>
      <c r="H87" s="210" t="s">
        <v>22</v>
      </c>
      <c r="I87" s="211"/>
      <c r="J87" s="206"/>
      <c r="K87" s="206"/>
      <c r="L87" s="212"/>
      <c r="M87" s="213"/>
      <c r="N87" s="214"/>
      <c r="O87" s="214"/>
      <c r="P87" s="214"/>
      <c r="Q87" s="214"/>
      <c r="R87" s="214"/>
      <c r="S87" s="214"/>
      <c r="T87" s="215"/>
      <c r="AT87" s="216" t="s">
        <v>170</v>
      </c>
      <c r="AU87" s="216" t="s">
        <v>82</v>
      </c>
      <c r="AV87" s="11" t="s">
        <v>24</v>
      </c>
      <c r="AW87" s="11" t="s">
        <v>37</v>
      </c>
      <c r="AX87" s="11" t="s">
        <v>73</v>
      </c>
      <c r="AY87" s="216" t="s">
        <v>161</v>
      </c>
    </row>
    <row r="88" spans="2:65" s="12" customFormat="1">
      <c r="B88" s="217"/>
      <c r="C88" s="218"/>
      <c r="D88" s="219" t="s">
        <v>170</v>
      </c>
      <c r="E88" s="220" t="s">
        <v>22</v>
      </c>
      <c r="F88" s="221" t="s">
        <v>970</v>
      </c>
      <c r="G88" s="218"/>
      <c r="H88" s="222">
        <v>7.2850000000000001</v>
      </c>
      <c r="I88" s="223"/>
      <c r="J88" s="218"/>
      <c r="K88" s="218"/>
      <c r="L88" s="224"/>
      <c r="M88" s="225"/>
      <c r="N88" s="226"/>
      <c r="O88" s="226"/>
      <c r="P88" s="226"/>
      <c r="Q88" s="226"/>
      <c r="R88" s="226"/>
      <c r="S88" s="226"/>
      <c r="T88" s="227"/>
      <c r="AT88" s="228" t="s">
        <v>170</v>
      </c>
      <c r="AU88" s="228" t="s">
        <v>82</v>
      </c>
      <c r="AV88" s="12" t="s">
        <v>82</v>
      </c>
      <c r="AW88" s="12" t="s">
        <v>37</v>
      </c>
      <c r="AX88" s="12" t="s">
        <v>24</v>
      </c>
      <c r="AY88" s="228" t="s">
        <v>161</v>
      </c>
    </row>
    <row r="89" spans="2:65" s="1" customFormat="1" ht="31.5" customHeight="1">
      <c r="B89" s="41"/>
      <c r="C89" s="193" t="s">
        <v>82</v>
      </c>
      <c r="D89" s="193" t="s">
        <v>163</v>
      </c>
      <c r="E89" s="194" t="s">
        <v>293</v>
      </c>
      <c r="F89" s="195" t="s">
        <v>294</v>
      </c>
      <c r="G89" s="196" t="s">
        <v>175</v>
      </c>
      <c r="H89" s="197">
        <v>18.474</v>
      </c>
      <c r="I89" s="198"/>
      <c r="J89" s="199">
        <f>ROUND(I89*H89,2)</f>
        <v>0</v>
      </c>
      <c r="K89" s="195" t="s">
        <v>167</v>
      </c>
      <c r="L89" s="61"/>
      <c r="M89" s="200" t="s">
        <v>22</v>
      </c>
      <c r="N89" s="201" t="s">
        <v>44</v>
      </c>
      <c r="O89" s="42"/>
      <c r="P89" s="202">
        <f>O89*H89</f>
        <v>0</v>
      </c>
      <c r="Q89" s="202">
        <v>0</v>
      </c>
      <c r="R89" s="202">
        <f>Q89*H89</f>
        <v>0</v>
      </c>
      <c r="S89" s="202">
        <v>0</v>
      </c>
      <c r="T89" s="203">
        <f>S89*H89</f>
        <v>0</v>
      </c>
      <c r="AR89" s="24" t="s">
        <v>168</v>
      </c>
      <c r="AT89" s="24" t="s">
        <v>163</v>
      </c>
      <c r="AU89" s="24" t="s">
        <v>82</v>
      </c>
      <c r="AY89" s="24" t="s">
        <v>161</v>
      </c>
      <c r="BE89" s="204">
        <f>IF(N89="základní",J89,0)</f>
        <v>0</v>
      </c>
      <c r="BF89" s="204">
        <f>IF(N89="snížená",J89,0)</f>
        <v>0</v>
      </c>
      <c r="BG89" s="204">
        <f>IF(N89="zákl. přenesená",J89,0)</f>
        <v>0</v>
      </c>
      <c r="BH89" s="204">
        <f>IF(N89="sníž. přenesená",J89,0)</f>
        <v>0</v>
      </c>
      <c r="BI89" s="204">
        <f>IF(N89="nulová",J89,0)</f>
        <v>0</v>
      </c>
      <c r="BJ89" s="24" t="s">
        <v>24</v>
      </c>
      <c r="BK89" s="204">
        <f>ROUND(I89*H89,2)</f>
        <v>0</v>
      </c>
      <c r="BL89" s="24" t="s">
        <v>168</v>
      </c>
      <c r="BM89" s="24" t="s">
        <v>295</v>
      </c>
    </row>
    <row r="90" spans="2:65" s="11" customFormat="1">
      <c r="B90" s="205"/>
      <c r="C90" s="206"/>
      <c r="D90" s="207" t="s">
        <v>170</v>
      </c>
      <c r="E90" s="208" t="s">
        <v>22</v>
      </c>
      <c r="F90" s="209" t="s">
        <v>971</v>
      </c>
      <c r="G90" s="206"/>
      <c r="H90" s="210" t="s">
        <v>22</v>
      </c>
      <c r="I90" s="211"/>
      <c r="J90" s="206"/>
      <c r="K90" s="206"/>
      <c r="L90" s="212"/>
      <c r="M90" s="213"/>
      <c r="N90" s="214"/>
      <c r="O90" s="214"/>
      <c r="P90" s="214"/>
      <c r="Q90" s="214"/>
      <c r="R90" s="214"/>
      <c r="S90" s="214"/>
      <c r="T90" s="215"/>
      <c r="AT90" s="216" t="s">
        <v>170</v>
      </c>
      <c r="AU90" s="216" t="s">
        <v>82</v>
      </c>
      <c r="AV90" s="11" t="s">
        <v>24</v>
      </c>
      <c r="AW90" s="11" t="s">
        <v>37</v>
      </c>
      <c r="AX90" s="11" t="s">
        <v>73</v>
      </c>
      <c r="AY90" s="216" t="s">
        <v>161</v>
      </c>
    </row>
    <row r="91" spans="2:65" s="12" customFormat="1">
      <c r="B91" s="217"/>
      <c r="C91" s="218"/>
      <c r="D91" s="207" t="s">
        <v>170</v>
      </c>
      <c r="E91" s="229" t="s">
        <v>22</v>
      </c>
      <c r="F91" s="230" t="s">
        <v>972</v>
      </c>
      <c r="G91" s="218"/>
      <c r="H91" s="231">
        <v>0.90800000000000003</v>
      </c>
      <c r="I91" s="223"/>
      <c r="J91" s="218"/>
      <c r="K91" s="218"/>
      <c r="L91" s="224"/>
      <c r="M91" s="225"/>
      <c r="N91" s="226"/>
      <c r="O91" s="226"/>
      <c r="P91" s="226"/>
      <c r="Q91" s="226"/>
      <c r="R91" s="226"/>
      <c r="S91" s="226"/>
      <c r="T91" s="227"/>
      <c r="AT91" s="228" t="s">
        <v>170</v>
      </c>
      <c r="AU91" s="228" t="s">
        <v>82</v>
      </c>
      <c r="AV91" s="12" t="s">
        <v>82</v>
      </c>
      <c r="AW91" s="12" t="s">
        <v>37</v>
      </c>
      <c r="AX91" s="12" t="s">
        <v>73</v>
      </c>
      <c r="AY91" s="228" t="s">
        <v>161</v>
      </c>
    </row>
    <row r="92" spans="2:65" s="12" customFormat="1">
      <c r="B92" s="217"/>
      <c r="C92" s="218"/>
      <c r="D92" s="207" t="s">
        <v>170</v>
      </c>
      <c r="E92" s="229" t="s">
        <v>22</v>
      </c>
      <c r="F92" s="230" t="s">
        <v>973</v>
      </c>
      <c r="G92" s="218"/>
      <c r="H92" s="231">
        <v>15.015000000000001</v>
      </c>
      <c r="I92" s="223"/>
      <c r="J92" s="218"/>
      <c r="K92" s="218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170</v>
      </c>
      <c r="AU92" s="228" t="s">
        <v>82</v>
      </c>
      <c r="AV92" s="12" t="s">
        <v>82</v>
      </c>
      <c r="AW92" s="12" t="s">
        <v>37</v>
      </c>
      <c r="AX92" s="12" t="s">
        <v>73</v>
      </c>
      <c r="AY92" s="228" t="s">
        <v>161</v>
      </c>
    </row>
    <row r="93" spans="2:65" s="12" customFormat="1">
      <c r="B93" s="217"/>
      <c r="C93" s="218"/>
      <c r="D93" s="207" t="s">
        <v>170</v>
      </c>
      <c r="E93" s="229" t="s">
        <v>22</v>
      </c>
      <c r="F93" s="230" t="s">
        <v>974</v>
      </c>
      <c r="G93" s="218"/>
      <c r="H93" s="231">
        <v>2.5510000000000002</v>
      </c>
      <c r="I93" s="223"/>
      <c r="J93" s="218"/>
      <c r="K93" s="218"/>
      <c r="L93" s="224"/>
      <c r="M93" s="225"/>
      <c r="N93" s="226"/>
      <c r="O93" s="226"/>
      <c r="P93" s="226"/>
      <c r="Q93" s="226"/>
      <c r="R93" s="226"/>
      <c r="S93" s="226"/>
      <c r="T93" s="227"/>
      <c r="AT93" s="228" t="s">
        <v>170</v>
      </c>
      <c r="AU93" s="228" t="s">
        <v>82</v>
      </c>
      <c r="AV93" s="12" t="s">
        <v>82</v>
      </c>
      <c r="AW93" s="12" t="s">
        <v>37</v>
      </c>
      <c r="AX93" s="12" t="s">
        <v>73</v>
      </c>
      <c r="AY93" s="228" t="s">
        <v>161</v>
      </c>
    </row>
    <row r="94" spans="2:65" s="13" customFormat="1">
      <c r="B94" s="246"/>
      <c r="C94" s="247"/>
      <c r="D94" s="219" t="s">
        <v>170</v>
      </c>
      <c r="E94" s="248" t="s">
        <v>22</v>
      </c>
      <c r="F94" s="249" t="s">
        <v>302</v>
      </c>
      <c r="G94" s="247"/>
      <c r="H94" s="250">
        <v>18.474</v>
      </c>
      <c r="I94" s="251"/>
      <c r="J94" s="247"/>
      <c r="K94" s="247"/>
      <c r="L94" s="252"/>
      <c r="M94" s="253"/>
      <c r="N94" s="254"/>
      <c r="O94" s="254"/>
      <c r="P94" s="254"/>
      <c r="Q94" s="254"/>
      <c r="R94" s="254"/>
      <c r="S94" s="254"/>
      <c r="T94" s="255"/>
      <c r="AT94" s="256" t="s">
        <v>170</v>
      </c>
      <c r="AU94" s="256" t="s">
        <v>82</v>
      </c>
      <c r="AV94" s="13" t="s">
        <v>168</v>
      </c>
      <c r="AW94" s="13" t="s">
        <v>37</v>
      </c>
      <c r="AX94" s="13" t="s">
        <v>24</v>
      </c>
      <c r="AY94" s="256" t="s">
        <v>161</v>
      </c>
    </row>
    <row r="95" spans="2:65" s="1" customFormat="1" ht="44.25" customHeight="1">
      <c r="B95" s="41"/>
      <c r="C95" s="193" t="s">
        <v>180</v>
      </c>
      <c r="D95" s="193" t="s">
        <v>163</v>
      </c>
      <c r="E95" s="194" t="s">
        <v>181</v>
      </c>
      <c r="F95" s="195" t="s">
        <v>182</v>
      </c>
      <c r="G95" s="196" t="s">
        <v>175</v>
      </c>
      <c r="H95" s="197">
        <v>9.2370000000000001</v>
      </c>
      <c r="I95" s="198"/>
      <c r="J95" s="199">
        <f>ROUND(I95*H95,2)</f>
        <v>0</v>
      </c>
      <c r="K95" s="195" t="s">
        <v>167</v>
      </c>
      <c r="L95" s="61"/>
      <c r="M95" s="200" t="s">
        <v>22</v>
      </c>
      <c r="N95" s="201" t="s">
        <v>44</v>
      </c>
      <c r="O95" s="42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AR95" s="24" t="s">
        <v>168</v>
      </c>
      <c r="AT95" s="24" t="s">
        <v>163</v>
      </c>
      <c r="AU95" s="24" t="s">
        <v>82</v>
      </c>
      <c r="AY95" s="24" t="s">
        <v>161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24" t="s">
        <v>24</v>
      </c>
      <c r="BK95" s="204">
        <f>ROUND(I95*H95,2)</f>
        <v>0</v>
      </c>
      <c r="BL95" s="24" t="s">
        <v>168</v>
      </c>
      <c r="BM95" s="24" t="s">
        <v>303</v>
      </c>
    </row>
    <row r="96" spans="2:65" s="11" customFormat="1">
      <c r="B96" s="205"/>
      <c r="C96" s="206"/>
      <c r="D96" s="207" t="s">
        <v>170</v>
      </c>
      <c r="E96" s="208" t="s">
        <v>22</v>
      </c>
      <c r="F96" s="209" t="s">
        <v>184</v>
      </c>
      <c r="G96" s="206"/>
      <c r="H96" s="210" t="s">
        <v>22</v>
      </c>
      <c r="I96" s="211"/>
      <c r="J96" s="206"/>
      <c r="K96" s="206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170</v>
      </c>
      <c r="AU96" s="216" t="s">
        <v>82</v>
      </c>
      <c r="AV96" s="11" t="s">
        <v>24</v>
      </c>
      <c r="AW96" s="11" t="s">
        <v>37</v>
      </c>
      <c r="AX96" s="11" t="s">
        <v>73</v>
      </c>
      <c r="AY96" s="216" t="s">
        <v>161</v>
      </c>
    </row>
    <row r="97" spans="2:65" s="12" customFormat="1">
      <c r="B97" s="217"/>
      <c r="C97" s="218"/>
      <c r="D97" s="219" t="s">
        <v>170</v>
      </c>
      <c r="E97" s="220" t="s">
        <v>22</v>
      </c>
      <c r="F97" s="221" t="s">
        <v>975</v>
      </c>
      <c r="G97" s="218"/>
      <c r="H97" s="222">
        <v>9.2370000000000001</v>
      </c>
      <c r="I97" s="223"/>
      <c r="J97" s="218"/>
      <c r="K97" s="218"/>
      <c r="L97" s="224"/>
      <c r="M97" s="225"/>
      <c r="N97" s="226"/>
      <c r="O97" s="226"/>
      <c r="P97" s="226"/>
      <c r="Q97" s="226"/>
      <c r="R97" s="226"/>
      <c r="S97" s="226"/>
      <c r="T97" s="227"/>
      <c r="AT97" s="228" t="s">
        <v>170</v>
      </c>
      <c r="AU97" s="228" t="s">
        <v>82</v>
      </c>
      <c r="AV97" s="12" t="s">
        <v>82</v>
      </c>
      <c r="AW97" s="12" t="s">
        <v>37</v>
      </c>
      <c r="AX97" s="12" t="s">
        <v>24</v>
      </c>
      <c r="AY97" s="228" t="s">
        <v>161</v>
      </c>
    </row>
    <row r="98" spans="2:65" s="1" customFormat="1" ht="44.25" customHeight="1">
      <c r="B98" s="41"/>
      <c r="C98" s="193" t="s">
        <v>168</v>
      </c>
      <c r="D98" s="193" t="s">
        <v>163</v>
      </c>
      <c r="E98" s="194" t="s">
        <v>198</v>
      </c>
      <c r="F98" s="195" t="s">
        <v>199</v>
      </c>
      <c r="G98" s="196" t="s">
        <v>175</v>
      </c>
      <c r="H98" s="197">
        <v>25.759</v>
      </c>
      <c r="I98" s="198"/>
      <c r="J98" s="199">
        <f>ROUND(I98*H98,2)</f>
        <v>0</v>
      </c>
      <c r="K98" s="195" t="s">
        <v>167</v>
      </c>
      <c r="L98" s="61"/>
      <c r="M98" s="200" t="s">
        <v>22</v>
      </c>
      <c r="N98" s="201" t="s">
        <v>44</v>
      </c>
      <c r="O98" s="42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AR98" s="24" t="s">
        <v>168</v>
      </c>
      <c r="AT98" s="24" t="s">
        <v>163</v>
      </c>
      <c r="AU98" s="24" t="s">
        <v>82</v>
      </c>
      <c r="AY98" s="24" t="s">
        <v>161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24" t="s">
        <v>24</v>
      </c>
      <c r="BK98" s="204">
        <f>ROUND(I98*H98,2)</f>
        <v>0</v>
      </c>
      <c r="BL98" s="24" t="s">
        <v>168</v>
      </c>
      <c r="BM98" s="24" t="s">
        <v>305</v>
      </c>
    </row>
    <row r="99" spans="2:65" s="12" customFormat="1">
      <c r="B99" s="217"/>
      <c r="C99" s="218"/>
      <c r="D99" s="219" t="s">
        <v>170</v>
      </c>
      <c r="E99" s="220" t="s">
        <v>22</v>
      </c>
      <c r="F99" s="221" t="s">
        <v>976</v>
      </c>
      <c r="G99" s="218"/>
      <c r="H99" s="222">
        <v>25.759</v>
      </c>
      <c r="I99" s="223"/>
      <c r="J99" s="218"/>
      <c r="K99" s="218"/>
      <c r="L99" s="224"/>
      <c r="M99" s="225"/>
      <c r="N99" s="226"/>
      <c r="O99" s="226"/>
      <c r="P99" s="226"/>
      <c r="Q99" s="226"/>
      <c r="R99" s="226"/>
      <c r="S99" s="226"/>
      <c r="T99" s="227"/>
      <c r="AT99" s="228" t="s">
        <v>170</v>
      </c>
      <c r="AU99" s="228" t="s">
        <v>82</v>
      </c>
      <c r="AV99" s="12" t="s">
        <v>82</v>
      </c>
      <c r="AW99" s="12" t="s">
        <v>37</v>
      </c>
      <c r="AX99" s="12" t="s">
        <v>24</v>
      </c>
      <c r="AY99" s="228" t="s">
        <v>161</v>
      </c>
    </row>
    <row r="100" spans="2:65" s="1" customFormat="1" ht="44.25" customHeight="1">
      <c r="B100" s="41"/>
      <c r="C100" s="193" t="s">
        <v>192</v>
      </c>
      <c r="D100" s="193" t="s">
        <v>163</v>
      </c>
      <c r="E100" s="194" t="s">
        <v>203</v>
      </c>
      <c r="F100" s="195" t="s">
        <v>204</v>
      </c>
      <c r="G100" s="196" t="s">
        <v>175</v>
      </c>
      <c r="H100" s="197">
        <v>257.58999999999997</v>
      </c>
      <c r="I100" s="198"/>
      <c r="J100" s="199">
        <f>ROUND(I100*H100,2)</f>
        <v>0</v>
      </c>
      <c r="K100" s="195" t="s">
        <v>167</v>
      </c>
      <c r="L100" s="61"/>
      <c r="M100" s="200" t="s">
        <v>22</v>
      </c>
      <c r="N100" s="201" t="s">
        <v>44</v>
      </c>
      <c r="O100" s="42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AR100" s="24" t="s">
        <v>168</v>
      </c>
      <c r="AT100" s="24" t="s">
        <v>163</v>
      </c>
      <c r="AU100" s="24" t="s">
        <v>82</v>
      </c>
      <c r="AY100" s="24" t="s">
        <v>161</v>
      </c>
      <c r="BE100" s="204">
        <f>IF(N100="základní",J100,0)</f>
        <v>0</v>
      </c>
      <c r="BF100" s="204">
        <f>IF(N100="snížená",J100,0)</f>
        <v>0</v>
      </c>
      <c r="BG100" s="204">
        <f>IF(N100="zákl. přenesená",J100,0)</f>
        <v>0</v>
      </c>
      <c r="BH100" s="204">
        <f>IF(N100="sníž. přenesená",J100,0)</f>
        <v>0</v>
      </c>
      <c r="BI100" s="204">
        <f>IF(N100="nulová",J100,0)</f>
        <v>0</v>
      </c>
      <c r="BJ100" s="24" t="s">
        <v>24</v>
      </c>
      <c r="BK100" s="204">
        <f>ROUND(I100*H100,2)</f>
        <v>0</v>
      </c>
      <c r="BL100" s="24" t="s">
        <v>168</v>
      </c>
      <c r="BM100" s="24" t="s">
        <v>307</v>
      </c>
    </row>
    <row r="101" spans="2:65" s="12" customFormat="1">
      <c r="B101" s="217"/>
      <c r="C101" s="218"/>
      <c r="D101" s="219" t="s">
        <v>170</v>
      </c>
      <c r="E101" s="218"/>
      <c r="F101" s="221" t="s">
        <v>977</v>
      </c>
      <c r="G101" s="218"/>
      <c r="H101" s="222">
        <v>257.58999999999997</v>
      </c>
      <c r="I101" s="223"/>
      <c r="J101" s="218"/>
      <c r="K101" s="218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170</v>
      </c>
      <c r="AU101" s="228" t="s">
        <v>82</v>
      </c>
      <c r="AV101" s="12" t="s">
        <v>82</v>
      </c>
      <c r="AW101" s="12" t="s">
        <v>6</v>
      </c>
      <c r="AX101" s="12" t="s">
        <v>24</v>
      </c>
      <c r="AY101" s="228" t="s">
        <v>161</v>
      </c>
    </row>
    <row r="102" spans="2:65" s="1" customFormat="1" ht="31.5" customHeight="1">
      <c r="B102" s="41"/>
      <c r="C102" s="193" t="s">
        <v>197</v>
      </c>
      <c r="D102" s="193" t="s">
        <v>163</v>
      </c>
      <c r="E102" s="194" t="s">
        <v>309</v>
      </c>
      <c r="F102" s="195" t="s">
        <v>310</v>
      </c>
      <c r="G102" s="196" t="s">
        <v>175</v>
      </c>
      <c r="H102" s="197">
        <v>7.2850000000000001</v>
      </c>
      <c r="I102" s="198"/>
      <c r="J102" s="199">
        <f>ROUND(I102*H102,2)</f>
        <v>0</v>
      </c>
      <c r="K102" s="195" t="s">
        <v>188</v>
      </c>
      <c r="L102" s="61"/>
      <c r="M102" s="200" t="s">
        <v>22</v>
      </c>
      <c r="N102" s="201" t="s">
        <v>44</v>
      </c>
      <c r="O102" s="42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AR102" s="24" t="s">
        <v>168</v>
      </c>
      <c r="AT102" s="24" t="s">
        <v>163</v>
      </c>
      <c r="AU102" s="24" t="s">
        <v>82</v>
      </c>
      <c r="AY102" s="24" t="s">
        <v>161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24" t="s">
        <v>24</v>
      </c>
      <c r="BK102" s="204">
        <f>ROUND(I102*H102,2)</f>
        <v>0</v>
      </c>
      <c r="BL102" s="24" t="s">
        <v>168</v>
      </c>
      <c r="BM102" s="24" t="s">
        <v>978</v>
      </c>
    </row>
    <row r="103" spans="2:65" s="12" customFormat="1">
      <c r="B103" s="217"/>
      <c r="C103" s="218"/>
      <c r="D103" s="219" t="s">
        <v>170</v>
      </c>
      <c r="E103" s="220" t="s">
        <v>22</v>
      </c>
      <c r="F103" s="221" t="s">
        <v>979</v>
      </c>
      <c r="G103" s="218"/>
      <c r="H103" s="222">
        <v>7.2850000000000001</v>
      </c>
      <c r="I103" s="223"/>
      <c r="J103" s="218"/>
      <c r="K103" s="218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170</v>
      </c>
      <c r="AU103" s="228" t="s">
        <v>82</v>
      </c>
      <c r="AV103" s="12" t="s">
        <v>82</v>
      </c>
      <c r="AW103" s="12" t="s">
        <v>37</v>
      </c>
      <c r="AX103" s="12" t="s">
        <v>24</v>
      </c>
      <c r="AY103" s="228" t="s">
        <v>161</v>
      </c>
    </row>
    <row r="104" spans="2:65" s="1" customFormat="1" ht="22.5" customHeight="1">
      <c r="B104" s="41"/>
      <c r="C104" s="193" t="s">
        <v>202</v>
      </c>
      <c r="D104" s="193" t="s">
        <v>163</v>
      </c>
      <c r="E104" s="194" t="s">
        <v>208</v>
      </c>
      <c r="F104" s="195" t="s">
        <v>209</v>
      </c>
      <c r="G104" s="196" t="s">
        <v>175</v>
      </c>
      <c r="H104" s="197">
        <v>25.759</v>
      </c>
      <c r="I104" s="198"/>
      <c r="J104" s="199">
        <f>ROUND(I104*H104,2)</f>
        <v>0</v>
      </c>
      <c r="K104" s="195" t="s">
        <v>167</v>
      </c>
      <c r="L104" s="61"/>
      <c r="M104" s="200" t="s">
        <v>22</v>
      </c>
      <c r="N104" s="201" t="s">
        <v>44</v>
      </c>
      <c r="O104" s="42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AR104" s="24" t="s">
        <v>168</v>
      </c>
      <c r="AT104" s="24" t="s">
        <v>163</v>
      </c>
      <c r="AU104" s="24" t="s">
        <v>82</v>
      </c>
      <c r="AY104" s="24" t="s">
        <v>161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4" t="s">
        <v>24</v>
      </c>
      <c r="BK104" s="204">
        <f>ROUND(I104*H104,2)</f>
        <v>0</v>
      </c>
      <c r="BL104" s="24" t="s">
        <v>168</v>
      </c>
      <c r="BM104" s="24" t="s">
        <v>313</v>
      </c>
    </row>
    <row r="105" spans="2:65" s="1" customFormat="1" ht="22.5" customHeight="1">
      <c r="B105" s="41"/>
      <c r="C105" s="193" t="s">
        <v>207</v>
      </c>
      <c r="D105" s="193" t="s">
        <v>163</v>
      </c>
      <c r="E105" s="194" t="s">
        <v>314</v>
      </c>
      <c r="F105" s="195" t="s">
        <v>315</v>
      </c>
      <c r="G105" s="196" t="s">
        <v>214</v>
      </c>
      <c r="H105" s="197">
        <v>35.100999999999999</v>
      </c>
      <c r="I105" s="198"/>
      <c r="J105" s="199">
        <f>ROUND(I105*H105,2)</f>
        <v>0</v>
      </c>
      <c r="K105" s="195" t="s">
        <v>22</v>
      </c>
      <c r="L105" s="61"/>
      <c r="M105" s="200" t="s">
        <v>22</v>
      </c>
      <c r="N105" s="201" t="s">
        <v>44</v>
      </c>
      <c r="O105" s="42"/>
      <c r="P105" s="202">
        <f>O105*H105</f>
        <v>0</v>
      </c>
      <c r="Q105" s="202">
        <v>0</v>
      </c>
      <c r="R105" s="202">
        <f>Q105*H105</f>
        <v>0</v>
      </c>
      <c r="S105" s="202">
        <v>0</v>
      </c>
      <c r="T105" s="203">
        <f>S105*H105</f>
        <v>0</v>
      </c>
      <c r="AR105" s="24" t="s">
        <v>168</v>
      </c>
      <c r="AT105" s="24" t="s">
        <v>163</v>
      </c>
      <c r="AU105" s="24" t="s">
        <v>82</v>
      </c>
      <c r="AY105" s="24" t="s">
        <v>161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4" t="s">
        <v>24</v>
      </c>
      <c r="BK105" s="204">
        <f>ROUND(I105*H105,2)</f>
        <v>0</v>
      </c>
      <c r="BL105" s="24" t="s">
        <v>168</v>
      </c>
      <c r="BM105" s="24" t="s">
        <v>316</v>
      </c>
    </row>
    <row r="106" spans="2:65" s="12" customFormat="1">
      <c r="B106" s="217"/>
      <c r="C106" s="218"/>
      <c r="D106" s="219" t="s">
        <v>170</v>
      </c>
      <c r="E106" s="220" t="s">
        <v>22</v>
      </c>
      <c r="F106" s="221" t="s">
        <v>980</v>
      </c>
      <c r="G106" s="218"/>
      <c r="H106" s="222">
        <v>35.100999999999999</v>
      </c>
      <c r="I106" s="223"/>
      <c r="J106" s="218"/>
      <c r="K106" s="218"/>
      <c r="L106" s="224"/>
      <c r="M106" s="225"/>
      <c r="N106" s="226"/>
      <c r="O106" s="226"/>
      <c r="P106" s="226"/>
      <c r="Q106" s="226"/>
      <c r="R106" s="226"/>
      <c r="S106" s="226"/>
      <c r="T106" s="227"/>
      <c r="AT106" s="228" t="s">
        <v>170</v>
      </c>
      <c r="AU106" s="228" t="s">
        <v>82</v>
      </c>
      <c r="AV106" s="12" t="s">
        <v>82</v>
      </c>
      <c r="AW106" s="12" t="s">
        <v>37</v>
      </c>
      <c r="AX106" s="12" t="s">
        <v>24</v>
      </c>
      <c r="AY106" s="228" t="s">
        <v>161</v>
      </c>
    </row>
    <row r="107" spans="2:65" s="1" customFormat="1" ht="22.5" customHeight="1">
      <c r="B107" s="41"/>
      <c r="C107" s="193" t="s">
        <v>211</v>
      </c>
      <c r="D107" s="193" t="s">
        <v>163</v>
      </c>
      <c r="E107" s="194" t="s">
        <v>318</v>
      </c>
      <c r="F107" s="195" t="s">
        <v>319</v>
      </c>
      <c r="G107" s="196" t="s">
        <v>214</v>
      </c>
      <c r="H107" s="197">
        <v>13.842000000000001</v>
      </c>
      <c r="I107" s="198"/>
      <c r="J107" s="199">
        <f>ROUND(I107*H107,2)</f>
        <v>0</v>
      </c>
      <c r="K107" s="195" t="s">
        <v>22</v>
      </c>
      <c r="L107" s="61"/>
      <c r="M107" s="200" t="s">
        <v>22</v>
      </c>
      <c r="N107" s="201" t="s">
        <v>44</v>
      </c>
      <c r="O107" s="42"/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AR107" s="24" t="s">
        <v>168</v>
      </c>
      <c r="AT107" s="24" t="s">
        <v>163</v>
      </c>
      <c r="AU107" s="24" t="s">
        <v>82</v>
      </c>
      <c r="AY107" s="24" t="s">
        <v>161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4" t="s">
        <v>24</v>
      </c>
      <c r="BK107" s="204">
        <f>ROUND(I107*H107,2)</f>
        <v>0</v>
      </c>
      <c r="BL107" s="24" t="s">
        <v>168</v>
      </c>
      <c r="BM107" s="24" t="s">
        <v>981</v>
      </c>
    </row>
    <row r="108" spans="2:65" s="12" customFormat="1">
      <c r="B108" s="217"/>
      <c r="C108" s="218"/>
      <c r="D108" s="219" t="s">
        <v>170</v>
      </c>
      <c r="E108" s="220" t="s">
        <v>22</v>
      </c>
      <c r="F108" s="221" t="s">
        <v>982</v>
      </c>
      <c r="G108" s="218"/>
      <c r="H108" s="222">
        <v>13.842000000000001</v>
      </c>
      <c r="I108" s="223"/>
      <c r="J108" s="218"/>
      <c r="K108" s="218"/>
      <c r="L108" s="224"/>
      <c r="M108" s="225"/>
      <c r="N108" s="226"/>
      <c r="O108" s="226"/>
      <c r="P108" s="226"/>
      <c r="Q108" s="226"/>
      <c r="R108" s="226"/>
      <c r="S108" s="226"/>
      <c r="T108" s="227"/>
      <c r="AT108" s="228" t="s">
        <v>170</v>
      </c>
      <c r="AU108" s="228" t="s">
        <v>82</v>
      </c>
      <c r="AV108" s="12" t="s">
        <v>82</v>
      </c>
      <c r="AW108" s="12" t="s">
        <v>37</v>
      </c>
      <c r="AX108" s="12" t="s">
        <v>24</v>
      </c>
      <c r="AY108" s="228" t="s">
        <v>161</v>
      </c>
    </row>
    <row r="109" spans="2:65" s="1" customFormat="1" ht="22.5" customHeight="1">
      <c r="B109" s="41"/>
      <c r="C109" s="193" t="s">
        <v>217</v>
      </c>
      <c r="D109" s="193" t="s">
        <v>163</v>
      </c>
      <c r="E109" s="194" t="s">
        <v>218</v>
      </c>
      <c r="F109" s="195" t="s">
        <v>219</v>
      </c>
      <c r="G109" s="196" t="s">
        <v>220</v>
      </c>
      <c r="H109" s="197">
        <v>116.6</v>
      </c>
      <c r="I109" s="198"/>
      <c r="J109" s="199">
        <f>ROUND(I109*H109,2)</f>
        <v>0</v>
      </c>
      <c r="K109" s="195" t="s">
        <v>167</v>
      </c>
      <c r="L109" s="61"/>
      <c r="M109" s="200" t="s">
        <v>22</v>
      </c>
      <c r="N109" s="201" t="s">
        <v>44</v>
      </c>
      <c r="O109" s="42"/>
      <c r="P109" s="202">
        <f>O109*H109</f>
        <v>0</v>
      </c>
      <c r="Q109" s="202">
        <v>0</v>
      </c>
      <c r="R109" s="202">
        <f>Q109*H109</f>
        <v>0</v>
      </c>
      <c r="S109" s="202">
        <v>0</v>
      </c>
      <c r="T109" s="203">
        <f>S109*H109</f>
        <v>0</v>
      </c>
      <c r="AR109" s="24" t="s">
        <v>168</v>
      </c>
      <c r="AT109" s="24" t="s">
        <v>163</v>
      </c>
      <c r="AU109" s="24" t="s">
        <v>82</v>
      </c>
      <c r="AY109" s="24" t="s">
        <v>161</v>
      </c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24" t="s">
        <v>24</v>
      </c>
      <c r="BK109" s="204">
        <f>ROUND(I109*H109,2)</f>
        <v>0</v>
      </c>
      <c r="BL109" s="24" t="s">
        <v>168</v>
      </c>
      <c r="BM109" s="24" t="s">
        <v>322</v>
      </c>
    </row>
    <row r="110" spans="2:65" s="11" customFormat="1">
      <c r="B110" s="205"/>
      <c r="C110" s="206"/>
      <c r="D110" s="207" t="s">
        <v>170</v>
      </c>
      <c r="E110" s="208" t="s">
        <v>22</v>
      </c>
      <c r="F110" s="209" t="s">
        <v>983</v>
      </c>
      <c r="G110" s="206"/>
      <c r="H110" s="210" t="s">
        <v>22</v>
      </c>
      <c r="I110" s="211"/>
      <c r="J110" s="206"/>
      <c r="K110" s="206"/>
      <c r="L110" s="212"/>
      <c r="M110" s="213"/>
      <c r="N110" s="214"/>
      <c r="O110" s="214"/>
      <c r="P110" s="214"/>
      <c r="Q110" s="214"/>
      <c r="R110" s="214"/>
      <c r="S110" s="214"/>
      <c r="T110" s="215"/>
      <c r="AT110" s="216" t="s">
        <v>170</v>
      </c>
      <c r="AU110" s="216" t="s">
        <v>82</v>
      </c>
      <c r="AV110" s="11" t="s">
        <v>24</v>
      </c>
      <c r="AW110" s="11" t="s">
        <v>37</v>
      </c>
      <c r="AX110" s="11" t="s">
        <v>73</v>
      </c>
      <c r="AY110" s="216" t="s">
        <v>161</v>
      </c>
    </row>
    <row r="111" spans="2:65" s="12" customFormat="1">
      <c r="B111" s="217"/>
      <c r="C111" s="218"/>
      <c r="D111" s="207" t="s">
        <v>170</v>
      </c>
      <c r="E111" s="229" t="s">
        <v>22</v>
      </c>
      <c r="F111" s="230" t="s">
        <v>984</v>
      </c>
      <c r="G111" s="218"/>
      <c r="H111" s="231">
        <v>116.6</v>
      </c>
      <c r="I111" s="223"/>
      <c r="J111" s="218"/>
      <c r="K111" s="218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170</v>
      </c>
      <c r="AU111" s="228" t="s">
        <v>82</v>
      </c>
      <c r="AV111" s="12" t="s">
        <v>82</v>
      </c>
      <c r="AW111" s="12" t="s">
        <v>37</v>
      </c>
      <c r="AX111" s="12" t="s">
        <v>24</v>
      </c>
      <c r="AY111" s="228" t="s">
        <v>161</v>
      </c>
    </row>
    <row r="112" spans="2:65" s="10" customFormat="1" ht="29.85" customHeight="1">
      <c r="B112" s="176"/>
      <c r="C112" s="177"/>
      <c r="D112" s="190" t="s">
        <v>72</v>
      </c>
      <c r="E112" s="191" t="s">
        <v>82</v>
      </c>
      <c r="F112" s="191" t="s">
        <v>223</v>
      </c>
      <c r="G112" s="177"/>
      <c r="H112" s="177"/>
      <c r="I112" s="180"/>
      <c r="J112" s="192">
        <f>BK112</f>
        <v>0</v>
      </c>
      <c r="K112" s="177"/>
      <c r="L112" s="182"/>
      <c r="M112" s="183"/>
      <c r="N112" s="184"/>
      <c r="O112" s="184"/>
      <c r="P112" s="185">
        <f>SUM(P113:P121)</f>
        <v>0</v>
      </c>
      <c r="Q112" s="184"/>
      <c r="R112" s="185">
        <f>SUM(R113:R121)</f>
        <v>1.0414768799999998</v>
      </c>
      <c r="S112" s="184"/>
      <c r="T112" s="186">
        <f>SUM(T113:T121)</f>
        <v>0</v>
      </c>
      <c r="AR112" s="187" t="s">
        <v>24</v>
      </c>
      <c r="AT112" s="188" t="s">
        <v>72</v>
      </c>
      <c r="AU112" s="188" t="s">
        <v>24</v>
      </c>
      <c r="AY112" s="187" t="s">
        <v>161</v>
      </c>
      <c r="BK112" s="189">
        <f>SUM(BK113:BK121)</f>
        <v>0</v>
      </c>
    </row>
    <row r="113" spans="2:65" s="1" customFormat="1" ht="31.5" customHeight="1">
      <c r="B113" s="41"/>
      <c r="C113" s="193" t="s">
        <v>224</v>
      </c>
      <c r="D113" s="193" t="s">
        <v>163</v>
      </c>
      <c r="E113" s="194" t="s">
        <v>985</v>
      </c>
      <c r="F113" s="195" t="s">
        <v>986</v>
      </c>
      <c r="G113" s="196" t="s">
        <v>175</v>
      </c>
      <c r="H113" s="197">
        <v>0.432</v>
      </c>
      <c r="I113" s="198"/>
      <c r="J113" s="199">
        <f>ROUND(I113*H113,2)</f>
        <v>0</v>
      </c>
      <c r="K113" s="195" t="s">
        <v>188</v>
      </c>
      <c r="L113" s="61"/>
      <c r="M113" s="200" t="s">
        <v>22</v>
      </c>
      <c r="N113" s="201" t="s">
        <v>44</v>
      </c>
      <c r="O113" s="42"/>
      <c r="P113" s="202">
        <f>O113*H113</f>
        <v>0</v>
      </c>
      <c r="Q113" s="202">
        <v>2.3323800000000001</v>
      </c>
      <c r="R113" s="202">
        <f>Q113*H113</f>
        <v>1.0075881600000001</v>
      </c>
      <c r="S113" s="202">
        <v>0</v>
      </c>
      <c r="T113" s="203">
        <f>S113*H113</f>
        <v>0</v>
      </c>
      <c r="AR113" s="24" t="s">
        <v>168</v>
      </c>
      <c r="AT113" s="24" t="s">
        <v>163</v>
      </c>
      <c r="AU113" s="24" t="s">
        <v>82</v>
      </c>
      <c r="AY113" s="24" t="s">
        <v>161</v>
      </c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24" t="s">
        <v>24</v>
      </c>
      <c r="BK113" s="204">
        <f>ROUND(I113*H113,2)</f>
        <v>0</v>
      </c>
      <c r="BL113" s="24" t="s">
        <v>168</v>
      </c>
      <c r="BM113" s="24" t="s">
        <v>987</v>
      </c>
    </row>
    <row r="114" spans="2:65" s="11" customFormat="1">
      <c r="B114" s="205"/>
      <c r="C114" s="206"/>
      <c r="D114" s="207" t="s">
        <v>170</v>
      </c>
      <c r="E114" s="208" t="s">
        <v>22</v>
      </c>
      <c r="F114" s="209" t="s">
        <v>988</v>
      </c>
      <c r="G114" s="206"/>
      <c r="H114" s="210" t="s">
        <v>22</v>
      </c>
      <c r="I114" s="211"/>
      <c r="J114" s="206"/>
      <c r="K114" s="206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170</v>
      </c>
      <c r="AU114" s="216" t="s">
        <v>82</v>
      </c>
      <c r="AV114" s="11" t="s">
        <v>24</v>
      </c>
      <c r="AW114" s="11" t="s">
        <v>37</v>
      </c>
      <c r="AX114" s="11" t="s">
        <v>73</v>
      </c>
      <c r="AY114" s="216" t="s">
        <v>161</v>
      </c>
    </row>
    <row r="115" spans="2:65" s="12" customFormat="1">
      <c r="B115" s="217"/>
      <c r="C115" s="218"/>
      <c r="D115" s="219" t="s">
        <v>170</v>
      </c>
      <c r="E115" s="220" t="s">
        <v>22</v>
      </c>
      <c r="F115" s="221" t="s">
        <v>989</v>
      </c>
      <c r="G115" s="218"/>
      <c r="H115" s="222">
        <v>0.432</v>
      </c>
      <c r="I115" s="223"/>
      <c r="J115" s="218"/>
      <c r="K115" s="218"/>
      <c r="L115" s="224"/>
      <c r="M115" s="225"/>
      <c r="N115" s="226"/>
      <c r="O115" s="226"/>
      <c r="P115" s="226"/>
      <c r="Q115" s="226"/>
      <c r="R115" s="226"/>
      <c r="S115" s="226"/>
      <c r="T115" s="227"/>
      <c r="AT115" s="228" t="s">
        <v>170</v>
      </c>
      <c r="AU115" s="228" t="s">
        <v>82</v>
      </c>
      <c r="AV115" s="12" t="s">
        <v>82</v>
      </c>
      <c r="AW115" s="12" t="s">
        <v>37</v>
      </c>
      <c r="AX115" s="12" t="s">
        <v>24</v>
      </c>
      <c r="AY115" s="228" t="s">
        <v>161</v>
      </c>
    </row>
    <row r="116" spans="2:65" s="1" customFormat="1" ht="22.5" customHeight="1">
      <c r="B116" s="41"/>
      <c r="C116" s="193" t="s">
        <v>229</v>
      </c>
      <c r="D116" s="193" t="s">
        <v>163</v>
      </c>
      <c r="E116" s="194" t="s">
        <v>990</v>
      </c>
      <c r="F116" s="195" t="s">
        <v>991</v>
      </c>
      <c r="G116" s="196" t="s">
        <v>220</v>
      </c>
      <c r="H116" s="197">
        <v>4.0439999999999996</v>
      </c>
      <c r="I116" s="198"/>
      <c r="J116" s="199">
        <f>ROUND(I116*H116,2)</f>
        <v>0</v>
      </c>
      <c r="K116" s="195" t="s">
        <v>188</v>
      </c>
      <c r="L116" s="61"/>
      <c r="M116" s="200" t="s">
        <v>22</v>
      </c>
      <c r="N116" s="201" t="s">
        <v>44</v>
      </c>
      <c r="O116" s="42"/>
      <c r="P116" s="202">
        <f>O116*H116</f>
        <v>0</v>
      </c>
      <c r="Q116" s="202">
        <v>1.4400000000000001E-3</v>
      </c>
      <c r="R116" s="202">
        <f>Q116*H116</f>
        <v>5.8233599999999996E-3</v>
      </c>
      <c r="S116" s="202">
        <v>0</v>
      </c>
      <c r="T116" s="203">
        <f>S116*H116</f>
        <v>0</v>
      </c>
      <c r="AR116" s="24" t="s">
        <v>168</v>
      </c>
      <c r="AT116" s="24" t="s">
        <v>163</v>
      </c>
      <c r="AU116" s="24" t="s">
        <v>82</v>
      </c>
      <c r="AY116" s="24" t="s">
        <v>161</v>
      </c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24" t="s">
        <v>24</v>
      </c>
      <c r="BK116" s="204">
        <f>ROUND(I116*H116,2)</f>
        <v>0</v>
      </c>
      <c r="BL116" s="24" t="s">
        <v>168</v>
      </c>
      <c r="BM116" s="24" t="s">
        <v>992</v>
      </c>
    </row>
    <row r="117" spans="2:65" s="12" customFormat="1">
      <c r="B117" s="217"/>
      <c r="C117" s="218"/>
      <c r="D117" s="207" t="s">
        <v>170</v>
      </c>
      <c r="E117" s="229" t="s">
        <v>22</v>
      </c>
      <c r="F117" s="230" t="s">
        <v>993</v>
      </c>
      <c r="G117" s="218"/>
      <c r="H117" s="231">
        <v>1.81</v>
      </c>
      <c r="I117" s="223"/>
      <c r="J117" s="218"/>
      <c r="K117" s="218"/>
      <c r="L117" s="224"/>
      <c r="M117" s="225"/>
      <c r="N117" s="226"/>
      <c r="O117" s="226"/>
      <c r="P117" s="226"/>
      <c r="Q117" s="226"/>
      <c r="R117" s="226"/>
      <c r="S117" s="226"/>
      <c r="T117" s="227"/>
      <c r="AT117" s="228" t="s">
        <v>170</v>
      </c>
      <c r="AU117" s="228" t="s">
        <v>82</v>
      </c>
      <c r="AV117" s="12" t="s">
        <v>82</v>
      </c>
      <c r="AW117" s="12" t="s">
        <v>37</v>
      </c>
      <c r="AX117" s="12" t="s">
        <v>73</v>
      </c>
      <c r="AY117" s="228" t="s">
        <v>161</v>
      </c>
    </row>
    <row r="118" spans="2:65" s="12" customFormat="1">
      <c r="B118" s="217"/>
      <c r="C118" s="218"/>
      <c r="D118" s="207" t="s">
        <v>170</v>
      </c>
      <c r="E118" s="229" t="s">
        <v>22</v>
      </c>
      <c r="F118" s="230" t="s">
        <v>994</v>
      </c>
      <c r="G118" s="218"/>
      <c r="H118" s="231">
        <v>2.234</v>
      </c>
      <c r="I118" s="223"/>
      <c r="J118" s="218"/>
      <c r="K118" s="218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170</v>
      </c>
      <c r="AU118" s="228" t="s">
        <v>82</v>
      </c>
      <c r="AV118" s="12" t="s">
        <v>82</v>
      </c>
      <c r="AW118" s="12" t="s">
        <v>37</v>
      </c>
      <c r="AX118" s="12" t="s">
        <v>73</v>
      </c>
      <c r="AY118" s="228" t="s">
        <v>161</v>
      </c>
    </row>
    <row r="119" spans="2:65" s="13" customFormat="1">
      <c r="B119" s="246"/>
      <c r="C119" s="247"/>
      <c r="D119" s="219" t="s">
        <v>170</v>
      </c>
      <c r="E119" s="248" t="s">
        <v>22</v>
      </c>
      <c r="F119" s="249" t="s">
        <v>302</v>
      </c>
      <c r="G119" s="247"/>
      <c r="H119" s="250">
        <v>4.0439999999999996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AT119" s="256" t="s">
        <v>170</v>
      </c>
      <c r="AU119" s="256" t="s">
        <v>82</v>
      </c>
      <c r="AV119" s="13" t="s">
        <v>168</v>
      </c>
      <c r="AW119" s="13" t="s">
        <v>37</v>
      </c>
      <c r="AX119" s="13" t="s">
        <v>24</v>
      </c>
      <c r="AY119" s="256" t="s">
        <v>161</v>
      </c>
    </row>
    <row r="120" spans="2:65" s="1" customFormat="1" ht="31.5" customHeight="1">
      <c r="B120" s="41"/>
      <c r="C120" s="193" t="s">
        <v>235</v>
      </c>
      <c r="D120" s="193" t="s">
        <v>163</v>
      </c>
      <c r="E120" s="194" t="s">
        <v>995</v>
      </c>
      <c r="F120" s="195" t="s">
        <v>996</v>
      </c>
      <c r="G120" s="196" t="s">
        <v>220</v>
      </c>
      <c r="H120" s="197">
        <v>4.0439999999999996</v>
      </c>
      <c r="I120" s="198"/>
      <c r="J120" s="199">
        <f>ROUND(I120*H120,2)</f>
        <v>0</v>
      </c>
      <c r="K120" s="195" t="s">
        <v>188</v>
      </c>
      <c r="L120" s="61"/>
      <c r="M120" s="200" t="s">
        <v>22</v>
      </c>
      <c r="N120" s="201" t="s">
        <v>44</v>
      </c>
      <c r="O120" s="42"/>
      <c r="P120" s="202">
        <f>O120*H120</f>
        <v>0</v>
      </c>
      <c r="Q120" s="202">
        <v>6.8999999999999999E-3</v>
      </c>
      <c r="R120" s="202">
        <f>Q120*H120</f>
        <v>2.7903599999999997E-2</v>
      </c>
      <c r="S120" s="202">
        <v>0</v>
      </c>
      <c r="T120" s="203">
        <f>S120*H120</f>
        <v>0</v>
      </c>
      <c r="AR120" s="24" t="s">
        <v>168</v>
      </c>
      <c r="AT120" s="24" t="s">
        <v>163</v>
      </c>
      <c r="AU120" s="24" t="s">
        <v>82</v>
      </c>
      <c r="AY120" s="24" t="s">
        <v>161</v>
      </c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24" t="s">
        <v>24</v>
      </c>
      <c r="BK120" s="204">
        <f>ROUND(I120*H120,2)</f>
        <v>0</v>
      </c>
      <c r="BL120" s="24" t="s">
        <v>168</v>
      </c>
      <c r="BM120" s="24" t="s">
        <v>997</v>
      </c>
    </row>
    <row r="121" spans="2:65" s="1" customFormat="1" ht="22.5" customHeight="1">
      <c r="B121" s="41"/>
      <c r="C121" s="193" t="s">
        <v>240</v>
      </c>
      <c r="D121" s="193" t="s">
        <v>163</v>
      </c>
      <c r="E121" s="194" t="s">
        <v>998</v>
      </c>
      <c r="F121" s="195" t="s">
        <v>999</v>
      </c>
      <c r="G121" s="196" t="s">
        <v>220</v>
      </c>
      <c r="H121" s="197">
        <v>4.0439999999999996</v>
      </c>
      <c r="I121" s="198"/>
      <c r="J121" s="199">
        <f>ROUND(I121*H121,2)</f>
        <v>0</v>
      </c>
      <c r="K121" s="195" t="s">
        <v>188</v>
      </c>
      <c r="L121" s="61"/>
      <c r="M121" s="200" t="s">
        <v>22</v>
      </c>
      <c r="N121" s="201" t="s">
        <v>44</v>
      </c>
      <c r="O121" s="42"/>
      <c r="P121" s="202">
        <f>O121*H121</f>
        <v>0</v>
      </c>
      <c r="Q121" s="202">
        <v>4.0000000000000003E-5</v>
      </c>
      <c r="R121" s="202">
        <f>Q121*H121</f>
        <v>1.6176E-4</v>
      </c>
      <c r="S121" s="202">
        <v>0</v>
      </c>
      <c r="T121" s="203">
        <f>S121*H121</f>
        <v>0</v>
      </c>
      <c r="AR121" s="24" t="s">
        <v>168</v>
      </c>
      <c r="AT121" s="24" t="s">
        <v>163</v>
      </c>
      <c r="AU121" s="24" t="s">
        <v>82</v>
      </c>
      <c r="AY121" s="24" t="s">
        <v>161</v>
      </c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24" t="s">
        <v>24</v>
      </c>
      <c r="BK121" s="204">
        <f>ROUND(I121*H121,2)</f>
        <v>0</v>
      </c>
      <c r="BL121" s="24" t="s">
        <v>168</v>
      </c>
      <c r="BM121" s="24" t="s">
        <v>1000</v>
      </c>
    </row>
    <row r="122" spans="2:65" s="10" customFormat="1" ht="29.85" customHeight="1">
      <c r="B122" s="176"/>
      <c r="C122" s="177"/>
      <c r="D122" s="190" t="s">
        <v>72</v>
      </c>
      <c r="E122" s="191" t="s">
        <v>192</v>
      </c>
      <c r="F122" s="191" t="s">
        <v>228</v>
      </c>
      <c r="G122" s="177"/>
      <c r="H122" s="177"/>
      <c r="I122" s="180"/>
      <c r="J122" s="192">
        <f>BK122</f>
        <v>0</v>
      </c>
      <c r="K122" s="177"/>
      <c r="L122" s="182"/>
      <c r="M122" s="183"/>
      <c r="N122" s="184"/>
      <c r="O122" s="184"/>
      <c r="P122" s="185">
        <f>SUM(P123:P128)</f>
        <v>0</v>
      </c>
      <c r="Q122" s="184"/>
      <c r="R122" s="185">
        <f>SUM(R123:R128)</f>
        <v>44.336189000000005</v>
      </c>
      <c r="S122" s="184"/>
      <c r="T122" s="186">
        <f>SUM(T123:T128)</f>
        <v>0</v>
      </c>
      <c r="AR122" s="187" t="s">
        <v>24</v>
      </c>
      <c r="AT122" s="188" t="s">
        <v>72</v>
      </c>
      <c r="AU122" s="188" t="s">
        <v>24</v>
      </c>
      <c r="AY122" s="187" t="s">
        <v>161</v>
      </c>
      <c r="BK122" s="189">
        <f>SUM(BK123:BK128)</f>
        <v>0</v>
      </c>
    </row>
    <row r="123" spans="2:65" s="1" customFormat="1" ht="22.5" customHeight="1">
      <c r="B123" s="41"/>
      <c r="C123" s="193" t="s">
        <v>10</v>
      </c>
      <c r="D123" s="193" t="s">
        <v>163</v>
      </c>
      <c r="E123" s="194" t="s">
        <v>230</v>
      </c>
      <c r="F123" s="195" t="s">
        <v>231</v>
      </c>
      <c r="G123" s="196" t="s">
        <v>220</v>
      </c>
      <c r="H123" s="197">
        <v>100.5</v>
      </c>
      <c r="I123" s="198"/>
      <c r="J123" s="199">
        <f>ROUND(I123*H123,2)</f>
        <v>0</v>
      </c>
      <c r="K123" s="195" t="s">
        <v>188</v>
      </c>
      <c r="L123" s="61"/>
      <c r="M123" s="200" t="s">
        <v>22</v>
      </c>
      <c r="N123" s="201" t="s">
        <v>44</v>
      </c>
      <c r="O123" s="42"/>
      <c r="P123" s="202">
        <f>O123*H123</f>
        <v>0</v>
      </c>
      <c r="Q123" s="202">
        <v>0.11637</v>
      </c>
      <c r="R123" s="202">
        <f>Q123*H123</f>
        <v>11.695185</v>
      </c>
      <c r="S123" s="202">
        <v>0</v>
      </c>
      <c r="T123" s="203">
        <f>S123*H123</f>
        <v>0</v>
      </c>
      <c r="AR123" s="24" t="s">
        <v>168</v>
      </c>
      <c r="AT123" s="24" t="s">
        <v>163</v>
      </c>
      <c r="AU123" s="24" t="s">
        <v>82</v>
      </c>
      <c r="AY123" s="24" t="s">
        <v>161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24" t="s">
        <v>24</v>
      </c>
      <c r="BK123" s="204">
        <f>ROUND(I123*H123,2)</f>
        <v>0</v>
      </c>
      <c r="BL123" s="24" t="s">
        <v>168</v>
      </c>
      <c r="BM123" s="24" t="s">
        <v>1001</v>
      </c>
    </row>
    <row r="124" spans="2:65" s="11" customFormat="1">
      <c r="B124" s="205"/>
      <c r="C124" s="206"/>
      <c r="D124" s="207" t="s">
        <v>170</v>
      </c>
      <c r="E124" s="208" t="s">
        <v>22</v>
      </c>
      <c r="F124" s="209" t="s">
        <v>1002</v>
      </c>
      <c r="G124" s="206"/>
      <c r="H124" s="210" t="s">
        <v>22</v>
      </c>
      <c r="I124" s="211"/>
      <c r="J124" s="206"/>
      <c r="K124" s="206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170</v>
      </c>
      <c r="AU124" s="216" t="s">
        <v>82</v>
      </c>
      <c r="AV124" s="11" t="s">
        <v>24</v>
      </c>
      <c r="AW124" s="11" t="s">
        <v>37</v>
      </c>
      <c r="AX124" s="11" t="s">
        <v>73</v>
      </c>
      <c r="AY124" s="216" t="s">
        <v>161</v>
      </c>
    </row>
    <row r="125" spans="2:65" s="12" customFormat="1">
      <c r="B125" s="217"/>
      <c r="C125" s="218"/>
      <c r="D125" s="219" t="s">
        <v>170</v>
      </c>
      <c r="E125" s="220" t="s">
        <v>22</v>
      </c>
      <c r="F125" s="221" t="s">
        <v>1003</v>
      </c>
      <c r="G125" s="218"/>
      <c r="H125" s="222">
        <v>100.5</v>
      </c>
      <c r="I125" s="223"/>
      <c r="J125" s="218"/>
      <c r="K125" s="218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170</v>
      </c>
      <c r="AU125" s="228" t="s">
        <v>82</v>
      </c>
      <c r="AV125" s="12" t="s">
        <v>82</v>
      </c>
      <c r="AW125" s="12" t="s">
        <v>37</v>
      </c>
      <c r="AX125" s="12" t="s">
        <v>24</v>
      </c>
      <c r="AY125" s="228" t="s">
        <v>161</v>
      </c>
    </row>
    <row r="126" spans="2:65" s="1" customFormat="1" ht="22.5" customHeight="1">
      <c r="B126" s="41"/>
      <c r="C126" s="193" t="s">
        <v>251</v>
      </c>
      <c r="D126" s="193" t="s">
        <v>163</v>
      </c>
      <c r="E126" s="194" t="s">
        <v>236</v>
      </c>
      <c r="F126" s="195" t="s">
        <v>237</v>
      </c>
      <c r="G126" s="196" t="s">
        <v>220</v>
      </c>
      <c r="H126" s="197">
        <v>116.6</v>
      </c>
      <c r="I126" s="198"/>
      <c r="J126" s="199">
        <f>ROUND(I126*H126,2)</f>
        <v>0</v>
      </c>
      <c r="K126" s="195" t="s">
        <v>167</v>
      </c>
      <c r="L126" s="61"/>
      <c r="M126" s="200" t="s">
        <v>22</v>
      </c>
      <c r="N126" s="201" t="s">
        <v>44</v>
      </c>
      <c r="O126" s="42"/>
      <c r="P126" s="202">
        <f>O126*H126</f>
        <v>0</v>
      </c>
      <c r="Q126" s="202">
        <v>0.27994000000000002</v>
      </c>
      <c r="R126" s="202">
        <f>Q126*H126</f>
        <v>32.641004000000002</v>
      </c>
      <c r="S126" s="202">
        <v>0</v>
      </c>
      <c r="T126" s="203">
        <f>S126*H126</f>
        <v>0</v>
      </c>
      <c r="AR126" s="24" t="s">
        <v>168</v>
      </c>
      <c r="AT126" s="24" t="s">
        <v>163</v>
      </c>
      <c r="AU126" s="24" t="s">
        <v>82</v>
      </c>
      <c r="AY126" s="24" t="s">
        <v>161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24" t="s">
        <v>24</v>
      </c>
      <c r="BK126" s="204">
        <f>ROUND(I126*H126,2)</f>
        <v>0</v>
      </c>
      <c r="BL126" s="24" t="s">
        <v>168</v>
      </c>
      <c r="BM126" s="24" t="s">
        <v>953</v>
      </c>
    </row>
    <row r="127" spans="2:65" s="11" customFormat="1">
      <c r="B127" s="205"/>
      <c r="C127" s="206"/>
      <c r="D127" s="207" t="s">
        <v>170</v>
      </c>
      <c r="E127" s="208" t="s">
        <v>22</v>
      </c>
      <c r="F127" s="209" t="s">
        <v>1004</v>
      </c>
      <c r="G127" s="206"/>
      <c r="H127" s="210" t="s">
        <v>22</v>
      </c>
      <c r="I127" s="211"/>
      <c r="J127" s="206"/>
      <c r="K127" s="206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170</v>
      </c>
      <c r="AU127" s="216" t="s">
        <v>82</v>
      </c>
      <c r="AV127" s="11" t="s">
        <v>24</v>
      </c>
      <c r="AW127" s="11" t="s">
        <v>37</v>
      </c>
      <c r="AX127" s="11" t="s">
        <v>73</v>
      </c>
      <c r="AY127" s="216" t="s">
        <v>161</v>
      </c>
    </row>
    <row r="128" spans="2:65" s="12" customFormat="1">
      <c r="B128" s="217"/>
      <c r="C128" s="218"/>
      <c r="D128" s="207" t="s">
        <v>170</v>
      </c>
      <c r="E128" s="229" t="s">
        <v>22</v>
      </c>
      <c r="F128" s="230" t="s">
        <v>984</v>
      </c>
      <c r="G128" s="218"/>
      <c r="H128" s="231">
        <v>116.6</v>
      </c>
      <c r="I128" s="223"/>
      <c r="J128" s="218"/>
      <c r="K128" s="218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170</v>
      </c>
      <c r="AU128" s="228" t="s">
        <v>82</v>
      </c>
      <c r="AV128" s="12" t="s">
        <v>82</v>
      </c>
      <c r="AW128" s="12" t="s">
        <v>37</v>
      </c>
      <c r="AX128" s="12" t="s">
        <v>24</v>
      </c>
      <c r="AY128" s="228" t="s">
        <v>161</v>
      </c>
    </row>
    <row r="129" spans="2:65" s="10" customFormat="1" ht="29.85" customHeight="1">
      <c r="B129" s="176"/>
      <c r="C129" s="177"/>
      <c r="D129" s="190" t="s">
        <v>72</v>
      </c>
      <c r="E129" s="191" t="s">
        <v>197</v>
      </c>
      <c r="F129" s="191" t="s">
        <v>1005</v>
      </c>
      <c r="G129" s="177"/>
      <c r="H129" s="177"/>
      <c r="I129" s="180"/>
      <c r="J129" s="192">
        <f>BK129</f>
        <v>0</v>
      </c>
      <c r="K129" s="177"/>
      <c r="L129" s="182"/>
      <c r="M129" s="183"/>
      <c r="N129" s="184"/>
      <c r="O129" s="184"/>
      <c r="P129" s="185">
        <f>SUM(P130:P137)</f>
        <v>0</v>
      </c>
      <c r="Q129" s="184"/>
      <c r="R129" s="185">
        <f>SUM(R130:R137)</f>
        <v>0.81860075999999982</v>
      </c>
      <c r="S129" s="184"/>
      <c r="T129" s="186">
        <f>SUM(T130:T137)</f>
        <v>0</v>
      </c>
      <c r="AR129" s="187" t="s">
        <v>24</v>
      </c>
      <c r="AT129" s="188" t="s">
        <v>72</v>
      </c>
      <c r="AU129" s="188" t="s">
        <v>24</v>
      </c>
      <c r="AY129" s="187" t="s">
        <v>161</v>
      </c>
      <c r="BK129" s="189">
        <f>SUM(BK130:BK137)</f>
        <v>0</v>
      </c>
    </row>
    <row r="130" spans="2:65" s="1" customFormat="1" ht="22.5" customHeight="1">
      <c r="B130" s="41"/>
      <c r="C130" s="193" t="s">
        <v>256</v>
      </c>
      <c r="D130" s="193" t="s">
        <v>163</v>
      </c>
      <c r="E130" s="194" t="s">
        <v>1006</v>
      </c>
      <c r="F130" s="195" t="s">
        <v>1007</v>
      </c>
      <c r="G130" s="196" t="s">
        <v>175</v>
      </c>
      <c r="H130" s="197">
        <v>0.36</v>
      </c>
      <c r="I130" s="198"/>
      <c r="J130" s="199">
        <f>ROUND(I130*H130,2)</f>
        <v>0</v>
      </c>
      <c r="K130" s="195" t="s">
        <v>167</v>
      </c>
      <c r="L130" s="61"/>
      <c r="M130" s="200" t="s">
        <v>22</v>
      </c>
      <c r="N130" s="201" t="s">
        <v>44</v>
      </c>
      <c r="O130" s="42"/>
      <c r="P130" s="202">
        <f>O130*H130</f>
        <v>0</v>
      </c>
      <c r="Q130" s="202">
        <v>2.2563399999999998</v>
      </c>
      <c r="R130" s="202">
        <f>Q130*H130</f>
        <v>0.81228239999999985</v>
      </c>
      <c r="S130" s="202">
        <v>0</v>
      </c>
      <c r="T130" s="203">
        <f>S130*H130</f>
        <v>0</v>
      </c>
      <c r="AR130" s="24" t="s">
        <v>168</v>
      </c>
      <c r="AT130" s="24" t="s">
        <v>163</v>
      </c>
      <c r="AU130" s="24" t="s">
        <v>82</v>
      </c>
      <c r="AY130" s="24" t="s">
        <v>161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24" t="s">
        <v>24</v>
      </c>
      <c r="BK130" s="204">
        <f>ROUND(I130*H130,2)</f>
        <v>0</v>
      </c>
      <c r="BL130" s="24" t="s">
        <v>168</v>
      </c>
      <c r="BM130" s="24" t="s">
        <v>1008</v>
      </c>
    </row>
    <row r="131" spans="2:65" s="12" customFormat="1">
      <c r="B131" s="217"/>
      <c r="C131" s="218"/>
      <c r="D131" s="219" t="s">
        <v>170</v>
      </c>
      <c r="E131" s="220" t="s">
        <v>22</v>
      </c>
      <c r="F131" s="221" t="s">
        <v>1009</v>
      </c>
      <c r="G131" s="218"/>
      <c r="H131" s="222">
        <v>0.36</v>
      </c>
      <c r="I131" s="223"/>
      <c r="J131" s="218"/>
      <c r="K131" s="218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170</v>
      </c>
      <c r="AU131" s="228" t="s">
        <v>82</v>
      </c>
      <c r="AV131" s="12" t="s">
        <v>82</v>
      </c>
      <c r="AW131" s="12" t="s">
        <v>37</v>
      </c>
      <c r="AX131" s="12" t="s">
        <v>24</v>
      </c>
      <c r="AY131" s="228" t="s">
        <v>161</v>
      </c>
    </row>
    <row r="132" spans="2:65" s="1" customFormat="1" ht="31.5" customHeight="1">
      <c r="B132" s="41"/>
      <c r="C132" s="193" t="s">
        <v>260</v>
      </c>
      <c r="D132" s="193" t="s">
        <v>163</v>
      </c>
      <c r="E132" s="194" t="s">
        <v>1010</v>
      </c>
      <c r="F132" s="195" t="s">
        <v>1011</v>
      </c>
      <c r="G132" s="196" t="s">
        <v>175</v>
      </c>
      <c r="H132" s="197">
        <v>0.36</v>
      </c>
      <c r="I132" s="198"/>
      <c r="J132" s="199">
        <f>ROUND(I132*H132,2)</f>
        <v>0</v>
      </c>
      <c r="K132" s="195" t="s">
        <v>167</v>
      </c>
      <c r="L132" s="61"/>
      <c r="M132" s="200" t="s">
        <v>22</v>
      </c>
      <c r="N132" s="201" t="s">
        <v>44</v>
      </c>
      <c r="O132" s="42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AR132" s="24" t="s">
        <v>168</v>
      </c>
      <c r="AT132" s="24" t="s">
        <v>163</v>
      </c>
      <c r="AU132" s="24" t="s">
        <v>82</v>
      </c>
      <c r="AY132" s="24" t="s">
        <v>161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24" t="s">
        <v>24</v>
      </c>
      <c r="BK132" s="204">
        <f>ROUND(I132*H132,2)</f>
        <v>0</v>
      </c>
      <c r="BL132" s="24" t="s">
        <v>168</v>
      </c>
      <c r="BM132" s="24" t="s">
        <v>1012</v>
      </c>
    </row>
    <row r="133" spans="2:65" s="1" customFormat="1" ht="31.5" customHeight="1">
      <c r="B133" s="41"/>
      <c r="C133" s="193" t="s">
        <v>269</v>
      </c>
      <c r="D133" s="193" t="s">
        <v>163</v>
      </c>
      <c r="E133" s="194" t="s">
        <v>1013</v>
      </c>
      <c r="F133" s="195" t="s">
        <v>1014</v>
      </c>
      <c r="G133" s="196" t="s">
        <v>175</v>
      </c>
      <c r="H133" s="197">
        <v>0.36</v>
      </c>
      <c r="I133" s="198"/>
      <c r="J133" s="199">
        <f>ROUND(I133*H133,2)</f>
        <v>0</v>
      </c>
      <c r="K133" s="195" t="s">
        <v>167</v>
      </c>
      <c r="L133" s="61"/>
      <c r="M133" s="200" t="s">
        <v>22</v>
      </c>
      <c r="N133" s="201" t="s">
        <v>44</v>
      </c>
      <c r="O133" s="42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AR133" s="24" t="s">
        <v>168</v>
      </c>
      <c r="AT133" s="24" t="s">
        <v>163</v>
      </c>
      <c r="AU133" s="24" t="s">
        <v>82</v>
      </c>
      <c r="AY133" s="24" t="s">
        <v>161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24" t="s">
        <v>24</v>
      </c>
      <c r="BK133" s="204">
        <f>ROUND(I133*H133,2)</f>
        <v>0</v>
      </c>
      <c r="BL133" s="24" t="s">
        <v>168</v>
      </c>
      <c r="BM133" s="24" t="s">
        <v>1015</v>
      </c>
    </row>
    <row r="134" spans="2:65" s="1" customFormat="1" ht="31.5" customHeight="1">
      <c r="B134" s="41"/>
      <c r="C134" s="193" t="s">
        <v>273</v>
      </c>
      <c r="D134" s="193" t="s">
        <v>163</v>
      </c>
      <c r="E134" s="194" t="s">
        <v>1016</v>
      </c>
      <c r="F134" s="195" t="s">
        <v>1017</v>
      </c>
      <c r="G134" s="196" t="s">
        <v>175</v>
      </c>
      <c r="H134" s="197">
        <v>0.36</v>
      </c>
      <c r="I134" s="198"/>
      <c r="J134" s="199">
        <f>ROUND(I134*H134,2)</f>
        <v>0</v>
      </c>
      <c r="K134" s="195" t="s">
        <v>167</v>
      </c>
      <c r="L134" s="61"/>
      <c r="M134" s="200" t="s">
        <v>22</v>
      </c>
      <c r="N134" s="201" t="s">
        <v>44</v>
      </c>
      <c r="O134" s="42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AR134" s="24" t="s">
        <v>168</v>
      </c>
      <c r="AT134" s="24" t="s">
        <v>163</v>
      </c>
      <c r="AU134" s="24" t="s">
        <v>82</v>
      </c>
      <c r="AY134" s="24" t="s">
        <v>161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24" t="s">
        <v>24</v>
      </c>
      <c r="BK134" s="204">
        <f>ROUND(I134*H134,2)</f>
        <v>0</v>
      </c>
      <c r="BL134" s="24" t="s">
        <v>168</v>
      </c>
      <c r="BM134" s="24" t="s">
        <v>1018</v>
      </c>
    </row>
    <row r="135" spans="2:65" s="1" customFormat="1" ht="22.5" customHeight="1">
      <c r="B135" s="41"/>
      <c r="C135" s="193" t="s">
        <v>9</v>
      </c>
      <c r="D135" s="193" t="s">
        <v>163</v>
      </c>
      <c r="E135" s="194" t="s">
        <v>1019</v>
      </c>
      <c r="F135" s="195" t="s">
        <v>1020</v>
      </c>
      <c r="G135" s="196" t="s">
        <v>214</v>
      </c>
      <c r="H135" s="197">
        <v>6.0000000000000001E-3</v>
      </c>
      <c r="I135" s="198"/>
      <c r="J135" s="199">
        <f>ROUND(I135*H135,2)</f>
        <v>0</v>
      </c>
      <c r="K135" s="195" t="s">
        <v>167</v>
      </c>
      <c r="L135" s="61"/>
      <c r="M135" s="200" t="s">
        <v>22</v>
      </c>
      <c r="N135" s="201" t="s">
        <v>44</v>
      </c>
      <c r="O135" s="42"/>
      <c r="P135" s="202">
        <f>O135*H135</f>
        <v>0</v>
      </c>
      <c r="Q135" s="202">
        <v>1.0530600000000001</v>
      </c>
      <c r="R135" s="202">
        <f>Q135*H135</f>
        <v>6.3183600000000012E-3</v>
      </c>
      <c r="S135" s="202">
        <v>0</v>
      </c>
      <c r="T135" s="203">
        <f>S135*H135</f>
        <v>0</v>
      </c>
      <c r="AR135" s="24" t="s">
        <v>168</v>
      </c>
      <c r="AT135" s="24" t="s">
        <v>163</v>
      </c>
      <c r="AU135" s="24" t="s">
        <v>82</v>
      </c>
      <c r="AY135" s="24" t="s">
        <v>161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24" t="s">
        <v>24</v>
      </c>
      <c r="BK135" s="204">
        <f>ROUND(I135*H135,2)</f>
        <v>0</v>
      </c>
      <c r="BL135" s="24" t="s">
        <v>168</v>
      </c>
      <c r="BM135" s="24" t="s">
        <v>1021</v>
      </c>
    </row>
    <row r="136" spans="2:65" s="11" customFormat="1">
      <c r="B136" s="205"/>
      <c r="C136" s="206"/>
      <c r="D136" s="207" t="s">
        <v>170</v>
      </c>
      <c r="E136" s="208" t="s">
        <v>22</v>
      </c>
      <c r="F136" s="209" t="s">
        <v>1022</v>
      </c>
      <c r="G136" s="206"/>
      <c r="H136" s="210" t="s">
        <v>22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170</v>
      </c>
      <c r="AU136" s="216" t="s">
        <v>82</v>
      </c>
      <c r="AV136" s="11" t="s">
        <v>24</v>
      </c>
      <c r="AW136" s="11" t="s">
        <v>37</v>
      </c>
      <c r="AX136" s="11" t="s">
        <v>73</v>
      </c>
      <c r="AY136" s="216" t="s">
        <v>161</v>
      </c>
    </row>
    <row r="137" spans="2:65" s="12" customFormat="1">
      <c r="B137" s="217"/>
      <c r="C137" s="218"/>
      <c r="D137" s="207" t="s">
        <v>170</v>
      </c>
      <c r="E137" s="229" t="s">
        <v>22</v>
      </c>
      <c r="F137" s="230" t="s">
        <v>1023</v>
      </c>
      <c r="G137" s="218"/>
      <c r="H137" s="231">
        <v>6.0000000000000001E-3</v>
      </c>
      <c r="I137" s="223"/>
      <c r="J137" s="218"/>
      <c r="K137" s="218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170</v>
      </c>
      <c r="AU137" s="228" t="s">
        <v>82</v>
      </c>
      <c r="AV137" s="12" t="s">
        <v>82</v>
      </c>
      <c r="AW137" s="12" t="s">
        <v>37</v>
      </c>
      <c r="AX137" s="12" t="s">
        <v>24</v>
      </c>
      <c r="AY137" s="228" t="s">
        <v>161</v>
      </c>
    </row>
    <row r="138" spans="2:65" s="10" customFormat="1" ht="29.85" customHeight="1">
      <c r="B138" s="176"/>
      <c r="C138" s="177"/>
      <c r="D138" s="190" t="s">
        <v>72</v>
      </c>
      <c r="E138" s="191" t="s">
        <v>211</v>
      </c>
      <c r="F138" s="191" t="s">
        <v>255</v>
      </c>
      <c r="G138" s="177"/>
      <c r="H138" s="177"/>
      <c r="I138" s="180"/>
      <c r="J138" s="192">
        <f>BK138</f>
        <v>0</v>
      </c>
      <c r="K138" s="177"/>
      <c r="L138" s="182"/>
      <c r="M138" s="183"/>
      <c r="N138" s="184"/>
      <c r="O138" s="184"/>
      <c r="P138" s="185">
        <f>SUM(P139:P143)</f>
        <v>0</v>
      </c>
      <c r="Q138" s="184"/>
      <c r="R138" s="185">
        <f>SUM(R139:R143)</f>
        <v>5.6443499999999993</v>
      </c>
      <c r="S138" s="184"/>
      <c r="T138" s="186">
        <f>SUM(T139:T143)</f>
        <v>0</v>
      </c>
      <c r="AR138" s="187" t="s">
        <v>24</v>
      </c>
      <c r="AT138" s="188" t="s">
        <v>72</v>
      </c>
      <c r="AU138" s="188" t="s">
        <v>24</v>
      </c>
      <c r="AY138" s="187" t="s">
        <v>161</v>
      </c>
      <c r="BK138" s="189">
        <f>SUM(BK139:BK143)</f>
        <v>0</v>
      </c>
    </row>
    <row r="139" spans="2:65" s="1" customFormat="1" ht="31.5" customHeight="1">
      <c r="B139" s="41"/>
      <c r="C139" s="193" t="s">
        <v>283</v>
      </c>
      <c r="D139" s="193" t="s">
        <v>163</v>
      </c>
      <c r="E139" s="194" t="s">
        <v>257</v>
      </c>
      <c r="F139" s="195" t="s">
        <v>258</v>
      </c>
      <c r="G139" s="196" t="s">
        <v>166</v>
      </c>
      <c r="H139" s="197">
        <v>45</v>
      </c>
      <c r="I139" s="198"/>
      <c r="J139" s="199">
        <f>ROUND(I139*H139,2)</f>
        <v>0</v>
      </c>
      <c r="K139" s="195" t="s">
        <v>167</v>
      </c>
      <c r="L139" s="61"/>
      <c r="M139" s="200" t="s">
        <v>22</v>
      </c>
      <c r="N139" s="201" t="s">
        <v>44</v>
      </c>
      <c r="O139" s="42"/>
      <c r="P139" s="202">
        <f>O139*H139</f>
        <v>0</v>
      </c>
      <c r="Q139" s="202">
        <v>0.10095</v>
      </c>
      <c r="R139" s="202">
        <f>Q139*H139</f>
        <v>4.5427499999999998</v>
      </c>
      <c r="S139" s="202">
        <v>0</v>
      </c>
      <c r="T139" s="203">
        <f>S139*H139</f>
        <v>0</v>
      </c>
      <c r="AR139" s="24" t="s">
        <v>168</v>
      </c>
      <c r="AT139" s="24" t="s">
        <v>163</v>
      </c>
      <c r="AU139" s="24" t="s">
        <v>82</v>
      </c>
      <c r="AY139" s="24" t="s">
        <v>161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24" t="s">
        <v>24</v>
      </c>
      <c r="BK139" s="204">
        <f>ROUND(I139*H139,2)</f>
        <v>0</v>
      </c>
      <c r="BL139" s="24" t="s">
        <v>168</v>
      </c>
      <c r="BM139" s="24" t="s">
        <v>1024</v>
      </c>
    </row>
    <row r="140" spans="2:65" s="1" customFormat="1" ht="22.5" customHeight="1">
      <c r="B140" s="41"/>
      <c r="C140" s="232" t="s">
        <v>360</v>
      </c>
      <c r="D140" s="232" t="s">
        <v>261</v>
      </c>
      <c r="E140" s="233" t="s">
        <v>262</v>
      </c>
      <c r="F140" s="234" t="s">
        <v>263</v>
      </c>
      <c r="G140" s="235" t="s">
        <v>264</v>
      </c>
      <c r="H140" s="236">
        <v>45.9</v>
      </c>
      <c r="I140" s="237"/>
      <c r="J140" s="238">
        <f>ROUND(I140*H140,2)</f>
        <v>0</v>
      </c>
      <c r="K140" s="234" t="s">
        <v>22</v>
      </c>
      <c r="L140" s="239"/>
      <c r="M140" s="240" t="s">
        <v>22</v>
      </c>
      <c r="N140" s="241" t="s">
        <v>44</v>
      </c>
      <c r="O140" s="42"/>
      <c r="P140" s="202">
        <f>O140*H140</f>
        <v>0</v>
      </c>
      <c r="Q140" s="202">
        <v>2.4E-2</v>
      </c>
      <c r="R140" s="202">
        <f>Q140*H140</f>
        <v>1.1015999999999999</v>
      </c>
      <c r="S140" s="202">
        <v>0</v>
      </c>
      <c r="T140" s="203">
        <f>S140*H140</f>
        <v>0</v>
      </c>
      <c r="AR140" s="24" t="s">
        <v>207</v>
      </c>
      <c r="AT140" s="24" t="s">
        <v>261</v>
      </c>
      <c r="AU140" s="24" t="s">
        <v>82</v>
      </c>
      <c r="AY140" s="24" t="s">
        <v>161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24" t="s">
        <v>24</v>
      </c>
      <c r="BK140" s="204">
        <f>ROUND(I140*H140,2)</f>
        <v>0</v>
      </c>
      <c r="BL140" s="24" t="s">
        <v>168</v>
      </c>
      <c r="BM140" s="24" t="s">
        <v>1025</v>
      </c>
    </row>
    <row r="141" spans="2:65" s="12" customFormat="1">
      <c r="B141" s="217"/>
      <c r="C141" s="218"/>
      <c r="D141" s="219" t="s">
        <v>170</v>
      </c>
      <c r="E141" s="218"/>
      <c r="F141" s="221" t="s">
        <v>1026</v>
      </c>
      <c r="G141" s="218"/>
      <c r="H141" s="222">
        <v>45.9</v>
      </c>
      <c r="I141" s="223"/>
      <c r="J141" s="218"/>
      <c r="K141" s="218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170</v>
      </c>
      <c r="AU141" s="228" t="s">
        <v>82</v>
      </c>
      <c r="AV141" s="12" t="s">
        <v>82</v>
      </c>
      <c r="AW141" s="12" t="s">
        <v>6</v>
      </c>
      <c r="AX141" s="12" t="s">
        <v>24</v>
      </c>
      <c r="AY141" s="228" t="s">
        <v>161</v>
      </c>
    </row>
    <row r="142" spans="2:65" s="1" customFormat="1" ht="22.5" customHeight="1">
      <c r="B142" s="41"/>
      <c r="C142" s="193" t="s">
        <v>365</v>
      </c>
      <c r="D142" s="193" t="s">
        <v>163</v>
      </c>
      <c r="E142" s="194" t="s">
        <v>1027</v>
      </c>
      <c r="F142" s="195" t="s">
        <v>1028</v>
      </c>
      <c r="G142" s="196" t="s">
        <v>264</v>
      </c>
      <c r="H142" s="197">
        <v>1</v>
      </c>
      <c r="I142" s="198"/>
      <c r="J142" s="199">
        <f>ROUND(I142*H142,2)</f>
        <v>0</v>
      </c>
      <c r="K142" s="195" t="s">
        <v>22</v>
      </c>
      <c r="L142" s="61"/>
      <c r="M142" s="200" t="s">
        <v>22</v>
      </c>
      <c r="N142" s="201" t="s">
        <v>44</v>
      </c>
      <c r="O142" s="42"/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AR142" s="24" t="s">
        <v>168</v>
      </c>
      <c r="AT142" s="24" t="s">
        <v>163</v>
      </c>
      <c r="AU142" s="24" t="s">
        <v>82</v>
      </c>
      <c r="AY142" s="24" t="s">
        <v>161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24" t="s">
        <v>24</v>
      </c>
      <c r="BK142" s="204">
        <f>ROUND(I142*H142,2)</f>
        <v>0</v>
      </c>
      <c r="BL142" s="24" t="s">
        <v>168</v>
      </c>
      <c r="BM142" s="24" t="s">
        <v>363</v>
      </c>
    </row>
    <row r="143" spans="2:65" s="1" customFormat="1" ht="31.5" customHeight="1">
      <c r="B143" s="41"/>
      <c r="C143" s="193" t="s">
        <v>493</v>
      </c>
      <c r="D143" s="193" t="s">
        <v>163</v>
      </c>
      <c r="E143" s="194" t="s">
        <v>1029</v>
      </c>
      <c r="F143" s="195" t="s">
        <v>1030</v>
      </c>
      <c r="G143" s="196" t="s">
        <v>264</v>
      </c>
      <c r="H143" s="197">
        <v>1</v>
      </c>
      <c r="I143" s="198"/>
      <c r="J143" s="199">
        <f>ROUND(I143*H143,2)</f>
        <v>0</v>
      </c>
      <c r="K143" s="195" t="s">
        <v>22</v>
      </c>
      <c r="L143" s="61"/>
      <c r="M143" s="200" t="s">
        <v>22</v>
      </c>
      <c r="N143" s="201" t="s">
        <v>44</v>
      </c>
      <c r="O143" s="42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AR143" s="24" t="s">
        <v>168</v>
      </c>
      <c r="AT143" s="24" t="s">
        <v>163</v>
      </c>
      <c r="AU143" s="24" t="s">
        <v>82</v>
      </c>
      <c r="AY143" s="24" t="s">
        <v>161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24" t="s">
        <v>24</v>
      </c>
      <c r="BK143" s="204">
        <f>ROUND(I143*H143,2)</f>
        <v>0</v>
      </c>
      <c r="BL143" s="24" t="s">
        <v>168</v>
      </c>
      <c r="BM143" s="24" t="s">
        <v>1031</v>
      </c>
    </row>
    <row r="144" spans="2:65" s="10" customFormat="1" ht="29.85" customHeight="1">
      <c r="B144" s="176"/>
      <c r="C144" s="177"/>
      <c r="D144" s="190" t="s">
        <v>72</v>
      </c>
      <c r="E144" s="191" t="s">
        <v>281</v>
      </c>
      <c r="F144" s="191" t="s">
        <v>282</v>
      </c>
      <c r="G144" s="177"/>
      <c r="H144" s="177"/>
      <c r="I144" s="180"/>
      <c r="J144" s="192">
        <f>BK144</f>
        <v>0</v>
      </c>
      <c r="K144" s="177"/>
      <c r="L144" s="182"/>
      <c r="M144" s="183"/>
      <c r="N144" s="184"/>
      <c r="O144" s="184"/>
      <c r="P144" s="185">
        <f>P145</f>
        <v>0</v>
      </c>
      <c r="Q144" s="184"/>
      <c r="R144" s="185">
        <f>R145</f>
        <v>0</v>
      </c>
      <c r="S144" s="184"/>
      <c r="T144" s="186">
        <f>T145</f>
        <v>0</v>
      </c>
      <c r="AR144" s="187" t="s">
        <v>24</v>
      </c>
      <c r="AT144" s="188" t="s">
        <v>72</v>
      </c>
      <c r="AU144" s="188" t="s">
        <v>24</v>
      </c>
      <c r="AY144" s="187" t="s">
        <v>161</v>
      </c>
      <c r="BK144" s="189">
        <f>BK145</f>
        <v>0</v>
      </c>
    </row>
    <row r="145" spans="2:65" s="1" customFormat="1" ht="22.5" customHeight="1">
      <c r="B145" s="41"/>
      <c r="C145" s="193" t="s">
        <v>496</v>
      </c>
      <c r="D145" s="193" t="s">
        <v>163</v>
      </c>
      <c r="E145" s="194" t="s">
        <v>284</v>
      </c>
      <c r="F145" s="195" t="s">
        <v>285</v>
      </c>
      <c r="G145" s="196" t="s">
        <v>214</v>
      </c>
      <c r="H145" s="197">
        <v>51.841000000000001</v>
      </c>
      <c r="I145" s="198"/>
      <c r="J145" s="199">
        <f>ROUND(I145*H145,2)</f>
        <v>0</v>
      </c>
      <c r="K145" s="195" t="s">
        <v>167</v>
      </c>
      <c r="L145" s="61"/>
      <c r="M145" s="200" t="s">
        <v>22</v>
      </c>
      <c r="N145" s="242" t="s">
        <v>44</v>
      </c>
      <c r="O145" s="243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AR145" s="24" t="s">
        <v>168</v>
      </c>
      <c r="AT145" s="24" t="s">
        <v>163</v>
      </c>
      <c r="AU145" s="24" t="s">
        <v>82</v>
      </c>
      <c r="AY145" s="24" t="s">
        <v>161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24" t="s">
        <v>24</v>
      </c>
      <c r="BK145" s="204">
        <f>ROUND(I145*H145,2)</f>
        <v>0</v>
      </c>
      <c r="BL145" s="24" t="s">
        <v>168</v>
      </c>
      <c r="BM145" s="24" t="s">
        <v>366</v>
      </c>
    </row>
    <row r="146" spans="2:65" s="1" customFormat="1" ht="6.95" customHeight="1">
      <c r="B146" s="56"/>
      <c r="C146" s="57"/>
      <c r="D146" s="57"/>
      <c r="E146" s="57"/>
      <c r="F146" s="57"/>
      <c r="G146" s="57"/>
      <c r="H146" s="57"/>
      <c r="I146" s="139"/>
      <c r="J146" s="57"/>
      <c r="K146" s="57"/>
      <c r="L146" s="61"/>
    </row>
  </sheetData>
  <sheetProtection password="CC35" sheet="1" objects="1" scenarios="1" formatCells="0" formatColumns="0" formatRows="0" sort="0" autoFilter="0"/>
  <autoFilter ref="C82:K145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125</v>
      </c>
      <c r="G1" s="593" t="s">
        <v>126</v>
      </c>
      <c r="H1" s="593"/>
      <c r="I1" s="115"/>
      <c r="J1" s="114" t="s">
        <v>127</v>
      </c>
      <c r="K1" s="113" t="s">
        <v>128</v>
      </c>
      <c r="L1" s="114" t="s">
        <v>129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552"/>
      <c r="M2" s="552"/>
      <c r="N2" s="552"/>
      <c r="O2" s="552"/>
      <c r="P2" s="552"/>
      <c r="Q2" s="552"/>
      <c r="R2" s="552"/>
      <c r="S2" s="552"/>
      <c r="T2" s="552"/>
      <c r="U2" s="552"/>
      <c r="V2" s="552"/>
      <c r="AT2" s="24" t="s">
        <v>103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130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5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594" t="str">
        <f>'Rekapitulace stavby'!K6</f>
        <v>Modernizace sportoviště nad parkem</v>
      </c>
      <c r="F7" s="595"/>
      <c r="G7" s="595"/>
      <c r="H7" s="595"/>
      <c r="I7" s="117"/>
      <c r="J7" s="29"/>
      <c r="K7" s="31"/>
    </row>
    <row r="8" spans="1:70" s="1" customFormat="1" ht="15">
      <c r="B8" s="41"/>
      <c r="C8" s="42"/>
      <c r="D8" s="37" t="s">
        <v>131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596" t="s">
        <v>1032</v>
      </c>
      <c r="F9" s="597"/>
      <c r="G9" s="597"/>
      <c r="H9" s="597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22</v>
      </c>
      <c r="G11" s="42"/>
      <c r="H11" s="42"/>
      <c r="I11" s="119" t="s">
        <v>23</v>
      </c>
      <c r="J11" s="35" t="s">
        <v>22</v>
      </c>
      <c r="K11" s="45"/>
    </row>
    <row r="12" spans="1:70" s="1" customFormat="1" ht="14.45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19" t="s">
        <v>27</v>
      </c>
      <c r="J12" s="120" t="str">
        <f>'Rekapitulace stavby'!AN8</f>
        <v>15. 1. 2016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29</v>
      </c>
      <c r="E14" s="42"/>
      <c r="F14" s="42"/>
      <c r="G14" s="42"/>
      <c r="H14" s="42"/>
      <c r="I14" s="119" t="s">
        <v>30</v>
      </c>
      <c r="J14" s="35" t="s">
        <v>22</v>
      </c>
      <c r="K14" s="45"/>
    </row>
    <row r="15" spans="1:70" s="1" customFormat="1" ht="18" customHeight="1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22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33</v>
      </c>
      <c r="E17" s="42"/>
      <c r="F17" s="42"/>
      <c r="G17" s="42"/>
      <c r="H17" s="42"/>
      <c r="I17" s="119" t="s">
        <v>30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35</v>
      </c>
      <c r="E20" s="42"/>
      <c r="F20" s="42"/>
      <c r="G20" s="42"/>
      <c r="H20" s="42"/>
      <c r="I20" s="119" t="s">
        <v>30</v>
      </c>
      <c r="J20" s="35" t="s">
        <v>22</v>
      </c>
      <c r="K20" s="45"/>
    </row>
    <row r="21" spans="2:11" s="1" customFormat="1" ht="18" customHeight="1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22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586" t="s">
        <v>22</v>
      </c>
      <c r="F24" s="586"/>
      <c r="G24" s="586"/>
      <c r="H24" s="586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39</v>
      </c>
      <c r="E27" s="42"/>
      <c r="F27" s="42"/>
      <c r="G27" s="42"/>
      <c r="H27" s="42"/>
      <c r="I27" s="118"/>
      <c r="J27" s="128">
        <f>ROUND(J84,2)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41</v>
      </c>
      <c r="G29" s="42"/>
      <c r="H29" s="42"/>
      <c r="I29" s="129" t="s">
        <v>40</v>
      </c>
      <c r="J29" s="46" t="s">
        <v>42</v>
      </c>
      <c r="K29" s="45"/>
    </row>
    <row r="30" spans="2:11" s="1" customFormat="1" ht="14.45" customHeight="1">
      <c r="B30" s="41"/>
      <c r="C30" s="42"/>
      <c r="D30" s="49" t="s">
        <v>43</v>
      </c>
      <c r="E30" s="49" t="s">
        <v>44</v>
      </c>
      <c r="F30" s="130">
        <f>ROUND(SUM(BE84:BE158), 2)</f>
        <v>0</v>
      </c>
      <c r="G30" s="42"/>
      <c r="H30" s="42"/>
      <c r="I30" s="131">
        <v>0.21</v>
      </c>
      <c r="J30" s="130">
        <f>ROUND(ROUND((SUM(BE84:BE158)),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45</v>
      </c>
      <c r="F31" s="130">
        <f>ROUND(SUM(BF84:BF158), 2)</f>
        <v>0</v>
      </c>
      <c r="G31" s="42"/>
      <c r="H31" s="42"/>
      <c r="I31" s="131">
        <v>0.15</v>
      </c>
      <c r="J31" s="130">
        <f>ROUND(ROUND((SUM(BF84:BF158)),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46</v>
      </c>
      <c r="F32" s="130">
        <f>ROUND(SUM(BG84:BG158),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47</v>
      </c>
      <c r="F33" s="130">
        <f>ROUND(SUM(BH84:BH158),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48</v>
      </c>
      <c r="F34" s="130">
        <f>ROUND(SUM(BI84:BI158),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49</v>
      </c>
      <c r="E36" s="79"/>
      <c r="F36" s="79"/>
      <c r="G36" s="134" t="s">
        <v>50</v>
      </c>
      <c r="H36" s="135" t="s">
        <v>51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133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594" t="str">
        <f>E7</f>
        <v>Modernizace sportoviště nad parkem</v>
      </c>
      <c r="F45" s="595"/>
      <c r="G45" s="595"/>
      <c r="H45" s="595"/>
      <c r="I45" s="118"/>
      <c r="J45" s="42"/>
      <c r="K45" s="45"/>
    </row>
    <row r="46" spans="2:11" s="1" customFormat="1" ht="14.45" customHeight="1">
      <c r="B46" s="41"/>
      <c r="C46" s="37" t="s">
        <v>131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596" t="str">
        <f>E9</f>
        <v>008 - SO 08 -  Oplocení areálu</v>
      </c>
      <c r="F47" s="597"/>
      <c r="G47" s="597"/>
      <c r="H47" s="597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>p.č. 198/1, k.ú. Mnichovo Hradiště</v>
      </c>
      <c r="G49" s="42"/>
      <c r="H49" s="42"/>
      <c r="I49" s="119" t="s">
        <v>27</v>
      </c>
      <c r="J49" s="120" t="str">
        <f>IF(J12="","",J12)</f>
        <v>15. 1. 2016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5">
      <c r="B51" s="41"/>
      <c r="C51" s="37" t="s">
        <v>29</v>
      </c>
      <c r="D51" s="42"/>
      <c r="E51" s="42"/>
      <c r="F51" s="35" t="str">
        <f>E15</f>
        <v>Město Mnichovo Hradiště</v>
      </c>
      <c r="G51" s="42"/>
      <c r="H51" s="42"/>
      <c r="I51" s="119" t="s">
        <v>35</v>
      </c>
      <c r="J51" s="35" t="str">
        <f>E21</f>
        <v>ANITAS s.r.o.</v>
      </c>
      <c r="K51" s="45"/>
    </row>
    <row r="52" spans="2:47" s="1" customFormat="1" ht="14.45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134</v>
      </c>
      <c r="D54" s="132"/>
      <c r="E54" s="132"/>
      <c r="F54" s="132"/>
      <c r="G54" s="132"/>
      <c r="H54" s="132"/>
      <c r="I54" s="145"/>
      <c r="J54" s="146" t="s">
        <v>135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136</v>
      </c>
      <c r="D56" s="42"/>
      <c r="E56" s="42"/>
      <c r="F56" s="42"/>
      <c r="G56" s="42"/>
      <c r="H56" s="42"/>
      <c r="I56" s="118"/>
      <c r="J56" s="128">
        <f>J84</f>
        <v>0</v>
      </c>
      <c r="K56" s="45"/>
      <c r="AU56" s="24" t="s">
        <v>137</v>
      </c>
    </row>
    <row r="57" spans="2:47" s="7" customFormat="1" ht="24.95" customHeight="1">
      <c r="B57" s="149"/>
      <c r="C57" s="150"/>
      <c r="D57" s="151" t="s">
        <v>138</v>
      </c>
      <c r="E57" s="152"/>
      <c r="F57" s="152"/>
      <c r="G57" s="152"/>
      <c r="H57" s="152"/>
      <c r="I57" s="153"/>
      <c r="J57" s="154">
        <f>J85</f>
        <v>0</v>
      </c>
      <c r="K57" s="155"/>
    </row>
    <row r="58" spans="2:47" s="8" customFormat="1" ht="19.899999999999999" customHeight="1">
      <c r="B58" s="156"/>
      <c r="C58" s="157"/>
      <c r="D58" s="158" t="s">
        <v>139</v>
      </c>
      <c r="E58" s="159"/>
      <c r="F58" s="159"/>
      <c r="G58" s="159"/>
      <c r="H58" s="159"/>
      <c r="I58" s="160"/>
      <c r="J58" s="161">
        <f>J86</f>
        <v>0</v>
      </c>
      <c r="K58" s="162"/>
    </row>
    <row r="59" spans="2:47" s="8" customFormat="1" ht="19.899999999999999" customHeight="1">
      <c r="B59" s="156"/>
      <c r="C59" s="157"/>
      <c r="D59" s="158" t="s">
        <v>404</v>
      </c>
      <c r="E59" s="159"/>
      <c r="F59" s="159"/>
      <c r="G59" s="159"/>
      <c r="H59" s="159"/>
      <c r="I59" s="160"/>
      <c r="J59" s="161">
        <f>J100</f>
        <v>0</v>
      </c>
      <c r="K59" s="162"/>
    </row>
    <row r="60" spans="2:47" s="8" customFormat="1" ht="19.899999999999999" customHeight="1">
      <c r="B60" s="156"/>
      <c r="C60" s="157"/>
      <c r="D60" s="158" t="s">
        <v>142</v>
      </c>
      <c r="E60" s="159"/>
      <c r="F60" s="159"/>
      <c r="G60" s="159"/>
      <c r="H60" s="159"/>
      <c r="I60" s="160"/>
      <c r="J60" s="161">
        <f>J114</f>
        <v>0</v>
      </c>
      <c r="K60" s="162"/>
    </row>
    <row r="61" spans="2:47" s="8" customFormat="1" ht="19.899999999999999" customHeight="1">
      <c r="B61" s="156"/>
      <c r="C61" s="157"/>
      <c r="D61" s="158" t="s">
        <v>144</v>
      </c>
      <c r="E61" s="159"/>
      <c r="F61" s="159"/>
      <c r="G61" s="159"/>
      <c r="H61" s="159"/>
      <c r="I61" s="160"/>
      <c r="J61" s="161">
        <f>J131</f>
        <v>0</v>
      </c>
      <c r="K61" s="162"/>
    </row>
    <row r="62" spans="2:47" s="7" customFormat="1" ht="24.95" customHeight="1">
      <c r="B62" s="149"/>
      <c r="C62" s="150"/>
      <c r="D62" s="151" t="s">
        <v>405</v>
      </c>
      <c r="E62" s="152"/>
      <c r="F62" s="152"/>
      <c r="G62" s="152"/>
      <c r="H62" s="152"/>
      <c r="I62" s="153"/>
      <c r="J62" s="154">
        <f>J133</f>
        <v>0</v>
      </c>
      <c r="K62" s="155"/>
    </row>
    <row r="63" spans="2:47" s="8" customFormat="1" ht="19.899999999999999" customHeight="1">
      <c r="B63" s="156"/>
      <c r="C63" s="157"/>
      <c r="D63" s="158" t="s">
        <v>412</v>
      </c>
      <c r="E63" s="159"/>
      <c r="F63" s="159"/>
      <c r="G63" s="159"/>
      <c r="H63" s="159"/>
      <c r="I63" s="160"/>
      <c r="J63" s="161">
        <f>J134</f>
        <v>0</v>
      </c>
      <c r="K63" s="162"/>
    </row>
    <row r="64" spans="2:47" s="8" customFormat="1" ht="19.899999999999999" customHeight="1">
      <c r="B64" s="156"/>
      <c r="C64" s="157"/>
      <c r="D64" s="158" t="s">
        <v>413</v>
      </c>
      <c r="E64" s="159"/>
      <c r="F64" s="159"/>
      <c r="G64" s="159"/>
      <c r="H64" s="159"/>
      <c r="I64" s="160"/>
      <c r="J64" s="161">
        <f>J149</f>
        <v>0</v>
      </c>
      <c r="K64" s="162"/>
    </row>
    <row r="65" spans="2:12" s="1" customFormat="1" ht="21.75" customHeight="1">
      <c r="B65" s="41"/>
      <c r="C65" s="42"/>
      <c r="D65" s="42"/>
      <c r="E65" s="42"/>
      <c r="F65" s="42"/>
      <c r="G65" s="42"/>
      <c r="H65" s="42"/>
      <c r="I65" s="118"/>
      <c r="J65" s="42"/>
      <c r="K65" s="45"/>
    </row>
    <row r="66" spans="2:12" s="1" customFormat="1" ht="6.95" customHeight="1">
      <c r="B66" s="56"/>
      <c r="C66" s="57"/>
      <c r="D66" s="57"/>
      <c r="E66" s="57"/>
      <c r="F66" s="57"/>
      <c r="G66" s="57"/>
      <c r="H66" s="57"/>
      <c r="I66" s="139"/>
      <c r="J66" s="57"/>
      <c r="K66" s="58"/>
    </row>
    <row r="70" spans="2:12" s="1" customFormat="1" ht="6.95" customHeight="1">
      <c r="B70" s="59"/>
      <c r="C70" s="60"/>
      <c r="D70" s="60"/>
      <c r="E70" s="60"/>
      <c r="F70" s="60"/>
      <c r="G70" s="60"/>
      <c r="H70" s="60"/>
      <c r="I70" s="142"/>
      <c r="J70" s="60"/>
      <c r="K70" s="60"/>
      <c r="L70" s="61"/>
    </row>
    <row r="71" spans="2:12" s="1" customFormat="1" ht="36.950000000000003" customHeight="1">
      <c r="B71" s="41"/>
      <c r="C71" s="62" t="s">
        <v>145</v>
      </c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6.95" customHeight="1">
      <c r="B72" s="41"/>
      <c r="C72" s="63"/>
      <c r="D72" s="63"/>
      <c r="E72" s="63"/>
      <c r="F72" s="63"/>
      <c r="G72" s="63"/>
      <c r="H72" s="63"/>
      <c r="I72" s="163"/>
      <c r="J72" s="63"/>
      <c r="K72" s="63"/>
      <c r="L72" s="61"/>
    </row>
    <row r="73" spans="2:12" s="1" customFormat="1" ht="14.45" customHeight="1">
      <c r="B73" s="41"/>
      <c r="C73" s="65" t="s">
        <v>18</v>
      </c>
      <c r="D73" s="63"/>
      <c r="E73" s="63"/>
      <c r="F73" s="63"/>
      <c r="G73" s="63"/>
      <c r="H73" s="63"/>
      <c r="I73" s="163"/>
      <c r="J73" s="63"/>
      <c r="K73" s="63"/>
      <c r="L73" s="61"/>
    </row>
    <row r="74" spans="2:12" s="1" customFormat="1" ht="22.5" customHeight="1">
      <c r="B74" s="41"/>
      <c r="C74" s="63"/>
      <c r="D74" s="63"/>
      <c r="E74" s="590" t="str">
        <f>E7</f>
        <v>Modernizace sportoviště nad parkem</v>
      </c>
      <c r="F74" s="591"/>
      <c r="G74" s="591"/>
      <c r="H74" s="591"/>
      <c r="I74" s="163"/>
      <c r="J74" s="63"/>
      <c r="K74" s="63"/>
      <c r="L74" s="61"/>
    </row>
    <row r="75" spans="2:12" s="1" customFormat="1" ht="14.45" customHeight="1">
      <c r="B75" s="41"/>
      <c r="C75" s="65" t="s">
        <v>131</v>
      </c>
      <c r="D75" s="63"/>
      <c r="E75" s="63"/>
      <c r="F75" s="63"/>
      <c r="G75" s="63"/>
      <c r="H75" s="63"/>
      <c r="I75" s="163"/>
      <c r="J75" s="63"/>
      <c r="K75" s="63"/>
      <c r="L75" s="61"/>
    </row>
    <row r="76" spans="2:12" s="1" customFormat="1" ht="23.25" customHeight="1">
      <c r="B76" s="41"/>
      <c r="C76" s="63"/>
      <c r="D76" s="63"/>
      <c r="E76" s="558" t="str">
        <f>E9</f>
        <v>008 - SO 08 -  Oplocení areálu</v>
      </c>
      <c r="F76" s="592"/>
      <c r="G76" s="592"/>
      <c r="H76" s="592"/>
      <c r="I76" s="163"/>
      <c r="J76" s="63"/>
      <c r="K76" s="63"/>
      <c r="L76" s="61"/>
    </row>
    <row r="77" spans="2:12" s="1" customFormat="1" ht="6.95" customHeight="1">
      <c r="B77" s="41"/>
      <c r="C77" s="63"/>
      <c r="D77" s="63"/>
      <c r="E77" s="63"/>
      <c r="F77" s="63"/>
      <c r="G77" s="63"/>
      <c r="H77" s="63"/>
      <c r="I77" s="163"/>
      <c r="J77" s="63"/>
      <c r="K77" s="63"/>
      <c r="L77" s="61"/>
    </row>
    <row r="78" spans="2:12" s="1" customFormat="1" ht="18" customHeight="1">
      <c r="B78" s="41"/>
      <c r="C78" s="65" t="s">
        <v>25</v>
      </c>
      <c r="D78" s="63"/>
      <c r="E78" s="63"/>
      <c r="F78" s="164" t="str">
        <f>F12</f>
        <v>p.č. 198/1, k.ú. Mnichovo Hradiště</v>
      </c>
      <c r="G78" s="63"/>
      <c r="H78" s="63"/>
      <c r="I78" s="165" t="s">
        <v>27</v>
      </c>
      <c r="J78" s="73" t="str">
        <f>IF(J12="","",J12)</f>
        <v>15. 1. 2016</v>
      </c>
      <c r="K78" s="63"/>
      <c r="L78" s="61"/>
    </row>
    <row r="79" spans="2:12" s="1" customFormat="1" ht="6.95" customHeight="1">
      <c r="B79" s="41"/>
      <c r="C79" s="63"/>
      <c r="D79" s="63"/>
      <c r="E79" s="63"/>
      <c r="F79" s="63"/>
      <c r="G79" s="63"/>
      <c r="H79" s="63"/>
      <c r="I79" s="163"/>
      <c r="J79" s="63"/>
      <c r="K79" s="63"/>
      <c r="L79" s="61"/>
    </row>
    <row r="80" spans="2:12" s="1" customFormat="1" ht="15">
      <c r="B80" s="41"/>
      <c r="C80" s="65" t="s">
        <v>29</v>
      </c>
      <c r="D80" s="63"/>
      <c r="E80" s="63"/>
      <c r="F80" s="164" t="str">
        <f>E15</f>
        <v>Město Mnichovo Hradiště</v>
      </c>
      <c r="G80" s="63"/>
      <c r="H80" s="63"/>
      <c r="I80" s="165" t="s">
        <v>35</v>
      </c>
      <c r="J80" s="164" t="str">
        <f>E21</f>
        <v>ANITAS s.r.o.</v>
      </c>
      <c r="K80" s="63"/>
      <c r="L80" s="61"/>
    </row>
    <row r="81" spans="2:65" s="1" customFormat="1" ht="14.45" customHeight="1">
      <c r="B81" s="41"/>
      <c r="C81" s="65" t="s">
        <v>33</v>
      </c>
      <c r="D81" s="63"/>
      <c r="E81" s="63"/>
      <c r="F81" s="164" t="str">
        <f>IF(E18="","",E18)</f>
        <v/>
      </c>
      <c r="G81" s="63"/>
      <c r="H81" s="63"/>
      <c r="I81" s="163"/>
      <c r="J81" s="63"/>
      <c r="K81" s="63"/>
      <c r="L81" s="61"/>
    </row>
    <row r="82" spans="2:65" s="1" customFormat="1" ht="10.35" customHeight="1">
      <c r="B82" s="41"/>
      <c r="C82" s="63"/>
      <c r="D82" s="63"/>
      <c r="E82" s="63"/>
      <c r="F82" s="63"/>
      <c r="G82" s="63"/>
      <c r="H82" s="63"/>
      <c r="I82" s="163"/>
      <c r="J82" s="63"/>
      <c r="K82" s="63"/>
      <c r="L82" s="61"/>
    </row>
    <row r="83" spans="2:65" s="9" customFormat="1" ht="29.25" customHeight="1">
      <c r="B83" s="166"/>
      <c r="C83" s="167" t="s">
        <v>146</v>
      </c>
      <c r="D83" s="168" t="s">
        <v>58</v>
      </c>
      <c r="E83" s="168" t="s">
        <v>54</v>
      </c>
      <c r="F83" s="168" t="s">
        <v>147</v>
      </c>
      <c r="G83" s="168" t="s">
        <v>148</v>
      </c>
      <c r="H83" s="168" t="s">
        <v>149</v>
      </c>
      <c r="I83" s="169" t="s">
        <v>150</v>
      </c>
      <c r="J83" s="168" t="s">
        <v>135</v>
      </c>
      <c r="K83" s="170" t="s">
        <v>151</v>
      </c>
      <c r="L83" s="171"/>
      <c r="M83" s="81" t="s">
        <v>152</v>
      </c>
      <c r="N83" s="82" t="s">
        <v>43</v>
      </c>
      <c r="O83" s="82" t="s">
        <v>153</v>
      </c>
      <c r="P83" s="82" t="s">
        <v>154</v>
      </c>
      <c r="Q83" s="82" t="s">
        <v>155</v>
      </c>
      <c r="R83" s="82" t="s">
        <v>156</v>
      </c>
      <c r="S83" s="82" t="s">
        <v>157</v>
      </c>
      <c r="T83" s="83" t="s">
        <v>158</v>
      </c>
    </row>
    <row r="84" spans="2:65" s="1" customFormat="1" ht="29.25" customHeight="1">
      <c r="B84" s="41"/>
      <c r="C84" s="87" t="s">
        <v>136</v>
      </c>
      <c r="D84" s="63"/>
      <c r="E84" s="63"/>
      <c r="F84" s="63"/>
      <c r="G84" s="63"/>
      <c r="H84" s="63"/>
      <c r="I84" s="163"/>
      <c r="J84" s="172">
        <f>BK84</f>
        <v>0</v>
      </c>
      <c r="K84" s="63"/>
      <c r="L84" s="61"/>
      <c r="M84" s="84"/>
      <c r="N84" s="85"/>
      <c r="O84" s="85"/>
      <c r="P84" s="173">
        <f>P85+P133</f>
        <v>0</v>
      </c>
      <c r="Q84" s="85"/>
      <c r="R84" s="173">
        <f>R85+R133</f>
        <v>20.512131199999999</v>
      </c>
      <c r="S84" s="85"/>
      <c r="T84" s="174">
        <f>T85+T133</f>
        <v>0</v>
      </c>
      <c r="AT84" s="24" t="s">
        <v>72</v>
      </c>
      <c r="AU84" s="24" t="s">
        <v>137</v>
      </c>
      <c r="BK84" s="175">
        <f>BK85+BK133</f>
        <v>0</v>
      </c>
    </row>
    <row r="85" spans="2:65" s="10" customFormat="1" ht="37.35" customHeight="1">
      <c r="B85" s="176"/>
      <c r="C85" s="177"/>
      <c r="D85" s="178" t="s">
        <v>72</v>
      </c>
      <c r="E85" s="179" t="s">
        <v>159</v>
      </c>
      <c r="F85" s="179" t="s">
        <v>160</v>
      </c>
      <c r="G85" s="177"/>
      <c r="H85" s="177"/>
      <c r="I85" s="180"/>
      <c r="J85" s="181">
        <f>BK85</f>
        <v>0</v>
      </c>
      <c r="K85" s="177"/>
      <c r="L85" s="182"/>
      <c r="M85" s="183"/>
      <c r="N85" s="184"/>
      <c r="O85" s="184"/>
      <c r="P85" s="185">
        <f>P86+P100+P114+P131</f>
        <v>0</v>
      </c>
      <c r="Q85" s="184"/>
      <c r="R85" s="185">
        <f>R86+R100+R114+R131</f>
        <v>20.0678132</v>
      </c>
      <c r="S85" s="184"/>
      <c r="T85" s="186">
        <f>T86+T100+T114+T131</f>
        <v>0</v>
      </c>
      <c r="AR85" s="187" t="s">
        <v>24</v>
      </c>
      <c r="AT85" s="188" t="s">
        <v>72</v>
      </c>
      <c r="AU85" s="188" t="s">
        <v>73</v>
      </c>
      <c r="AY85" s="187" t="s">
        <v>161</v>
      </c>
      <c r="BK85" s="189">
        <f>BK86+BK100+BK114+BK131</f>
        <v>0</v>
      </c>
    </row>
    <row r="86" spans="2:65" s="10" customFormat="1" ht="19.899999999999999" customHeight="1">
      <c r="B86" s="176"/>
      <c r="C86" s="177"/>
      <c r="D86" s="190" t="s">
        <v>72</v>
      </c>
      <c r="E86" s="191" t="s">
        <v>24</v>
      </c>
      <c r="F86" s="191" t="s">
        <v>162</v>
      </c>
      <c r="G86" s="177"/>
      <c r="H86" s="177"/>
      <c r="I86" s="180"/>
      <c r="J86" s="192">
        <f>BK86</f>
        <v>0</v>
      </c>
      <c r="K86" s="177"/>
      <c r="L86" s="182"/>
      <c r="M86" s="183"/>
      <c r="N86" s="184"/>
      <c r="O86" s="184"/>
      <c r="P86" s="185">
        <f>SUM(P87:P99)</f>
        <v>0</v>
      </c>
      <c r="Q86" s="184"/>
      <c r="R86" s="185">
        <f>SUM(R87:R99)</f>
        <v>0</v>
      </c>
      <c r="S86" s="184"/>
      <c r="T86" s="186">
        <f>SUM(T87:T99)</f>
        <v>0</v>
      </c>
      <c r="AR86" s="187" t="s">
        <v>24</v>
      </c>
      <c r="AT86" s="188" t="s">
        <v>72</v>
      </c>
      <c r="AU86" s="188" t="s">
        <v>24</v>
      </c>
      <c r="AY86" s="187" t="s">
        <v>161</v>
      </c>
      <c r="BK86" s="189">
        <f>SUM(BK87:BK99)</f>
        <v>0</v>
      </c>
    </row>
    <row r="87" spans="2:65" s="1" customFormat="1" ht="22.5" customHeight="1">
      <c r="B87" s="41"/>
      <c r="C87" s="193" t="s">
        <v>24</v>
      </c>
      <c r="D87" s="193" t="s">
        <v>163</v>
      </c>
      <c r="E87" s="194" t="s">
        <v>1033</v>
      </c>
      <c r="F87" s="195" t="s">
        <v>1034</v>
      </c>
      <c r="G87" s="196" t="s">
        <v>166</v>
      </c>
      <c r="H87" s="197">
        <v>49</v>
      </c>
      <c r="I87" s="198"/>
      <c r="J87" s="199">
        <f>ROUND(I87*H87,2)</f>
        <v>0</v>
      </c>
      <c r="K87" s="195" t="s">
        <v>188</v>
      </c>
      <c r="L87" s="61"/>
      <c r="M87" s="200" t="s">
        <v>22</v>
      </c>
      <c r="N87" s="201" t="s">
        <v>44</v>
      </c>
      <c r="O87" s="42"/>
      <c r="P87" s="202">
        <f>O87*H87</f>
        <v>0</v>
      </c>
      <c r="Q87" s="202">
        <v>0</v>
      </c>
      <c r="R87" s="202">
        <f>Q87*H87</f>
        <v>0</v>
      </c>
      <c r="S87" s="202">
        <v>0</v>
      </c>
      <c r="T87" s="203">
        <f>S87*H87</f>
        <v>0</v>
      </c>
      <c r="AR87" s="24" t="s">
        <v>168</v>
      </c>
      <c r="AT87" s="24" t="s">
        <v>163</v>
      </c>
      <c r="AU87" s="24" t="s">
        <v>82</v>
      </c>
      <c r="AY87" s="24" t="s">
        <v>161</v>
      </c>
      <c r="BE87" s="204">
        <f>IF(N87="základní",J87,0)</f>
        <v>0</v>
      </c>
      <c r="BF87" s="204">
        <f>IF(N87="snížená",J87,0)</f>
        <v>0</v>
      </c>
      <c r="BG87" s="204">
        <f>IF(N87="zákl. přenesená",J87,0)</f>
        <v>0</v>
      </c>
      <c r="BH87" s="204">
        <f>IF(N87="sníž. přenesená",J87,0)</f>
        <v>0</v>
      </c>
      <c r="BI87" s="204">
        <f>IF(N87="nulová",J87,0)</f>
        <v>0</v>
      </c>
      <c r="BJ87" s="24" t="s">
        <v>24</v>
      </c>
      <c r="BK87" s="204">
        <f>ROUND(I87*H87,2)</f>
        <v>0</v>
      </c>
      <c r="BL87" s="24" t="s">
        <v>168</v>
      </c>
      <c r="BM87" s="24" t="s">
        <v>1035</v>
      </c>
    </row>
    <row r="88" spans="2:65" s="11" customFormat="1">
      <c r="B88" s="205"/>
      <c r="C88" s="206"/>
      <c r="D88" s="207" t="s">
        <v>170</v>
      </c>
      <c r="E88" s="208" t="s">
        <v>22</v>
      </c>
      <c r="F88" s="209" t="s">
        <v>1036</v>
      </c>
      <c r="G88" s="206"/>
      <c r="H88" s="210" t="s">
        <v>22</v>
      </c>
      <c r="I88" s="211"/>
      <c r="J88" s="206"/>
      <c r="K88" s="206"/>
      <c r="L88" s="212"/>
      <c r="M88" s="213"/>
      <c r="N88" s="214"/>
      <c r="O88" s="214"/>
      <c r="P88" s="214"/>
      <c r="Q88" s="214"/>
      <c r="R88" s="214"/>
      <c r="S88" s="214"/>
      <c r="T88" s="215"/>
      <c r="AT88" s="216" t="s">
        <v>170</v>
      </c>
      <c r="AU88" s="216" t="s">
        <v>82</v>
      </c>
      <c r="AV88" s="11" t="s">
        <v>24</v>
      </c>
      <c r="AW88" s="11" t="s">
        <v>37</v>
      </c>
      <c r="AX88" s="11" t="s">
        <v>73</v>
      </c>
      <c r="AY88" s="216" t="s">
        <v>161</v>
      </c>
    </row>
    <row r="89" spans="2:65" s="12" customFormat="1">
      <c r="B89" s="217"/>
      <c r="C89" s="218"/>
      <c r="D89" s="207" t="s">
        <v>170</v>
      </c>
      <c r="E89" s="229" t="s">
        <v>22</v>
      </c>
      <c r="F89" s="230" t="s">
        <v>1037</v>
      </c>
      <c r="G89" s="218"/>
      <c r="H89" s="231">
        <v>28</v>
      </c>
      <c r="I89" s="223"/>
      <c r="J89" s="218"/>
      <c r="K89" s="218"/>
      <c r="L89" s="224"/>
      <c r="M89" s="225"/>
      <c r="N89" s="226"/>
      <c r="O89" s="226"/>
      <c r="P89" s="226"/>
      <c r="Q89" s="226"/>
      <c r="R89" s="226"/>
      <c r="S89" s="226"/>
      <c r="T89" s="227"/>
      <c r="AT89" s="228" t="s">
        <v>170</v>
      </c>
      <c r="AU89" s="228" t="s">
        <v>82</v>
      </c>
      <c r="AV89" s="12" t="s">
        <v>82</v>
      </c>
      <c r="AW89" s="12" t="s">
        <v>37</v>
      </c>
      <c r="AX89" s="12" t="s">
        <v>73</v>
      </c>
      <c r="AY89" s="228" t="s">
        <v>161</v>
      </c>
    </row>
    <row r="90" spans="2:65" s="11" customFormat="1">
      <c r="B90" s="205"/>
      <c r="C90" s="206"/>
      <c r="D90" s="207" t="s">
        <v>170</v>
      </c>
      <c r="E90" s="208" t="s">
        <v>22</v>
      </c>
      <c r="F90" s="209" t="s">
        <v>1038</v>
      </c>
      <c r="G90" s="206"/>
      <c r="H90" s="210" t="s">
        <v>22</v>
      </c>
      <c r="I90" s="211"/>
      <c r="J90" s="206"/>
      <c r="K90" s="206"/>
      <c r="L90" s="212"/>
      <c r="M90" s="213"/>
      <c r="N90" s="214"/>
      <c r="O90" s="214"/>
      <c r="P90" s="214"/>
      <c r="Q90" s="214"/>
      <c r="R90" s="214"/>
      <c r="S90" s="214"/>
      <c r="T90" s="215"/>
      <c r="AT90" s="216" t="s">
        <v>170</v>
      </c>
      <c r="AU90" s="216" t="s">
        <v>82</v>
      </c>
      <c r="AV90" s="11" t="s">
        <v>24</v>
      </c>
      <c r="AW90" s="11" t="s">
        <v>37</v>
      </c>
      <c r="AX90" s="11" t="s">
        <v>73</v>
      </c>
      <c r="AY90" s="216" t="s">
        <v>161</v>
      </c>
    </row>
    <row r="91" spans="2:65" s="12" customFormat="1">
      <c r="B91" s="217"/>
      <c r="C91" s="218"/>
      <c r="D91" s="207" t="s">
        <v>170</v>
      </c>
      <c r="E91" s="229" t="s">
        <v>22</v>
      </c>
      <c r="F91" s="230" t="s">
        <v>1039</v>
      </c>
      <c r="G91" s="218"/>
      <c r="H91" s="231">
        <v>21</v>
      </c>
      <c r="I91" s="223"/>
      <c r="J91" s="218"/>
      <c r="K91" s="218"/>
      <c r="L91" s="224"/>
      <c r="M91" s="225"/>
      <c r="N91" s="226"/>
      <c r="O91" s="226"/>
      <c r="P91" s="226"/>
      <c r="Q91" s="226"/>
      <c r="R91" s="226"/>
      <c r="S91" s="226"/>
      <c r="T91" s="227"/>
      <c r="AT91" s="228" t="s">
        <v>170</v>
      </c>
      <c r="AU91" s="228" t="s">
        <v>82</v>
      </c>
      <c r="AV91" s="12" t="s">
        <v>82</v>
      </c>
      <c r="AW91" s="12" t="s">
        <v>37</v>
      </c>
      <c r="AX91" s="12" t="s">
        <v>73</v>
      </c>
      <c r="AY91" s="228" t="s">
        <v>161</v>
      </c>
    </row>
    <row r="92" spans="2:65" s="13" customFormat="1">
      <c r="B92" s="246"/>
      <c r="C92" s="247"/>
      <c r="D92" s="219" t="s">
        <v>170</v>
      </c>
      <c r="E92" s="248" t="s">
        <v>22</v>
      </c>
      <c r="F92" s="249" t="s">
        <v>302</v>
      </c>
      <c r="G92" s="247"/>
      <c r="H92" s="250">
        <v>49</v>
      </c>
      <c r="I92" s="251"/>
      <c r="J92" s="247"/>
      <c r="K92" s="247"/>
      <c r="L92" s="252"/>
      <c r="M92" s="253"/>
      <c r="N92" s="254"/>
      <c r="O92" s="254"/>
      <c r="P92" s="254"/>
      <c r="Q92" s="254"/>
      <c r="R92" s="254"/>
      <c r="S92" s="254"/>
      <c r="T92" s="255"/>
      <c r="AT92" s="256" t="s">
        <v>170</v>
      </c>
      <c r="AU92" s="256" t="s">
        <v>82</v>
      </c>
      <c r="AV92" s="13" t="s">
        <v>168</v>
      </c>
      <c r="AW92" s="13" t="s">
        <v>37</v>
      </c>
      <c r="AX92" s="13" t="s">
        <v>24</v>
      </c>
      <c r="AY92" s="256" t="s">
        <v>161</v>
      </c>
    </row>
    <row r="93" spans="2:65" s="1" customFormat="1" ht="22.5" customHeight="1">
      <c r="B93" s="41"/>
      <c r="C93" s="193" t="s">
        <v>82</v>
      </c>
      <c r="D93" s="193" t="s">
        <v>163</v>
      </c>
      <c r="E93" s="194" t="s">
        <v>1040</v>
      </c>
      <c r="F93" s="195" t="s">
        <v>1041</v>
      </c>
      <c r="G93" s="196" t="s">
        <v>166</v>
      </c>
      <c r="H93" s="197">
        <v>35.15</v>
      </c>
      <c r="I93" s="198"/>
      <c r="J93" s="199">
        <f>ROUND(I93*H93,2)</f>
        <v>0</v>
      </c>
      <c r="K93" s="195" t="s">
        <v>167</v>
      </c>
      <c r="L93" s="61"/>
      <c r="M93" s="200" t="s">
        <v>22</v>
      </c>
      <c r="N93" s="201" t="s">
        <v>44</v>
      </c>
      <c r="O93" s="42"/>
      <c r="P93" s="202">
        <f>O93*H93</f>
        <v>0</v>
      </c>
      <c r="Q93" s="202">
        <v>0</v>
      </c>
      <c r="R93" s="202">
        <f>Q93*H93</f>
        <v>0</v>
      </c>
      <c r="S93" s="202">
        <v>0</v>
      </c>
      <c r="T93" s="203">
        <f>S93*H93</f>
        <v>0</v>
      </c>
      <c r="AR93" s="24" t="s">
        <v>168</v>
      </c>
      <c r="AT93" s="24" t="s">
        <v>163</v>
      </c>
      <c r="AU93" s="24" t="s">
        <v>82</v>
      </c>
      <c r="AY93" s="24" t="s">
        <v>161</v>
      </c>
      <c r="BE93" s="204">
        <f>IF(N93="základní",J93,0)</f>
        <v>0</v>
      </c>
      <c r="BF93" s="204">
        <f>IF(N93="snížená",J93,0)</f>
        <v>0</v>
      </c>
      <c r="BG93" s="204">
        <f>IF(N93="zákl. přenesená",J93,0)</f>
        <v>0</v>
      </c>
      <c r="BH93" s="204">
        <f>IF(N93="sníž. přenesená",J93,0)</f>
        <v>0</v>
      </c>
      <c r="BI93" s="204">
        <f>IF(N93="nulová",J93,0)</f>
        <v>0</v>
      </c>
      <c r="BJ93" s="24" t="s">
        <v>24</v>
      </c>
      <c r="BK93" s="204">
        <f>ROUND(I93*H93,2)</f>
        <v>0</v>
      </c>
      <c r="BL93" s="24" t="s">
        <v>168</v>
      </c>
      <c r="BM93" s="24" t="s">
        <v>1042</v>
      </c>
    </row>
    <row r="94" spans="2:65" s="11" customFormat="1">
      <c r="B94" s="205"/>
      <c r="C94" s="206"/>
      <c r="D94" s="207" t="s">
        <v>170</v>
      </c>
      <c r="E94" s="208" t="s">
        <v>22</v>
      </c>
      <c r="F94" s="209" t="s">
        <v>1043</v>
      </c>
      <c r="G94" s="206"/>
      <c r="H94" s="210" t="s">
        <v>22</v>
      </c>
      <c r="I94" s="211"/>
      <c r="J94" s="206"/>
      <c r="K94" s="206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170</v>
      </c>
      <c r="AU94" s="216" t="s">
        <v>82</v>
      </c>
      <c r="AV94" s="11" t="s">
        <v>24</v>
      </c>
      <c r="AW94" s="11" t="s">
        <v>37</v>
      </c>
      <c r="AX94" s="11" t="s">
        <v>73</v>
      </c>
      <c r="AY94" s="216" t="s">
        <v>161</v>
      </c>
    </row>
    <row r="95" spans="2:65" s="12" customFormat="1">
      <c r="B95" s="217"/>
      <c r="C95" s="218"/>
      <c r="D95" s="219" t="s">
        <v>170</v>
      </c>
      <c r="E95" s="220" t="s">
        <v>22</v>
      </c>
      <c r="F95" s="221" t="s">
        <v>1044</v>
      </c>
      <c r="G95" s="218"/>
      <c r="H95" s="222">
        <v>35.15</v>
      </c>
      <c r="I95" s="223"/>
      <c r="J95" s="218"/>
      <c r="K95" s="218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170</v>
      </c>
      <c r="AU95" s="228" t="s">
        <v>82</v>
      </c>
      <c r="AV95" s="12" t="s">
        <v>82</v>
      </c>
      <c r="AW95" s="12" t="s">
        <v>37</v>
      </c>
      <c r="AX95" s="12" t="s">
        <v>24</v>
      </c>
      <c r="AY95" s="228" t="s">
        <v>161</v>
      </c>
    </row>
    <row r="96" spans="2:65" s="1" customFormat="1" ht="22.5" customHeight="1">
      <c r="B96" s="41"/>
      <c r="C96" s="193" t="s">
        <v>180</v>
      </c>
      <c r="D96" s="193" t="s">
        <v>163</v>
      </c>
      <c r="E96" s="194" t="s">
        <v>1045</v>
      </c>
      <c r="F96" s="195" t="s">
        <v>1046</v>
      </c>
      <c r="G96" s="196" t="s">
        <v>175</v>
      </c>
      <c r="H96" s="197">
        <v>4.0220000000000002</v>
      </c>
      <c r="I96" s="198"/>
      <c r="J96" s="199">
        <f>ROUND(I96*H96,2)</f>
        <v>0</v>
      </c>
      <c r="K96" s="195" t="s">
        <v>188</v>
      </c>
      <c r="L96" s="61"/>
      <c r="M96" s="200" t="s">
        <v>22</v>
      </c>
      <c r="N96" s="201" t="s">
        <v>44</v>
      </c>
      <c r="O96" s="42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AR96" s="24" t="s">
        <v>168</v>
      </c>
      <c r="AT96" s="24" t="s">
        <v>163</v>
      </c>
      <c r="AU96" s="24" t="s">
        <v>82</v>
      </c>
      <c r="AY96" s="24" t="s">
        <v>161</v>
      </c>
      <c r="BE96" s="204">
        <f>IF(N96="základní",J96,0)</f>
        <v>0</v>
      </c>
      <c r="BF96" s="204">
        <f>IF(N96="snížená",J96,0)</f>
        <v>0</v>
      </c>
      <c r="BG96" s="204">
        <f>IF(N96="zákl. přenesená",J96,0)</f>
        <v>0</v>
      </c>
      <c r="BH96" s="204">
        <f>IF(N96="sníž. přenesená",J96,0)</f>
        <v>0</v>
      </c>
      <c r="BI96" s="204">
        <f>IF(N96="nulová",J96,0)</f>
        <v>0</v>
      </c>
      <c r="BJ96" s="24" t="s">
        <v>24</v>
      </c>
      <c r="BK96" s="204">
        <f>ROUND(I96*H96,2)</f>
        <v>0</v>
      </c>
      <c r="BL96" s="24" t="s">
        <v>168</v>
      </c>
      <c r="BM96" s="24" t="s">
        <v>1047</v>
      </c>
    </row>
    <row r="97" spans="2:65" s="12" customFormat="1">
      <c r="B97" s="217"/>
      <c r="C97" s="218"/>
      <c r="D97" s="207" t="s">
        <v>170</v>
      </c>
      <c r="E97" s="229" t="s">
        <v>22</v>
      </c>
      <c r="F97" s="230" t="s">
        <v>1048</v>
      </c>
      <c r="G97" s="218"/>
      <c r="H97" s="231">
        <v>1.5389999999999999</v>
      </c>
      <c r="I97" s="223"/>
      <c r="J97" s="218"/>
      <c r="K97" s="218"/>
      <c r="L97" s="224"/>
      <c r="M97" s="225"/>
      <c r="N97" s="226"/>
      <c r="O97" s="226"/>
      <c r="P97" s="226"/>
      <c r="Q97" s="226"/>
      <c r="R97" s="226"/>
      <c r="S97" s="226"/>
      <c r="T97" s="227"/>
      <c r="AT97" s="228" t="s">
        <v>170</v>
      </c>
      <c r="AU97" s="228" t="s">
        <v>82</v>
      </c>
      <c r="AV97" s="12" t="s">
        <v>82</v>
      </c>
      <c r="AW97" s="12" t="s">
        <v>37</v>
      </c>
      <c r="AX97" s="12" t="s">
        <v>73</v>
      </c>
      <c r="AY97" s="228" t="s">
        <v>161</v>
      </c>
    </row>
    <row r="98" spans="2:65" s="12" customFormat="1">
      <c r="B98" s="217"/>
      <c r="C98" s="218"/>
      <c r="D98" s="207" t="s">
        <v>170</v>
      </c>
      <c r="E98" s="229" t="s">
        <v>22</v>
      </c>
      <c r="F98" s="230" t="s">
        <v>1049</v>
      </c>
      <c r="G98" s="218"/>
      <c r="H98" s="231">
        <v>2.4830000000000001</v>
      </c>
      <c r="I98" s="223"/>
      <c r="J98" s="218"/>
      <c r="K98" s="218"/>
      <c r="L98" s="224"/>
      <c r="M98" s="225"/>
      <c r="N98" s="226"/>
      <c r="O98" s="226"/>
      <c r="P98" s="226"/>
      <c r="Q98" s="226"/>
      <c r="R98" s="226"/>
      <c r="S98" s="226"/>
      <c r="T98" s="227"/>
      <c r="AT98" s="228" t="s">
        <v>170</v>
      </c>
      <c r="AU98" s="228" t="s">
        <v>82</v>
      </c>
      <c r="AV98" s="12" t="s">
        <v>82</v>
      </c>
      <c r="AW98" s="12" t="s">
        <v>37</v>
      </c>
      <c r="AX98" s="12" t="s">
        <v>73</v>
      </c>
      <c r="AY98" s="228" t="s">
        <v>161</v>
      </c>
    </row>
    <row r="99" spans="2:65" s="13" customFormat="1">
      <c r="B99" s="246"/>
      <c r="C99" s="247"/>
      <c r="D99" s="207" t="s">
        <v>170</v>
      </c>
      <c r="E99" s="257" t="s">
        <v>22</v>
      </c>
      <c r="F99" s="258" t="s">
        <v>302</v>
      </c>
      <c r="G99" s="247"/>
      <c r="H99" s="259">
        <v>4.0220000000000002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AT99" s="256" t="s">
        <v>170</v>
      </c>
      <c r="AU99" s="256" t="s">
        <v>82</v>
      </c>
      <c r="AV99" s="13" t="s">
        <v>168</v>
      </c>
      <c r="AW99" s="13" t="s">
        <v>37</v>
      </c>
      <c r="AX99" s="13" t="s">
        <v>24</v>
      </c>
      <c r="AY99" s="256" t="s">
        <v>161</v>
      </c>
    </row>
    <row r="100" spans="2:65" s="10" customFormat="1" ht="29.85" customHeight="1">
      <c r="B100" s="176"/>
      <c r="C100" s="177"/>
      <c r="D100" s="190" t="s">
        <v>72</v>
      </c>
      <c r="E100" s="191" t="s">
        <v>180</v>
      </c>
      <c r="F100" s="191" t="s">
        <v>469</v>
      </c>
      <c r="G100" s="177"/>
      <c r="H100" s="177"/>
      <c r="I100" s="180"/>
      <c r="J100" s="192">
        <f>BK100</f>
        <v>0</v>
      </c>
      <c r="K100" s="177"/>
      <c r="L100" s="182"/>
      <c r="M100" s="183"/>
      <c r="N100" s="184"/>
      <c r="O100" s="184"/>
      <c r="P100" s="185">
        <f>SUM(P101:P113)</f>
        <v>0</v>
      </c>
      <c r="Q100" s="184"/>
      <c r="R100" s="185">
        <f>SUM(R101:R113)</f>
        <v>12.5398952</v>
      </c>
      <c r="S100" s="184"/>
      <c r="T100" s="186">
        <f>SUM(T101:T113)</f>
        <v>0</v>
      </c>
      <c r="AR100" s="187" t="s">
        <v>24</v>
      </c>
      <c r="AT100" s="188" t="s">
        <v>72</v>
      </c>
      <c r="AU100" s="188" t="s">
        <v>24</v>
      </c>
      <c r="AY100" s="187" t="s">
        <v>161</v>
      </c>
      <c r="BK100" s="189">
        <f>SUM(BK101:BK113)</f>
        <v>0</v>
      </c>
    </row>
    <row r="101" spans="2:65" s="1" customFormat="1" ht="31.5" customHeight="1">
      <c r="B101" s="41"/>
      <c r="C101" s="193" t="s">
        <v>168</v>
      </c>
      <c r="D101" s="193" t="s">
        <v>163</v>
      </c>
      <c r="E101" s="194" t="s">
        <v>1050</v>
      </c>
      <c r="F101" s="195" t="s">
        <v>1051</v>
      </c>
      <c r="G101" s="196" t="s">
        <v>264</v>
      </c>
      <c r="H101" s="197">
        <v>70</v>
      </c>
      <c r="I101" s="198"/>
      <c r="J101" s="199">
        <f>ROUND(I101*H101,2)</f>
        <v>0</v>
      </c>
      <c r="K101" s="195" t="s">
        <v>167</v>
      </c>
      <c r="L101" s="61"/>
      <c r="M101" s="200" t="s">
        <v>22</v>
      </c>
      <c r="N101" s="201" t="s">
        <v>44</v>
      </c>
      <c r="O101" s="42"/>
      <c r="P101" s="202">
        <f>O101*H101</f>
        <v>0</v>
      </c>
      <c r="Q101" s="202">
        <v>0.17488999999999999</v>
      </c>
      <c r="R101" s="202">
        <f>Q101*H101</f>
        <v>12.2423</v>
      </c>
      <c r="S101" s="202">
        <v>0</v>
      </c>
      <c r="T101" s="203">
        <f>S101*H101</f>
        <v>0</v>
      </c>
      <c r="AR101" s="24" t="s">
        <v>168</v>
      </c>
      <c r="AT101" s="24" t="s">
        <v>163</v>
      </c>
      <c r="AU101" s="24" t="s">
        <v>82</v>
      </c>
      <c r="AY101" s="24" t="s">
        <v>161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24" t="s">
        <v>24</v>
      </c>
      <c r="BK101" s="204">
        <f>ROUND(I101*H101,2)</f>
        <v>0</v>
      </c>
      <c r="BL101" s="24" t="s">
        <v>168</v>
      </c>
      <c r="BM101" s="24" t="s">
        <v>1052</v>
      </c>
    </row>
    <row r="102" spans="2:65" s="11" customFormat="1">
      <c r="B102" s="205"/>
      <c r="C102" s="206"/>
      <c r="D102" s="207" t="s">
        <v>170</v>
      </c>
      <c r="E102" s="208" t="s">
        <v>22</v>
      </c>
      <c r="F102" s="209" t="s">
        <v>1036</v>
      </c>
      <c r="G102" s="206"/>
      <c r="H102" s="210" t="s">
        <v>22</v>
      </c>
      <c r="I102" s="211"/>
      <c r="J102" s="206"/>
      <c r="K102" s="206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170</v>
      </c>
      <c r="AU102" s="216" t="s">
        <v>82</v>
      </c>
      <c r="AV102" s="11" t="s">
        <v>24</v>
      </c>
      <c r="AW102" s="11" t="s">
        <v>37</v>
      </c>
      <c r="AX102" s="11" t="s">
        <v>73</v>
      </c>
      <c r="AY102" s="216" t="s">
        <v>161</v>
      </c>
    </row>
    <row r="103" spans="2:65" s="12" customFormat="1">
      <c r="B103" s="217"/>
      <c r="C103" s="218"/>
      <c r="D103" s="207" t="s">
        <v>170</v>
      </c>
      <c r="E103" s="229" t="s">
        <v>22</v>
      </c>
      <c r="F103" s="230" t="s">
        <v>1053</v>
      </c>
      <c r="G103" s="218"/>
      <c r="H103" s="231">
        <v>40</v>
      </c>
      <c r="I103" s="223"/>
      <c r="J103" s="218"/>
      <c r="K103" s="218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170</v>
      </c>
      <c r="AU103" s="228" t="s">
        <v>82</v>
      </c>
      <c r="AV103" s="12" t="s">
        <v>82</v>
      </c>
      <c r="AW103" s="12" t="s">
        <v>37</v>
      </c>
      <c r="AX103" s="12" t="s">
        <v>73</v>
      </c>
      <c r="AY103" s="228" t="s">
        <v>161</v>
      </c>
    </row>
    <row r="104" spans="2:65" s="11" customFormat="1">
      <c r="B104" s="205"/>
      <c r="C104" s="206"/>
      <c r="D104" s="207" t="s">
        <v>170</v>
      </c>
      <c r="E104" s="208" t="s">
        <v>22</v>
      </c>
      <c r="F104" s="209" t="s">
        <v>1038</v>
      </c>
      <c r="G104" s="206"/>
      <c r="H104" s="210" t="s">
        <v>22</v>
      </c>
      <c r="I104" s="211"/>
      <c r="J104" s="206"/>
      <c r="K104" s="206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170</v>
      </c>
      <c r="AU104" s="216" t="s">
        <v>82</v>
      </c>
      <c r="AV104" s="11" t="s">
        <v>24</v>
      </c>
      <c r="AW104" s="11" t="s">
        <v>37</v>
      </c>
      <c r="AX104" s="11" t="s">
        <v>73</v>
      </c>
      <c r="AY104" s="216" t="s">
        <v>161</v>
      </c>
    </row>
    <row r="105" spans="2:65" s="12" customFormat="1">
      <c r="B105" s="217"/>
      <c r="C105" s="218"/>
      <c r="D105" s="207" t="s">
        <v>170</v>
      </c>
      <c r="E105" s="229" t="s">
        <v>22</v>
      </c>
      <c r="F105" s="230" t="s">
        <v>1054</v>
      </c>
      <c r="G105" s="218"/>
      <c r="H105" s="231">
        <v>30</v>
      </c>
      <c r="I105" s="223"/>
      <c r="J105" s="218"/>
      <c r="K105" s="218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170</v>
      </c>
      <c r="AU105" s="228" t="s">
        <v>82</v>
      </c>
      <c r="AV105" s="12" t="s">
        <v>82</v>
      </c>
      <c r="AW105" s="12" t="s">
        <v>37</v>
      </c>
      <c r="AX105" s="12" t="s">
        <v>73</v>
      </c>
      <c r="AY105" s="228" t="s">
        <v>161</v>
      </c>
    </row>
    <row r="106" spans="2:65" s="13" customFormat="1">
      <c r="B106" s="246"/>
      <c r="C106" s="247"/>
      <c r="D106" s="219" t="s">
        <v>170</v>
      </c>
      <c r="E106" s="248" t="s">
        <v>22</v>
      </c>
      <c r="F106" s="249" t="s">
        <v>302</v>
      </c>
      <c r="G106" s="247"/>
      <c r="H106" s="250">
        <v>70</v>
      </c>
      <c r="I106" s="251"/>
      <c r="J106" s="247"/>
      <c r="K106" s="247"/>
      <c r="L106" s="252"/>
      <c r="M106" s="253"/>
      <c r="N106" s="254"/>
      <c r="O106" s="254"/>
      <c r="P106" s="254"/>
      <c r="Q106" s="254"/>
      <c r="R106" s="254"/>
      <c r="S106" s="254"/>
      <c r="T106" s="255"/>
      <c r="AT106" s="256" t="s">
        <v>170</v>
      </c>
      <c r="AU106" s="256" t="s">
        <v>82</v>
      </c>
      <c r="AV106" s="13" t="s">
        <v>168</v>
      </c>
      <c r="AW106" s="13" t="s">
        <v>37</v>
      </c>
      <c r="AX106" s="13" t="s">
        <v>24</v>
      </c>
      <c r="AY106" s="256" t="s">
        <v>161</v>
      </c>
    </row>
    <row r="107" spans="2:65" s="1" customFormat="1" ht="31.5" customHeight="1">
      <c r="B107" s="41"/>
      <c r="C107" s="232" t="s">
        <v>192</v>
      </c>
      <c r="D107" s="232" t="s">
        <v>261</v>
      </c>
      <c r="E107" s="233" t="s">
        <v>1055</v>
      </c>
      <c r="F107" s="234" t="s">
        <v>1056</v>
      </c>
      <c r="G107" s="235" t="s">
        <v>264</v>
      </c>
      <c r="H107" s="236">
        <v>40</v>
      </c>
      <c r="I107" s="237"/>
      <c r="J107" s="238">
        <f>ROUND(I107*H107,2)</f>
        <v>0</v>
      </c>
      <c r="K107" s="234" t="s">
        <v>167</v>
      </c>
      <c r="L107" s="239"/>
      <c r="M107" s="240" t="s">
        <v>22</v>
      </c>
      <c r="N107" s="241" t="s">
        <v>44</v>
      </c>
      <c r="O107" s="42"/>
      <c r="P107" s="202">
        <f>O107*H107</f>
        <v>0</v>
      </c>
      <c r="Q107" s="202">
        <v>2E-3</v>
      </c>
      <c r="R107" s="202">
        <f>Q107*H107</f>
        <v>0.08</v>
      </c>
      <c r="S107" s="202">
        <v>0</v>
      </c>
      <c r="T107" s="203">
        <f>S107*H107</f>
        <v>0</v>
      </c>
      <c r="AR107" s="24" t="s">
        <v>207</v>
      </c>
      <c r="AT107" s="24" t="s">
        <v>261</v>
      </c>
      <c r="AU107" s="24" t="s">
        <v>82</v>
      </c>
      <c r="AY107" s="24" t="s">
        <v>161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4" t="s">
        <v>24</v>
      </c>
      <c r="BK107" s="204">
        <f>ROUND(I107*H107,2)</f>
        <v>0</v>
      </c>
      <c r="BL107" s="24" t="s">
        <v>168</v>
      </c>
      <c r="BM107" s="24" t="s">
        <v>1057</v>
      </c>
    </row>
    <row r="108" spans="2:65" s="1" customFormat="1" ht="31.5" customHeight="1">
      <c r="B108" s="41"/>
      <c r="C108" s="232" t="s">
        <v>197</v>
      </c>
      <c r="D108" s="232" t="s">
        <v>261</v>
      </c>
      <c r="E108" s="233" t="s">
        <v>1058</v>
      </c>
      <c r="F108" s="234" t="s">
        <v>1059</v>
      </c>
      <c r="G108" s="235" t="s">
        <v>264</v>
      </c>
      <c r="H108" s="236">
        <v>30</v>
      </c>
      <c r="I108" s="237"/>
      <c r="J108" s="238">
        <f>ROUND(I108*H108,2)</f>
        <v>0</v>
      </c>
      <c r="K108" s="234" t="s">
        <v>167</v>
      </c>
      <c r="L108" s="239"/>
      <c r="M108" s="240" t="s">
        <v>22</v>
      </c>
      <c r="N108" s="241" t="s">
        <v>44</v>
      </c>
      <c r="O108" s="42"/>
      <c r="P108" s="202">
        <f>O108*H108</f>
        <v>0</v>
      </c>
      <c r="Q108" s="202">
        <v>2E-3</v>
      </c>
      <c r="R108" s="202">
        <f>Q108*H108</f>
        <v>0.06</v>
      </c>
      <c r="S108" s="202">
        <v>0</v>
      </c>
      <c r="T108" s="203">
        <f>S108*H108</f>
        <v>0</v>
      </c>
      <c r="AR108" s="24" t="s">
        <v>207</v>
      </c>
      <c r="AT108" s="24" t="s">
        <v>261</v>
      </c>
      <c r="AU108" s="24" t="s">
        <v>82</v>
      </c>
      <c r="AY108" s="24" t="s">
        <v>161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4" t="s">
        <v>24</v>
      </c>
      <c r="BK108" s="204">
        <f>ROUND(I108*H108,2)</f>
        <v>0</v>
      </c>
      <c r="BL108" s="24" t="s">
        <v>168</v>
      </c>
      <c r="BM108" s="24" t="s">
        <v>1060</v>
      </c>
    </row>
    <row r="109" spans="2:65" s="1" customFormat="1" ht="31.5" customHeight="1">
      <c r="B109" s="41"/>
      <c r="C109" s="193" t="s">
        <v>202</v>
      </c>
      <c r="D109" s="193" t="s">
        <v>163</v>
      </c>
      <c r="E109" s="194" t="s">
        <v>1061</v>
      </c>
      <c r="F109" s="195" t="s">
        <v>1062</v>
      </c>
      <c r="G109" s="196" t="s">
        <v>166</v>
      </c>
      <c r="H109" s="197">
        <v>189.75</v>
      </c>
      <c r="I109" s="198"/>
      <c r="J109" s="199">
        <f>ROUND(I109*H109,2)</f>
        <v>0</v>
      </c>
      <c r="K109" s="195" t="s">
        <v>167</v>
      </c>
      <c r="L109" s="61"/>
      <c r="M109" s="200" t="s">
        <v>22</v>
      </c>
      <c r="N109" s="201" t="s">
        <v>44</v>
      </c>
      <c r="O109" s="42"/>
      <c r="P109" s="202">
        <f>O109*H109</f>
        <v>0</v>
      </c>
      <c r="Q109" s="202">
        <v>0</v>
      </c>
      <c r="R109" s="202">
        <f>Q109*H109</f>
        <v>0</v>
      </c>
      <c r="S109" s="202">
        <v>0</v>
      </c>
      <c r="T109" s="203">
        <f>S109*H109</f>
        <v>0</v>
      </c>
      <c r="AR109" s="24" t="s">
        <v>168</v>
      </c>
      <c r="AT109" s="24" t="s">
        <v>163</v>
      </c>
      <c r="AU109" s="24" t="s">
        <v>82</v>
      </c>
      <c r="AY109" s="24" t="s">
        <v>161</v>
      </c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24" t="s">
        <v>24</v>
      </c>
      <c r="BK109" s="204">
        <f>ROUND(I109*H109,2)</f>
        <v>0</v>
      </c>
      <c r="BL109" s="24" t="s">
        <v>168</v>
      </c>
      <c r="BM109" s="24" t="s">
        <v>1063</v>
      </c>
    </row>
    <row r="110" spans="2:65" s="1" customFormat="1" ht="22.5" customHeight="1">
      <c r="B110" s="41"/>
      <c r="C110" s="232" t="s">
        <v>207</v>
      </c>
      <c r="D110" s="232" t="s">
        <v>261</v>
      </c>
      <c r="E110" s="233" t="s">
        <v>1064</v>
      </c>
      <c r="F110" s="234" t="s">
        <v>1065</v>
      </c>
      <c r="G110" s="235" t="s">
        <v>166</v>
      </c>
      <c r="H110" s="236">
        <v>194.494</v>
      </c>
      <c r="I110" s="237"/>
      <c r="J110" s="238">
        <f>ROUND(I110*H110,2)</f>
        <v>0</v>
      </c>
      <c r="K110" s="234" t="s">
        <v>22</v>
      </c>
      <c r="L110" s="239"/>
      <c r="M110" s="240" t="s">
        <v>22</v>
      </c>
      <c r="N110" s="241" t="s">
        <v>44</v>
      </c>
      <c r="O110" s="42"/>
      <c r="P110" s="202">
        <f>O110*H110</f>
        <v>0</v>
      </c>
      <c r="Q110" s="202">
        <v>8.0000000000000004E-4</v>
      </c>
      <c r="R110" s="202">
        <f>Q110*H110</f>
        <v>0.15559520000000002</v>
      </c>
      <c r="S110" s="202">
        <v>0</v>
      </c>
      <c r="T110" s="203">
        <f>S110*H110</f>
        <v>0</v>
      </c>
      <c r="AR110" s="24" t="s">
        <v>207</v>
      </c>
      <c r="AT110" s="24" t="s">
        <v>261</v>
      </c>
      <c r="AU110" s="24" t="s">
        <v>82</v>
      </c>
      <c r="AY110" s="24" t="s">
        <v>161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4" t="s">
        <v>24</v>
      </c>
      <c r="BK110" s="204">
        <f>ROUND(I110*H110,2)</f>
        <v>0</v>
      </c>
      <c r="BL110" s="24" t="s">
        <v>168</v>
      </c>
      <c r="BM110" s="24" t="s">
        <v>1066</v>
      </c>
    </row>
    <row r="111" spans="2:65" s="12" customFormat="1">
      <c r="B111" s="217"/>
      <c r="C111" s="218"/>
      <c r="D111" s="219" t="s">
        <v>170</v>
      </c>
      <c r="E111" s="218"/>
      <c r="F111" s="221" t="s">
        <v>1067</v>
      </c>
      <c r="G111" s="218"/>
      <c r="H111" s="222">
        <v>194.494</v>
      </c>
      <c r="I111" s="223"/>
      <c r="J111" s="218"/>
      <c r="K111" s="218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170</v>
      </c>
      <c r="AU111" s="228" t="s">
        <v>82</v>
      </c>
      <c r="AV111" s="12" t="s">
        <v>82</v>
      </c>
      <c r="AW111" s="12" t="s">
        <v>6</v>
      </c>
      <c r="AX111" s="12" t="s">
        <v>24</v>
      </c>
      <c r="AY111" s="228" t="s">
        <v>161</v>
      </c>
    </row>
    <row r="112" spans="2:65" s="1" customFormat="1" ht="22.5" customHeight="1">
      <c r="B112" s="41"/>
      <c r="C112" s="232" t="s">
        <v>211</v>
      </c>
      <c r="D112" s="232" t="s">
        <v>261</v>
      </c>
      <c r="E112" s="233" t="s">
        <v>1068</v>
      </c>
      <c r="F112" s="234" t="s">
        <v>1069</v>
      </c>
      <c r="G112" s="235" t="s">
        <v>166</v>
      </c>
      <c r="H112" s="236">
        <v>90</v>
      </c>
      <c r="I112" s="237"/>
      <c r="J112" s="238">
        <f>ROUND(I112*H112,2)</f>
        <v>0</v>
      </c>
      <c r="K112" s="234" t="s">
        <v>188</v>
      </c>
      <c r="L112" s="239"/>
      <c r="M112" s="240" t="s">
        <v>22</v>
      </c>
      <c r="N112" s="241" t="s">
        <v>44</v>
      </c>
      <c r="O112" s="42"/>
      <c r="P112" s="202">
        <f>O112*H112</f>
        <v>0</v>
      </c>
      <c r="Q112" s="202">
        <v>2.0000000000000002E-5</v>
      </c>
      <c r="R112" s="202">
        <f>Q112*H112</f>
        <v>1.8000000000000002E-3</v>
      </c>
      <c r="S112" s="202">
        <v>0</v>
      </c>
      <c r="T112" s="203">
        <f>S112*H112</f>
        <v>0</v>
      </c>
      <c r="AR112" s="24" t="s">
        <v>207</v>
      </c>
      <c r="AT112" s="24" t="s">
        <v>261</v>
      </c>
      <c r="AU112" s="24" t="s">
        <v>82</v>
      </c>
      <c r="AY112" s="24" t="s">
        <v>161</v>
      </c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24" t="s">
        <v>24</v>
      </c>
      <c r="BK112" s="204">
        <f>ROUND(I112*H112,2)</f>
        <v>0</v>
      </c>
      <c r="BL112" s="24" t="s">
        <v>168</v>
      </c>
      <c r="BM112" s="24" t="s">
        <v>1070</v>
      </c>
    </row>
    <row r="113" spans="2:65" s="1" customFormat="1" ht="22.5" customHeight="1">
      <c r="B113" s="41"/>
      <c r="C113" s="232" t="s">
        <v>217</v>
      </c>
      <c r="D113" s="232" t="s">
        <v>261</v>
      </c>
      <c r="E113" s="233" t="s">
        <v>1071</v>
      </c>
      <c r="F113" s="234" t="s">
        <v>1072</v>
      </c>
      <c r="G113" s="235" t="s">
        <v>264</v>
      </c>
      <c r="H113" s="236">
        <v>10</v>
      </c>
      <c r="I113" s="237"/>
      <c r="J113" s="238">
        <f>ROUND(I113*H113,2)</f>
        <v>0</v>
      </c>
      <c r="K113" s="234" t="s">
        <v>22</v>
      </c>
      <c r="L113" s="239"/>
      <c r="M113" s="240" t="s">
        <v>22</v>
      </c>
      <c r="N113" s="241" t="s">
        <v>44</v>
      </c>
      <c r="O113" s="42"/>
      <c r="P113" s="202">
        <f>O113*H113</f>
        <v>0</v>
      </c>
      <c r="Q113" s="202">
        <v>2.0000000000000002E-5</v>
      </c>
      <c r="R113" s="202">
        <f>Q113*H113</f>
        <v>2.0000000000000001E-4</v>
      </c>
      <c r="S113" s="202">
        <v>0</v>
      </c>
      <c r="T113" s="203">
        <f>S113*H113</f>
        <v>0</v>
      </c>
      <c r="AR113" s="24" t="s">
        <v>207</v>
      </c>
      <c r="AT113" s="24" t="s">
        <v>261</v>
      </c>
      <c r="AU113" s="24" t="s">
        <v>82</v>
      </c>
      <c r="AY113" s="24" t="s">
        <v>161</v>
      </c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24" t="s">
        <v>24</v>
      </c>
      <c r="BK113" s="204">
        <f>ROUND(I113*H113,2)</f>
        <v>0</v>
      </c>
      <c r="BL113" s="24" t="s">
        <v>168</v>
      </c>
      <c r="BM113" s="24" t="s">
        <v>1073</v>
      </c>
    </row>
    <row r="114" spans="2:65" s="10" customFormat="1" ht="29.85" customHeight="1">
      <c r="B114" s="176"/>
      <c r="C114" s="177"/>
      <c r="D114" s="190" t="s">
        <v>72</v>
      </c>
      <c r="E114" s="191" t="s">
        <v>211</v>
      </c>
      <c r="F114" s="191" t="s">
        <v>255</v>
      </c>
      <c r="G114" s="177"/>
      <c r="H114" s="177"/>
      <c r="I114" s="180"/>
      <c r="J114" s="192">
        <f>BK114</f>
        <v>0</v>
      </c>
      <c r="K114" s="177"/>
      <c r="L114" s="182"/>
      <c r="M114" s="183"/>
      <c r="N114" s="184"/>
      <c r="O114" s="184"/>
      <c r="P114" s="185">
        <f>SUM(P115:P130)</f>
        <v>0</v>
      </c>
      <c r="Q114" s="184"/>
      <c r="R114" s="185">
        <f>SUM(R115:R130)</f>
        <v>7.5279179999999997</v>
      </c>
      <c r="S114" s="184"/>
      <c r="T114" s="186">
        <f>SUM(T115:T130)</f>
        <v>0</v>
      </c>
      <c r="AR114" s="187" t="s">
        <v>24</v>
      </c>
      <c r="AT114" s="188" t="s">
        <v>72</v>
      </c>
      <c r="AU114" s="188" t="s">
        <v>24</v>
      </c>
      <c r="AY114" s="187" t="s">
        <v>161</v>
      </c>
      <c r="BK114" s="189">
        <f>SUM(BK115:BK130)</f>
        <v>0</v>
      </c>
    </row>
    <row r="115" spans="2:65" s="1" customFormat="1" ht="22.5" customHeight="1">
      <c r="B115" s="41"/>
      <c r="C115" s="193" t="s">
        <v>224</v>
      </c>
      <c r="D115" s="193" t="s">
        <v>163</v>
      </c>
      <c r="E115" s="194" t="s">
        <v>501</v>
      </c>
      <c r="F115" s="195" t="s">
        <v>502</v>
      </c>
      <c r="G115" s="196" t="s">
        <v>220</v>
      </c>
      <c r="H115" s="197">
        <v>270</v>
      </c>
      <c r="I115" s="198"/>
      <c r="J115" s="199">
        <f>ROUND(I115*H115,2)</f>
        <v>0</v>
      </c>
      <c r="K115" s="195" t="s">
        <v>167</v>
      </c>
      <c r="L115" s="61"/>
      <c r="M115" s="200" t="s">
        <v>22</v>
      </c>
      <c r="N115" s="201" t="s">
        <v>44</v>
      </c>
      <c r="O115" s="42"/>
      <c r="P115" s="202">
        <f>O115*H115</f>
        <v>0</v>
      </c>
      <c r="Q115" s="202">
        <v>0</v>
      </c>
      <c r="R115" s="202">
        <f>Q115*H115</f>
        <v>0</v>
      </c>
      <c r="S115" s="202">
        <v>0</v>
      </c>
      <c r="T115" s="203">
        <f>S115*H115</f>
        <v>0</v>
      </c>
      <c r="AR115" s="24" t="s">
        <v>168</v>
      </c>
      <c r="AT115" s="24" t="s">
        <v>163</v>
      </c>
      <c r="AU115" s="24" t="s">
        <v>82</v>
      </c>
      <c r="AY115" s="24" t="s">
        <v>161</v>
      </c>
      <c r="BE115" s="204">
        <f>IF(N115="základní",J115,0)</f>
        <v>0</v>
      </c>
      <c r="BF115" s="204">
        <f>IF(N115="snížená",J115,0)</f>
        <v>0</v>
      </c>
      <c r="BG115" s="204">
        <f>IF(N115="zákl. přenesená",J115,0)</f>
        <v>0</v>
      </c>
      <c r="BH115" s="204">
        <f>IF(N115="sníž. přenesená",J115,0)</f>
        <v>0</v>
      </c>
      <c r="BI115" s="204">
        <f>IF(N115="nulová",J115,0)</f>
        <v>0</v>
      </c>
      <c r="BJ115" s="24" t="s">
        <v>24</v>
      </c>
      <c r="BK115" s="204">
        <f>ROUND(I115*H115,2)</f>
        <v>0</v>
      </c>
      <c r="BL115" s="24" t="s">
        <v>168</v>
      </c>
      <c r="BM115" s="24" t="s">
        <v>1074</v>
      </c>
    </row>
    <row r="116" spans="2:65" s="12" customFormat="1">
      <c r="B116" s="217"/>
      <c r="C116" s="218"/>
      <c r="D116" s="219" t="s">
        <v>170</v>
      </c>
      <c r="E116" s="220" t="s">
        <v>22</v>
      </c>
      <c r="F116" s="221" t="s">
        <v>1075</v>
      </c>
      <c r="G116" s="218"/>
      <c r="H116" s="222">
        <v>270</v>
      </c>
      <c r="I116" s="223"/>
      <c r="J116" s="218"/>
      <c r="K116" s="218"/>
      <c r="L116" s="224"/>
      <c r="M116" s="225"/>
      <c r="N116" s="226"/>
      <c r="O116" s="226"/>
      <c r="P116" s="226"/>
      <c r="Q116" s="226"/>
      <c r="R116" s="226"/>
      <c r="S116" s="226"/>
      <c r="T116" s="227"/>
      <c r="AT116" s="228" t="s">
        <v>170</v>
      </c>
      <c r="AU116" s="228" t="s">
        <v>82</v>
      </c>
      <c r="AV116" s="12" t="s">
        <v>82</v>
      </c>
      <c r="AW116" s="12" t="s">
        <v>37</v>
      </c>
      <c r="AX116" s="12" t="s">
        <v>24</v>
      </c>
      <c r="AY116" s="228" t="s">
        <v>161</v>
      </c>
    </row>
    <row r="117" spans="2:65" s="1" customFormat="1" ht="22.5" customHeight="1">
      <c r="B117" s="41"/>
      <c r="C117" s="232" t="s">
        <v>229</v>
      </c>
      <c r="D117" s="232" t="s">
        <v>261</v>
      </c>
      <c r="E117" s="233" t="s">
        <v>506</v>
      </c>
      <c r="F117" s="234" t="s">
        <v>507</v>
      </c>
      <c r="G117" s="235" t="s">
        <v>220</v>
      </c>
      <c r="H117" s="236">
        <v>283.5</v>
      </c>
      <c r="I117" s="237"/>
      <c r="J117" s="238">
        <f>ROUND(I117*H117,2)</f>
        <v>0</v>
      </c>
      <c r="K117" s="234" t="s">
        <v>22</v>
      </c>
      <c r="L117" s="239"/>
      <c r="M117" s="240" t="s">
        <v>22</v>
      </c>
      <c r="N117" s="241" t="s">
        <v>44</v>
      </c>
      <c r="O117" s="42"/>
      <c r="P117" s="202">
        <f>O117*H117</f>
        <v>0</v>
      </c>
      <c r="Q117" s="202">
        <v>0</v>
      </c>
      <c r="R117" s="202">
        <f>Q117*H117</f>
        <v>0</v>
      </c>
      <c r="S117" s="202">
        <v>0</v>
      </c>
      <c r="T117" s="203">
        <f>S117*H117</f>
        <v>0</v>
      </c>
      <c r="AR117" s="24" t="s">
        <v>207</v>
      </c>
      <c r="AT117" s="24" t="s">
        <v>261</v>
      </c>
      <c r="AU117" s="24" t="s">
        <v>82</v>
      </c>
      <c r="AY117" s="24" t="s">
        <v>161</v>
      </c>
      <c r="BE117" s="204">
        <f>IF(N117="základní",J117,0)</f>
        <v>0</v>
      </c>
      <c r="BF117" s="204">
        <f>IF(N117="snížená",J117,0)</f>
        <v>0</v>
      </c>
      <c r="BG117" s="204">
        <f>IF(N117="zákl. přenesená",J117,0)</f>
        <v>0</v>
      </c>
      <c r="BH117" s="204">
        <f>IF(N117="sníž. přenesená",J117,0)</f>
        <v>0</v>
      </c>
      <c r="BI117" s="204">
        <f>IF(N117="nulová",J117,0)</f>
        <v>0</v>
      </c>
      <c r="BJ117" s="24" t="s">
        <v>24</v>
      </c>
      <c r="BK117" s="204">
        <f>ROUND(I117*H117,2)</f>
        <v>0</v>
      </c>
      <c r="BL117" s="24" t="s">
        <v>168</v>
      </c>
      <c r="BM117" s="24" t="s">
        <v>1076</v>
      </c>
    </row>
    <row r="118" spans="2:65" s="12" customFormat="1">
      <c r="B118" s="217"/>
      <c r="C118" s="218"/>
      <c r="D118" s="219" t="s">
        <v>170</v>
      </c>
      <c r="E118" s="218"/>
      <c r="F118" s="221" t="s">
        <v>1077</v>
      </c>
      <c r="G118" s="218"/>
      <c r="H118" s="222">
        <v>283.5</v>
      </c>
      <c r="I118" s="223"/>
      <c r="J118" s="218"/>
      <c r="K118" s="218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170</v>
      </c>
      <c r="AU118" s="228" t="s">
        <v>82</v>
      </c>
      <c r="AV118" s="12" t="s">
        <v>82</v>
      </c>
      <c r="AW118" s="12" t="s">
        <v>6</v>
      </c>
      <c r="AX118" s="12" t="s">
        <v>24</v>
      </c>
      <c r="AY118" s="228" t="s">
        <v>161</v>
      </c>
    </row>
    <row r="119" spans="2:65" s="1" customFormat="1" ht="31.5" customHeight="1">
      <c r="B119" s="41"/>
      <c r="C119" s="193" t="s">
        <v>235</v>
      </c>
      <c r="D119" s="193" t="s">
        <v>163</v>
      </c>
      <c r="E119" s="194" t="s">
        <v>511</v>
      </c>
      <c r="F119" s="195" t="s">
        <v>512</v>
      </c>
      <c r="G119" s="196" t="s">
        <v>264</v>
      </c>
      <c r="H119" s="197">
        <v>2</v>
      </c>
      <c r="I119" s="198"/>
      <c r="J119" s="199">
        <f>ROUND(I119*H119,2)</f>
        <v>0</v>
      </c>
      <c r="K119" s="195" t="s">
        <v>188</v>
      </c>
      <c r="L119" s="61"/>
      <c r="M119" s="200" t="s">
        <v>22</v>
      </c>
      <c r="N119" s="201" t="s">
        <v>44</v>
      </c>
      <c r="O119" s="42"/>
      <c r="P119" s="202">
        <f>O119*H119</f>
        <v>0</v>
      </c>
      <c r="Q119" s="202">
        <v>0</v>
      </c>
      <c r="R119" s="202">
        <f>Q119*H119</f>
        <v>0</v>
      </c>
      <c r="S119" s="202">
        <v>0</v>
      </c>
      <c r="T119" s="203">
        <f>S119*H119</f>
        <v>0</v>
      </c>
      <c r="AR119" s="24" t="s">
        <v>168</v>
      </c>
      <c r="AT119" s="24" t="s">
        <v>163</v>
      </c>
      <c r="AU119" s="24" t="s">
        <v>82</v>
      </c>
      <c r="AY119" s="24" t="s">
        <v>161</v>
      </c>
      <c r="BE119" s="204">
        <f>IF(N119="základní",J119,0)</f>
        <v>0</v>
      </c>
      <c r="BF119" s="204">
        <f>IF(N119="snížená",J119,0)</f>
        <v>0</v>
      </c>
      <c r="BG119" s="204">
        <f>IF(N119="zákl. přenesená",J119,0)</f>
        <v>0</v>
      </c>
      <c r="BH119" s="204">
        <f>IF(N119="sníž. přenesená",J119,0)</f>
        <v>0</v>
      </c>
      <c r="BI119" s="204">
        <f>IF(N119="nulová",J119,0)</f>
        <v>0</v>
      </c>
      <c r="BJ119" s="24" t="s">
        <v>24</v>
      </c>
      <c r="BK119" s="204">
        <f>ROUND(I119*H119,2)</f>
        <v>0</v>
      </c>
      <c r="BL119" s="24" t="s">
        <v>168</v>
      </c>
      <c r="BM119" s="24" t="s">
        <v>1078</v>
      </c>
    </row>
    <row r="120" spans="2:65" s="1" customFormat="1" ht="31.5" customHeight="1">
      <c r="B120" s="41"/>
      <c r="C120" s="193" t="s">
        <v>240</v>
      </c>
      <c r="D120" s="193" t="s">
        <v>163</v>
      </c>
      <c r="E120" s="194" t="s">
        <v>515</v>
      </c>
      <c r="F120" s="195" t="s">
        <v>516</v>
      </c>
      <c r="G120" s="196" t="s">
        <v>264</v>
      </c>
      <c r="H120" s="197">
        <v>28</v>
      </c>
      <c r="I120" s="198"/>
      <c r="J120" s="199">
        <f>ROUND(I120*H120,2)</f>
        <v>0</v>
      </c>
      <c r="K120" s="195" t="s">
        <v>188</v>
      </c>
      <c r="L120" s="61"/>
      <c r="M120" s="200" t="s">
        <v>22</v>
      </c>
      <c r="N120" s="201" t="s">
        <v>44</v>
      </c>
      <c r="O120" s="42"/>
      <c r="P120" s="202">
        <f>O120*H120</f>
        <v>0</v>
      </c>
      <c r="Q120" s="202">
        <v>0</v>
      </c>
      <c r="R120" s="202">
        <f>Q120*H120</f>
        <v>0</v>
      </c>
      <c r="S120" s="202">
        <v>0</v>
      </c>
      <c r="T120" s="203">
        <f>S120*H120</f>
        <v>0</v>
      </c>
      <c r="AR120" s="24" t="s">
        <v>168</v>
      </c>
      <c r="AT120" s="24" t="s">
        <v>163</v>
      </c>
      <c r="AU120" s="24" t="s">
        <v>82</v>
      </c>
      <c r="AY120" s="24" t="s">
        <v>161</v>
      </c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24" t="s">
        <v>24</v>
      </c>
      <c r="BK120" s="204">
        <f>ROUND(I120*H120,2)</f>
        <v>0</v>
      </c>
      <c r="BL120" s="24" t="s">
        <v>168</v>
      </c>
      <c r="BM120" s="24" t="s">
        <v>1079</v>
      </c>
    </row>
    <row r="121" spans="2:65" s="12" customFormat="1">
      <c r="B121" s="217"/>
      <c r="C121" s="218"/>
      <c r="D121" s="219" t="s">
        <v>170</v>
      </c>
      <c r="E121" s="220" t="s">
        <v>22</v>
      </c>
      <c r="F121" s="221" t="s">
        <v>1080</v>
      </c>
      <c r="G121" s="218"/>
      <c r="H121" s="222">
        <v>28</v>
      </c>
      <c r="I121" s="223"/>
      <c r="J121" s="218"/>
      <c r="K121" s="218"/>
      <c r="L121" s="224"/>
      <c r="M121" s="225"/>
      <c r="N121" s="226"/>
      <c r="O121" s="226"/>
      <c r="P121" s="226"/>
      <c r="Q121" s="226"/>
      <c r="R121" s="226"/>
      <c r="S121" s="226"/>
      <c r="T121" s="227"/>
      <c r="AT121" s="228" t="s">
        <v>170</v>
      </c>
      <c r="AU121" s="228" t="s">
        <v>82</v>
      </c>
      <c r="AV121" s="12" t="s">
        <v>82</v>
      </c>
      <c r="AW121" s="12" t="s">
        <v>37</v>
      </c>
      <c r="AX121" s="12" t="s">
        <v>24</v>
      </c>
      <c r="AY121" s="228" t="s">
        <v>161</v>
      </c>
    </row>
    <row r="122" spans="2:65" s="1" customFormat="1" ht="31.5" customHeight="1">
      <c r="B122" s="41"/>
      <c r="C122" s="193" t="s">
        <v>10</v>
      </c>
      <c r="D122" s="193" t="s">
        <v>163</v>
      </c>
      <c r="E122" s="194" t="s">
        <v>520</v>
      </c>
      <c r="F122" s="195" t="s">
        <v>521</v>
      </c>
      <c r="G122" s="196" t="s">
        <v>264</v>
      </c>
      <c r="H122" s="197">
        <v>2</v>
      </c>
      <c r="I122" s="198"/>
      <c r="J122" s="199">
        <f>ROUND(I122*H122,2)</f>
        <v>0</v>
      </c>
      <c r="K122" s="195" t="s">
        <v>188</v>
      </c>
      <c r="L122" s="61"/>
      <c r="M122" s="200" t="s">
        <v>22</v>
      </c>
      <c r="N122" s="201" t="s">
        <v>44</v>
      </c>
      <c r="O122" s="42"/>
      <c r="P122" s="202">
        <f>O122*H122</f>
        <v>0</v>
      </c>
      <c r="Q122" s="202">
        <v>0</v>
      </c>
      <c r="R122" s="202">
        <f>Q122*H122</f>
        <v>0</v>
      </c>
      <c r="S122" s="202">
        <v>0</v>
      </c>
      <c r="T122" s="203">
        <f>S122*H122</f>
        <v>0</v>
      </c>
      <c r="AR122" s="24" t="s">
        <v>168</v>
      </c>
      <c r="AT122" s="24" t="s">
        <v>163</v>
      </c>
      <c r="AU122" s="24" t="s">
        <v>82</v>
      </c>
      <c r="AY122" s="24" t="s">
        <v>161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24" t="s">
        <v>24</v>
      </c>
      <c r="BK122" s="204">
        <f>ROUND(I122*H122,2)</f>
        <v>0</v>
      </c>
      <c r="BL122" s="24" t="s">
        <v>168</v>
      </c>
      <c r="BM122" s="24" t="s">
        <v>1081</v>
      </c>
    </row>
    <row r="123" spans="2:65" s="1" customFormat="1" ht="44.25" customHeight="1">
      <c r="B123" s="41"/>
      <c r="C123" s="193" t="s">
        <v>251</v>
      </c>
      <c r="D123" s="193" t="s">
        <v>163</v>
      </c>
      <c r="E123" s="194" t="s">
        <v>533</v>
      </c>
      <c r="F123" s="195" t="s">
        <v>534</v>
      </c>
      <c r="G123" s="196" t="s">
        <v>264</v>
      </c>
      <c r="H123" s="197">
        <v>37</v>
      </c>
      <c r="I123" s="198"/>
      <c r="J123" s="199">
        <f>ROUND(I123*H123,2)</f>
        <v>0</v>
      </c>
      <c r="K123" s="195" t="s">
        <v>188</v>
      </c>
      <c r="L123" s="61"/>
      <c r="M123" s="200" t="s">
        <v>22</v>
      </c>
      <c r="N123" s="201" t="s">
        <v>44</v>
      </c>
      <c r="O123" s="42"/>
      <c r="P123" s="202">
        <f>O123*H123</f>
        <v>0</v>
      </c>
      <c r="Q123" s="202">
        <v>6.8000000000000005E-4</v>
      </c>
      <c r="R123" s="202">
        <f>Q123*H123</f>
        <v>2.5160000000000002E-2</v>
      </c>
      <c r="S123" s="202">
        <v>0</v>
      </c>
      <c r="T123" s="203">
        <f>S123*H123</f>
        <v>0</v>
      </c>
      <c r="AR123" s="24" t="s">
        <v>168</v>
      </c>
      <c r="AT123" s="24" t="s">
        <v>163</v>
      </c>
      <c r="AU123" s="24" t="s">
        <v>82</v>
      </c>
      <c r="AY123" s="24" t="s">
        <v>161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24" t="s">
        <v>24</v>
      </c>
      <c r="BK123" s="204">
        <f>ROUND(I123*H123,2)</f>
        <v>0</v>
      </c>
      <c r="BL123" s="24" t="s">
        <v>168</v>
      </c>
      <c r="BM123" s="24" t="s">
        <v>1082</v>
      </c>
    </row>
    <row r="124" spans="2:65" s="12" customFormat="1">
      <c r="B124" s="217"/>
      <c r="C124" s="218"/>
      <c r="D124" s="219" t="s">
        <v>170</v>
      </c>
      <c r="E124" s="220" t="s">
        <v>22</v>
      </c>
      <c r="F124" s="221" t="s">
        <v>1083</v>
      </c>
      <c r="G124" s="218"/>
      <c r="H124" s="222">
        <v>37</v>
      </c>
      <c r="I124" s="223"/>
      <c r="J124" s="218"/>
      <c r="K124" s="218"/>
      <c r="L124" s="224"/>
      <c r="M124" s="225"/>
      <c r="N124" s="226"/>
      <c r="O124" s="226"/>
      <c r="P124" s="226"/>
      <c r="Q124" s="226"/>
      <c r="R124" s="226"/>
      <c r="S124" s="226"/>
      <c r="T124" s="227"/>
      <c r="AT124" s="228" t="s">
        <v>170</v>
      </c>
      <c r="AU124" s="228" t="s">
        <v>82</v>
      </c>
      <c r="AV124" s="12" t="s">
        <v>82</v>
      </c>
      <c r="AW124" s="12" t="s">
        <v>37</v>
      </c>
      <c r="AX124" s="12" t="s">
        <v>24</v>
      </c>
      <c r="AY124" s="228" t="s">
        <v>161</v>
      </c>
    </row>
    <row r="125" spans="2:65" s="1" customFormat="1" ht="31.5" customHeight="1">
      <c r="B125" s="41"/>
      <c r="C125" s="232" t="s">
        <v>256</v>
      </c>
      <c r="D125" s="232" t="s">
        <v>261</v>
      </c>
      <c r="E125" s="233" t="s">
        <v>538</v>
      </c>
      <c r="F125" s="234" t="s">
        <v>539</v>
      </c>
      <c r="G125" s="235" t="s">
        <v>166</v>
      </c>
      <c r="H125" s="236">
        <v>186.48</v>
      </c>
      <c r="I125" s="237"/>
      <c r="J125" s="238">
        <f>ROUND(I125*H125,2)</f>
        <v>0</v>
      </c>
      <c r="K125" s="234" t="s">
        <v>188</v>
      </c>
      <c r="L125" s="239"/>
      <c r="M125" s="240" t="s">
        <v>22</v>
      </c>
      <c r="N125" s="241" t="s">
        <v>44</v>
      </c>
      <c r="O125" s="42"/>
      <c r="P125" s="202">
        <f>O125*H125</f>
        <v>0</v>
      </c>
      <c r="Q125" s="202">
        <v>7.9000000000000008E-3</v>
      </c>
      <c r="R125" s="202">
        <f>Q125*H125</f>
        <v>1.4731920000000001</v>
      </c>
      <c r="S125" s="202">
        <v>0</v>
      </c>
      <c r="T125" s="203">
        <f>S125*H125</f>
        <v>0</v>
      </c>
      <c r="AR125" s="24" t="s">
        <v>207</v>
      </c>
      <c r="AT125" s="24" t="s">
        <v>261</v>
      </c>
      <c r="AU125" s="24" t="s">
        <v>82</v>
      </c>
      <c r="AY125" s="24" t="s">
        <v>161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24" t="s">
        <v>24</v>
      </c>
      <c r="BK125" s="204">
        <f>ROUND(I125*H125,2)</f>
        <v>0</v>
      </c>
      <c r="BL125" s="24" t="s">
        <v>168</v>
      </c>
      <c r="BM125" s="24" t="s">
        <v>1084</v>
      </c>
    </row>
    <row r="126" spans="2:65" s="11" customFormat="1">
      <c r="B126" s="205"/>
      <c r="C126" s="206"/>
      <c r="D126" s="207" t="s">
        <v>170</v>
      </c>
      <c r="E126" s="208" t="s">
        <v>22</v>
      </c>
      <c r="F126" s="209" t="s">
        <v>1085</v>
      </c>
      <c r="G126" s="206"/>
      <c r="H126" s="210" t="s">
        <v>22</v>
      </c>
      <c r="I126" s="211"/>
      <c r="J126" s="206"/>
      <c r="K126" s="206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170</v>
      </c>
      <c r="AU126" s="216" t="s">
        <v>82</v>
      </c>
      <c r="AV126" s="11" t="s">
        <v>24</v>
      </c>
      <c r="AW126" s="11" t="s">
        <v>37</v>
      </c>
      <c r="AX126" s="11" t="s">
        <v>73</v>
      </c>
      <c r="AY126" s="216" t="s">
        <v>161</v>
      </c>
    </row>
    <row r="127" spans="2:65" s="12" customFormat="1">
      <c r="B127" s="217"/>
      <c r="C127" s="218"/>
      <c r="D127" s="219" t="s">
        <v>170</v>
      </c>
      <c r="E127" s="220" t="s">
        <v>22</v>
      </c>
      <c r="F127" s="221" t="s">
        <v>1086</v>
      </c>
      <c r="G127" s="218"/>
      <c r="H127" s="222">
        <v>186.48</v>
      </c>
      <c r="I127" s="223"/>
      <c r="J127" s="218"/>
      <c r="K127" s="218"/>
      <c r="L127" s="224"/>
      <c r="M127" s="225"/>
      <c r="N127" s="226"/>
      <c r="O127" s="226"/>
      <c r="P127" s="226"/>
      <c r="Q127" s="226"/>
      <c r="R127" s="226"/>
      <c r="S127" s="226"/>
      <c r="T127" s="227"/>
      <c r="AT127" s="228" t="s">
        <v>170</v>
      </c>
      <c r="AU127" s="228" t="s">
        <v>82</v>
      </c>
      <c r="AV127" s="12" t="s">
        <v>82</v>
      </c>
      <c r="AW127" s="12" t="s">
        <v>37</v>
      </c>
      <c r="AX127" s="12" t="s">
        <v>24</v>
      </c>
      <c r="AY127" s="228" t="s">
        <v>161</v>
      </c>
    </row>
    <row r="128" spans="2:65" s="1" customFormat="1" ht="31.5" customHeight="1">
      <c r="B128" s="41"/>
      <c r="C128" s="232" t="s">
        <v>260</v>
      </c>
      <c r="D128" s="232" t="s">
        <v>261</v>
      </c>
      <c r="E128" s="233" t="s">
        <v>1087</v>
      </c>
      <c r="F128" s="234" t="s">
        <v>1088</v>
      </c>
      <c r="G128" s="235" t="s">
        <v>175</v>
      </c>
      <c r="H128" s="236">
        <v>2.6989999999999998</v>
      </c>
      <c r="I128" s="237"/>
      <c r="J128" s="238">
        <f>ROUND(I128*H128,2)</f>
        <v>0</v>
      </c>
      <c r="K128" s="234" t="s">
        <v>188</v>
      </c>
      <c r="L128" s="239"/>
      <c r="M128" s="240" t="s">
        <v>22</v>
      </c>
      <c r="N128" s="241" t="s">
        <v>44</v>
      </c>
      <c r="O128" s="42"/>
      <c r="P128" s="202">
        <f>O128*H128</f>
        <v>0</v>
      </c>
      <c r="Q128" s="202">
        <v>2.234</v>
      </c>
      <c r="R128" s="202">
        <f>Q128*H128</f>
        <v>6.029566</v>
      </c>
      <c r="S128" s="202">
        <v>0</v>
      </c>
      <c r="T128" s="203">
        <f>S128*H128</f>
        <v>0</v>
      </c>
      <c r="AR128" s="24" t="s">
        <v>207</v>
      </c>
      <c r="AT128" s="24" t="s">
        <v>261</v>
      </c>
      <c r="AU128" s="24" t="s">
        <v>82</v>
      </c>
      <c r="AY128" s="24" t="s">
        <v>161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24" t="s">
        <v>24</v>
      </c>
      <c r="BK128" s="204">
        <f>ROUND(I128*H128,2)</f>
        <v>0</v>
      </c>
      <c r="BL128" s="24" t="s">
        <v>168</v>
      </c>
      <c r="BM128" s="24" t="s">
        <v>1089</v>
      </c>
    </row>
    <row r="129" spans="2:65" s="12" customFormat="1">
      <c r="B129" s="217"/>
      <c r="C129" s="218"/>
      <c r="D129" s="207" t="s">
        <v>170</v>
      </c>
      <c r="E129" s="229" t="s">
        <v>22</v>
      </c>
      <c r="F129" s="230" t="s">
        <v>1090</v>
      </c>
      <c r="G129" s="218"/>
      <c r="H129" s="231">
        <v>2.57</v>
      </c>
      <c r="I129" s="223"/>
      <c r="J129" s="218"/>
      <c r="K129" s="218"/>
      <c r="L129" s="224"/>
      <c r="M129" s="225"/>
      <c r="N129" s="226"/>
      <c r="O129" s="226"/>
      <c r="P129" s="226"/>
      <c r="Q129" s="226"/>
      <c r="R129" s="226"/>
      <c r="S129" s="226"/>
      <c r="T129" s="227"/>
      <c r="AT129" s="228" t="s">
        <v>170</v>
      </c>
      <c r="AU129" s="228" t="s">
        <v>82</v>
      </c>
      <c r="AV129" s="12" t="s">
        <v>82</v>
      </c>
      <c r="AW129" s="12" t="s">
        <v>37</v>
      </c>
      <c r="AX129" s="12" t="s">
        <v>24</v>
      </c>
      <c r="AY129" s="228" t="s">
        <v>161</v>
      </c>
    </row>
    <row r="130" spans="2:65" s="12" customFormat="1">
      <c r="B130" s="217"/>
      <c r="C130" s="218"/>
      <c r="D130" s="207" t="s">
        <v>170</v>
      </c>
      <c r="E130" s="218"/>
      <c r="F130" s="230" t="s">
        <v>1091</v>
      </c>
      <c r="G130" s="218"/>
      <c r="H130" s="231">
        <v>2.6989999999999998</v>
      </c>
      <c r="I130" s="223"/>
      <c r="J130" s="218"/>
      <c r="K130" s="218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170</v>
      </c>
      <c r="AU130" s="228" t="s">
        <v>82</v>
      </c>
      <c r="AV130" s="12" t="s">
        <v>82</v>
      </c>
      <c r="AW130" s="12" t="s">
        <v>6</v>
      </c>
      <c r="AX130" s="12" t="s">
        <v>24</v>
      </c>
      <c r="AY130" s="228" t="s">
        <v>161</v>
      </c>
    </row>
    <row r="131" spans="2:65" s="10" customFormat="1" ht="29.85" customHeight="1">
      <c r="B131" s="176"/>
      <c r="C131" s="177"/>
      <c r="D131" s="190" t="s">
        <v>72</v>
      </c>
      <c r="E131" s="191" t="s">
        <v>281</v>
      </c>
      <c r="F131" s="191" t="s">
        <v>282</v>
      </c>
      <c r="G131" s="177"/>
      <c r="H131" s="177"/>
      <c r="I131" s="180"/>
      <c r="J131" s="192">
        <f>BK131</f>
        <v>0</v>
      </c>
      <c r="K131" s="177"/>
      <c r="L131" s="182"/>
      <c r="M131" s="183"/>
      <c r="N131" s="184"/>
      <c r="O131" s="184"/>
      <c r="P131" s="185">
        <f>P132</f>
        <v>0</v>
      </c>
      <c r="Q131" s="184"/>
      <c r="R131" s="185">
        <f>R132</f>
        <v>0</v>
      </c>
      <c r="S131" s="184"/>
      <c r="T131" s="186">
        <f>T132</f>
        <v>0</v>
      </c>
      <c r="AR131" s="187" t="s">
        <v>24</v>
      </c>
      <c r="AT131" s="188" t="s">
        <v>72</v>
      </c>
      <c r="AU131" s="188" t="s">
        <v>24</v>
      </c>
      <c r="AY131" s="187" t="s">
        <v>161</v>
      </c>
      <c r="BK131" s="189">
        <f>BK132</f>
        <v>0</v>
      </c>
    </row>
    <row r="132" spans="2:65" s="1" customFormat="1" ht="44.25" customHeight="1">
      <c r="B132" s="41"/>
      <c r="C132" s="193" t="s">
        <v>269</v>
      </c>
      <c r="D132" s="193" t="s">
        <v>163</v>
      </c>
      <c r="E132" s="194" t="s">
        <v>1092</v>
      </c>
      <c r="F132" s="195" t="s">
        <v>1093</v>
      </c>
      <c r="G132" s="196" t="s">
        <v>214</v>
      </c>
      <c r="H132" s="197">
        <v>20.068000000000001</v>
      </c>
      <c r="I132" s="198"/>
      <c r="J132" s="199">
        <f>ROUND(I132*H132,2)</f>
        <v>0</v>
      </c>
      <c r="K132" s="195" t="s">
        <v>188</v>
      </c>
      <c r="L132" s="61"/>
      <c r="M132" s="200" t="s">
        <v>22</v>
      </c>
      <c r="N132" s="201" t="s">
        <v>44</v>
      </c>
      <c r="O132" s="42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AR132" s="24" t="s">
        <v>168</v>
      </c>
      <c r="AT132" s="24" t="s">
        <v>163</v>
      </c>
      <c r="AU132" s="24" t="s">
        <v>82</v>
      </c>
      <c r="AY132" s="24" t="s">
        <v>161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24" t="s">
        <v>24</v>
      </c>
      <c r="BK132" s="204">
        <f>ROUND(I132*H132,2)</f>
        <v>0</v>
      </c>
      <c r="BL132" s="24" t="s">
        <v>168</v>
      </c>
      <c r="BM132" s="24" t="s">
        <v>1094</v>
      </c>
    </row>
    <row r="133" spans="2:65" s="10" customFormat="1" ht="37.35" customHeight="1">
      <c r="B133" s="176"/>
      <c r="C133" s="177"/>
      <c r="D133" s="178" t="s">
        <v>72</v>
      </c>
      <c r="E133" s="179" t="s">
        <v>587</v>
      </c>
      <c r="F133" s="179" t="s">
        <v>588</v>
      </c>
      <c r="G133" s="177"/>
      <c r="H133" s="177"/>
      <c r="I133" s="180"/>
      <c r="J133" s="181">
        <f>BK133</f>
        <v>0</v>
      </c>
      <c r="K133" s="177"/>
      <c r="L133" s="182"/>
      <c r="M133" s="183"/>
      <c r="N133" s="184"/>
      <c r="O133" s="184"/>
      <c r="P133" s="185">
        <f>P134+P149</f>
        <v>0</v>
      </c>
      <c r="Q133" s="184"/>
      <c r="R133" s="185">
        <f>R134+R149</f>
        <v>0.44431800000000005</v>
      </c>
      <c r="S133" s="184"/>
      <c r="T133" s="186">
        <f>T134+T149</f>
        <v>0</v>
      </c>
      <c r="AR133" s="187" t="s">
        <v>82</v>
      </c>
      <c r="AT133" s="188" t="s">
        <v>72</v>
      </c>
      <c r="AU133" s="188" t="s">
        <v>73</v>
      </c>
      <c r="AY133" s="187" t="s">
        <v>161</v>
      </c>
      <c r="BK133" s="189">
        <f>BK134+BK149</f>
        <v>0</v>
      </c>
    </row>
    <row r="134" spans="2:65" s="10" customFormat="1" ht="19.899999999999999" customHeight="1">
      <c r="B134" s="176"/>
      <c r="C134" s="177"/>
      <c r="D134" s="190" t="s">
        <v>72</v>
      </c>
      <c r="E134" s="191" t="s">
        <v>684</v>
      </c>
      <c r="F134" s="191" t="s">
        <v>685</v>
      </c>
      <c r="G134" s="177"/>
      <c r="H134" s="177"/>
      <c r="I134" s="180"/>
      <c r="J134" s="192">
        <f>BK134</f>
        <v>0</v>
      </c>
      <c r="K134" s="177"/>
      <c r="L134" s="182"/>
      <c r="M134" s="183"/>
      <c r="N134" s="184"/>
      <c r="O134" s="184"/>
      <c r="P134" s="185">
        <f>SUM(P135:P148)</f>
        <v>0</v>
      </c>
      <c r="Q134" s="184"/>
      <c r="R134" s="185">
        <f>SUM(R135:R148)</f>
        <v>0.41400200000000004</v>
      </c>
      <c r="S134" s="184"/>
      <c r="T134" s="186">
        <f>SUM(T135:T148)</f>
        <v>0</v>
      </c>
      <c r="AR134" s="187" t="s">
        <v>82</v>
      </c>
      <c r="AT134" s="188" t="s">
        <v>72</v>
      </c>
      <c r="AU134" s="188" t="s">
        <v>24</v>
      </c>
      <c r="AY134" s="187" t="s">
        <v>161</v>
      </c>
      <c r="BK134" s="189">
        <f>SUM(BK135:BK148)</f>
        <v>0</v>
      </c>
    </row>
    <row r="135" spans="2:65" s="1" customFormat="1" ht="22.5" customHeight="1">
      <c r="B135" s="41"/>
      <c r="C135" s="193" t="s">
        <v>273</v>
      </c>
      <c r="D135" s="193" t="s">
        <v>163</v>
      </c>
      <c r="E135" s="194" t="s">
        <v>687</v>
      </c>
      <c r="F135" s="195" t="s">
        <v>688</v>
      </c>
      <c r="G135" s="196" t="s">
        <v>166</v>
      </c>
      <c r="H135" s="197">
        <v>186</v>
      </c>
      <c r="I135" s="198"/>
      <c r="J135" s="199">
        <f>ROUND(I135*H135,2)</f>
        <v>0</v>
      </c>
      <c r="K135" s="195" t="s">
        <v>188</v>
      </c>
      <c r="L135" s="61"/>
      <c r="M135" s="200" t="s">
        <v>22</v>
      </c>
      <c r="N135" s="201" t="s">
        <v>44</v>
      </c>
      <c r="O135" s="42"/>
      <c r="P135" s="202">
        <f>O135*H135</f>
        <v>0</v>
      </c>
      <c r="Q135" s="202">
        <v>1.7000000000000001E-4</v>
      </c>
      <c r="R135" s="202">
        <f>Q135*H135</f>
        <v>3.1620000000000002E-2</v>
      </c>
      <c r="S135" s="202">
        <v>0</v>
      </c>
      <c r="T135" s="203">
        <f>S135*H135</f>
        <v>0</v>
      </c>
      <c r="AR135" s="24" t="s">
        <v>251</v>
      </c>
      <c r="AT135" s="24" t="s">
        <v>163</v>
      </c>
      <c r="AU135" s="24" t="s">
        <v>82</v>
      </c>
      <c r="AY135" s="24" t="s">
        <v>161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24" t="s">
        <v>24</v>
      </c>
      <c r="BK135" s="204">
        <f>ROUND(I135*H135,2)</f>
        <v>0</v>
      </c>
      <c r="BL135" s="24" t="s">
        <v>251</v>
      </c>
      <c r="BM135" s="24" t="s">
        <v>1095</v>
      </c>
    </row>
    <row r="136" spans="2:65" s="11" customFormat="1">
      <c r="B136" s="205"/>
      <c r="C136" s="206"/>
      <c r="D136" s="207" t="s">
        <v>170</v>
      </c>
      <c r="E136" s="208" t="s">
        <v>22</v>
      </c>
      <c r="F136" s="209" t="s">
        <v>1096</v>
      </c>
      <c r="G136" s="206"/>
      <c r="H136" s="210" t="s">
        <v>22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170</v>
      </c>
      <c r="AU136" s="216" t="s">
        <v>82</v>
      </c>
      <c r="AV136" s="11" t="s">
        <v>24</v>
      </c>
      <c r="AW136" s="11" t="s">
        <v>37</v>
      </c>
      <c r="AX136" s="11" t="s">
        <v>73</v>
      </c>
      <c r="AY136" s="216" t="s">
        <v>161</v>
      </c>
    </row>
    <row r="137" spans="2:65" s="12" customFormat="1">
      <c r="B137" s="217"/>
      <c r="C137" s="218"/>
      <c r="D137" s="207" t="s">
        <v>170</v>
      </c>
      <c r="E137" s="229" t="s">
        <v>22</v>
      </c>
      <c r="F137" s="230" t="s">
        <v>1097</v>
      </c>
      <c r="G137" s="218"/>
      <c r="H137" s="231">
        <v>180</v>
      </c>
      <c r="I137" s="223"/>
      <c r="J137" s="218"/>
      <c r="K137" s="218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170</v>
      </c>
      <c r="AU137" s="228" t="s">
        <v>82</v>
      </c>
      <c r="AV137" s="12" t="s">
        <v>82</v>
      </c>
      <c r="AW137" s="12" t="s">
        <v>37</v>
      </c>
      <c r="AX137" s="12" t="s">
        <v>73</v>
      </c>
      <c r="AY137" s="228" t="s">
        <v>161</v>
      </c>
    </row>
    <row r="138" spans="2:65" s="11" customFormat="1">
      <c r="B138" s="205"/>
      <c r="C138" s="206"/>
      <c r="D138" s="207" t="s">
        <v>170</v>
      </c>
      <c r="E138" s="208" t="s">
        <v>22</v>
      </c>
      <c r="F138" s="209" t="s">
        <v>1098</v>
      </c>
      <c r="G138" s="206"/>
      <c r="H138" s="210" t="s">
        <v>22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170</v>
      </c>
      <c r="AU138" s="216" t="s">
        <v>82</v>
      </c>
      <c r="AV138" s="11" t="s">
        <v>24</v>
      </c>
      <c r="AW138" s="11" t="s">
        <v>37</v>
      </c>
      <c r="AX138" s="11" t="s">
        <v>73</v>
      </c>
      <c r="AY138" s="216" t="s">
        <v>161</v>
      </c>
    </row>
    <row r="139" spans="2:65" s="12" customFormat="1">
      <c r="B139" s="217"/>
      <c r="C139" s="218"/>
      <c r="D139" s="207" t="s">
        <v>170</v>
      </c>
      <c r="E139" s="229" t="s">
        <v>22</v>
      </c>
      <c r="F139" s="230" t="s">
        <v>1099</v>
      </c>
      <c r="G139" s="218"/>
      <c r="H139" s="231">
        <v>6</v>
      </c>
      <c r="I139" s="223"/>
      <c r="J139" s="218"/>
      <c r="K139" s="218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170</v>
      </c>
      <c r="AU139" s="228" t="s">
        <v>82</v>
      </c>
      <c r="AV139" s="12" t="s">
        <v>82</v>
      </c>
      <c r="AW139" s="12" t="s">
        <v>37</v>
      </c>
      <c r="AX139" s="12" t="s">
        <v>73</v>
      </c>
      <c r="AY139" s="228" t="s">
        <v>161</v>
      </c>
    </row>
    <row r="140" spans="2:65" s="13" customFormat="1">
      <c r="B140" s="246"/>
      <c r="C140" s="247"/>
      <c r="D140" s="219" t="s">
        <v>170</v>
      </c>
      <c r="E140" s="248" t="s">
        <v>22</v>
      </c>
      <c r="F140" s="249" t="s">
        <v>302</v>
      </c>
      <c r="G140" s="247"/>
      <c r="H140" s="250">
        <v>186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AT140" s="256" t="s">
        <v>170</v>
      </c>
      <c r="AU140" s="256" t="s">
        <v>82</v>
      </c>
      <c r="AV140" s="13" t="s">
        <v>168</v>
      </c>
      <c r="AW140" s="13" t="s">
        <v>37</v>
      </c>
      <c r="AX140" s="13" t="s">
        <v>24</v>
      </c>
      <c r="AY140" s="256" t="s">
        <v>161</v>
      </c>
    </row>
    <row r="141" spans="2:65" s="1" customFormat="1" ht="31.5" customHeight="1">
      <c r="B141" s="41"/>
      <c r="C141" s="232" t="s">
        <v>9</v>
      </c>
      <c r="D141" s="232" t="s">
        <v>261</v>
      </c>
      <c r="E141" s="233" t="s">
        <v>693</v>
      </c>
      <c r="F141" s="234" t="s">
        <v>694</v>
      </c>
      <c r="G141" s="235" t="s">
        <v>166</v>
      </c>
      <c r="H141" s="236">
        <v>195.3</v>
      </c>
      <c r="I141" s="237"/>
      <c r="J141" s="238">
        <f>ROUND(I141*H141,2)</f>
        <v>0</v>
      </c>
      <c r="K141" s="234" t="s">
        <v>188</v>
      </c>
      <c r="L141" s="239"/>
      <c r="M141" s="240" t="s">
        <v>22</v>
      </c>
      <c r="N141" s="241" t="s">
        <v>44</v>
      </c>
      <c r="O141" s="42"/>
      <c r="P141" s="202">
        <f>O141*H141</f>
        <v>0</v>
      </c>
      <c r="Q141" s="202">
        <v>1.9400000000000001E-3</v>
      </c>
      <c r="R141" s="202">
        <f>Q141*H141</f>
        <v>0.37888200000000005</v>
      </c>
      <c r="S141" s="202">
        <v>0</v>
      </c>
      <c r="T141" s="203">
        <f>S141*H141</f>
        <v>0</v>
      </c>
      <c r="AR141" s="24" t="s">
        <v>523</v>
      </c>
      <c r="AT141" s="24" t="s">
        <v>261</v>
      </c>
      <c r="AU141" s="24" t="s">
        <v>82</v>
      </c>
      <c r="AY141" s="24" t="s">
        <v>161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24" t="s">
        <v>24</v>
      </c>
      <c r="BK141" s="204">
        <f>ROUND(I141*H141,2)</f>
        <v>0</v>
      </c>
      <c r="BL141" s="24" t="s">
        <v>251</v>
      </c>
      <c r="BM141" s="24" t="s">
        <v>1100</v>
      </c>
    </row>
    <row r="142" spans="2:65" s="12" customFormat="1">
      <c r="B142" s="217"/>
      <c r="C142" s="218"/>
      <c r="D142" s="219" t="s">
        <v>170</v>
      </c>
      <c r="E142" s="218"/>
      <c r="F142" s="221" t="s">
        <v>1101</v>
      </c>
      <c r="G142" s="218"/>
      <c r="H142" s="222">
        <v>195.3</v>
      </c>
      <c r="I142" s="223"/>
      <c r="J142" s="218"/>
      <c r="K142" s="218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170</v>
      </c>
      <c r="AU142" s="228" t="s">
        <v>82</v>
      </c>
      <c r="AV142" s="12" t="s">
        <v>82</v>
      </c>
      <c r="AW142" s="12" t="s">
        <v>6</v>
      </c>
      <c r="AX142" s="12" t="s">
        <v>24</v>
      </c>
      <c r="AY142" s="228" t="s">
        <v>161</v>
      </c>
    </row>
    <row r="143" spans="2:65" s="1" customFormat="1" ht="22.5" customHeight="1">
      <c r="B143" s="41"/>
      <c r="C143" s="193" t="s">
        <v>283</v>
      </c>
      <c r="D143" s="193" t="s">
        <v>163</v>
      </c>
      <c r="E143" s="194" t="s">
        <v>698</v>
      </c>
      <c r="F143" s="195" t="s">
        <v>699</v>
      </c>
      <c r="G143" s="196" t="s">
        <v>700</v>
      </c>
      <c r="H143" s="197">
        <v>50</v>
      </c>
      <c r="I143" s="198"/>
      <c r="J143" s="199">
        <f>ROUND(I143*H143,2)</f>
        <v>0</v>
      </c>
      <c r="K143" s="195" t="s">
        <v>188</v>
      </c>
      <c r="L143" s="61"/>
      <c r="M143" s="200" t="s">
        <v>22</v>
      </c>
      <c r="N143" s="201" t="s">
        <v>44</v>
      </c>
      <c r="O143" s="42"/>
      <c r="P143" s="202">
        <f>O143*H143</f>
        <v>0</v>
      </c>
      <c r="Q143" s="202">
        <v>6.9999999999999994E-5</v>
      </c>
      <c r="R143" s="202">
        <f>Q143*H143</f>
        <v>3.4999999999999996E-3</v>
      </c>
      <c r="S143" s="202">
        <v>0</v>
      </c>
      <c r="T143" s="203">
        <f>S143*H143</f>
        <v>0</v>
      </c>
      <c r="AR143" s="24" t="s">
        <v>251</v>
      </c>
      <c r="AT143" s="24" t="s">
        <v>163</v>
      </c>
      <c r="AU143" s="24" t="s">
        <v>82</v>
      </c>
      <c r="AY143" s="24" t="s">
        <v>161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24" t="s">
        <v>24</v>
      </c>
      <c r="BK143" s="204">
        <f>ROUND(I143*H143,2)</f>
        <v>0</v>
      </c>
      <c r="BL143" s="24" t="s">
        <v>251</v>
      </c>
      <c r="BM143" s="24" t="s">
        <v>1102</v>
      </c>
    </row>
    <row r="144" spans="2:65" s="11" customFormat="1">
      <c r="B144" s="205"/>
      <c r="C144" s="206"/>
      <c r="D144" s="207" t="s">
        <v>170</v>
      </c>
      <c r="E144" s="208" t="s">
        <v>22</v>
      </c>
      <c r="F144" s="209" t="s">
        <v>1103</v>
      </c>
      <c r="G144" s="206"/>
      <c r="H144" s="210" t="s">
        <v>22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170</v>
      </c>
      <c r="AU144" s="216" t="s">
        <v>82</v>
      </c>
      <c r="AV144" s="11" t="s">
        <v>24</v>
      </c>
      <c r="AW144" s="11" t="s">
        <v>37</v>
      </c>
      <c r="AX144" s="11" t="s">
        <v>73</v>
      </c>
      <c r="AY144" s="216" t="s">
        <v>161</v>
      </c>
    </row>
    <row r="145" spans="2:65" s="12" customFormat="1">
      <c r="B145" s="217"/>
      <c r="C145" s="218"/>
      <c r="D145" s="219" t="s">
        <v>170</v>
      </c>
      <c r="E145" s="220" t="s">
        <v>22</v>
      </c>
      <c r="F145" s="221" t="s">
        <v>605</v>
      </c>
      <c r="G145" s="218"/>
      <c r="H145" s="222">
        <v>50</v>
      </c>
      <c r="I145" s="223"/>
      <c r="J145" s="218"/>
      <c r="K145" s="218"/>
      <c r="L145" s="224"/>
      <c r="M145" s="225"/>
      <c r="N145" s="226"/>
      <c r="O145" s="226"/>
      <c r="P145" s="226"/>
      <c r="Q145" s="226"/>
      <c r="R145" s="226"/>
      <c r="S145" s="226"/>
      <c r="T145" s="227"/>
      <c r="AT145" s="228" t="s">
        <v>170</v>
      </c>
      <c r="AU145" s="228" t="s">
        <v>82</v>
      </c>
      <c r="AV145" s="12" t="s">
        <v>82</v>
      </c>
      <c r="AW145" s="12" t="s">
        <v>37</v>
      </c>
      <c r="AX145" s="12" t="s">
        <v>24</v>
      </c>
      <c r="AY145" s="228" t="s">
        <v>161</v>
      </c>
    </row>
    <row r="146" spans="2:65" s="1" customFormat="1" ht="22.5" customHeight="1">
      <c r="B146" s="41"/>
      <c r="C146" s="232" t="s">
        <v>360</v>
      </c>
      <c r="D146" s="232" t="s">
        <v>261</v>
      </c>
      <c r="E146" s="233" t="s">
        <v>711</v>
      </c>
      <c r="F146" s="234" t="s">
        <v>712</v>
      </c>
      <c r="G146" s="235" t="s">
        <v>700</v>
      </c>
      <c r="H146" s="236">
        <v>52.5</v>
      </c>
      <c r="I146" s="237"/>
      <c r="J146" s="238">
        <f>ROUND(I146*H146,2)</f>
        <v>0</v>
      </c>
      <c r="K146" s="234" t="s">
        <v>22</v>
      </c>
      <c r="L146" s="239"/>
      <c r="M146" s="240" t="s">
        <v>22</v>
      </c>
      <c r="N146" s="241" t="s">
        <v>44</v>
      </c>
      <c r="O146" s="42"/>
      <c r="P146" s="202">
        <f>O146*H146</f>
        <v>0</v>
      </c>
      <c r="Q146" s="202">
        <v>0</v>
      </c>
      <c r="R146" s="202">
        <f>Q146*H146</f>
        <v>0</v>
      </c>
      <c r="S146" s="202">
        <v>0</v>
      </c>
      <c r="T146" s="203">
        <f>S146*H146</f>
        <v>0</v>
      </c>
      <c r="AR146" s="24" t="s">
        <v>523</v>
      </c>
      <c r="AT146" s="24" t="s">
        <v>261</v>
      </c>
      <c r="AU146" s="24" t="s">
        <v>82</v>
      </c>
      <c r="AY146" s="24" t="s">
        <v>161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24" t="s">
        <v>24</v>
      </c>
      <c r="BK146" s="204">
        <f>ROUND(I146*H146,2)</f>
        <v>0</v>
      </c>
      <c r="BL146" s="24" t="s">
        <v>251</v>
      </c>
      <c r="BM146" s="24" t="s">
        <v>1104</v>
      </c>
    </row>
    <row r="147" spans="2:65" s="12" customFormat="1">
      <c r="B147" s="217"/>
      <c r="C147" s="218"/>
      <c r="D147" s="219" t="s">
        <v>170</v>
      </c>
      <c r="E147" s="218"/>
      <c r="F147" s="221" t="s">
        <v>1105</v>
      </c>
      <c r="G147" s="218"/>
      <c r="H147" s="222">
        <v>52.5</v>
      </c>
      <c r="I147" s="223"/>
      <c r="J147" s="218"/>
      <c r="K147" s="218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170</v>
      </c>
      <c r="AU147" s="228" t="s">
        <v>82</v>
      </c>
      <c r="AV147" s="12" t="s">
        <v>82</v>
      </c>
      <c r="AW147" s="12" t="s">
        <v>6</v>
      </c>
      <c r="AX147" s="12" t="s">
        <v>24</v>
      </c>
      <c r="AY147" s="228" t="s">
        <v>161</v>
      </c>
    </row>
    <row r="148" spans="2:65" s="1" customFormat="1" ht="31.5" customHeight="1">
      <c r="B148" s="41"/>
      <c r="C148" s="193" t="s">
        <v>365</v>
      </c>
      <c r="D148" s="193" t="s">
        <v>163</v>
      </c>
      <c r="E148" s="194" t="s">
        <v>717</v>
      </c>
      <c r="F148" s="195" t="s">
        <v>718</v>
      </c>
      <c r="G148" s="196" t="s">
        <v>682</v>
      </c>
      <c r="H148" s="262"/>
      <c r="I148" s="198"/>
      <c r="J148" s="199">
        <f>ROUND(I148*H148,2)</f>
        <v>0</v>
      </c>
      <c r="K148" s="195" t="s">
        <v>188</v>
      </c>
      <c r="L148" s="61"/>
      <c r="M148" s="200" t="s">
        <v>22</v>
      </c>
      <c r="N148" s="201" t="s">
        <v>44</v>
      </c>
      <c r="O148" s="42"/>
      <c r="P148" s="202">
        <f>O148*H148</f>
        <v>0</v>
      </c>
      <c r="Q148" s="202">
        <v>0</v>
      </c>
      <c r="R148" s="202">
        <f>Q148*H148</f>
        <v>0</v>
      </c>
      <c r="S148" s="202">
        <v>0</v>
      </c>
      <c r="T148" s="203">
        <f>S148*H148</f>
        <v>0</v>
      </c>
      <c r="AR148" s="24" t="s">
        <v>251</v>
      </c>
      <c r="AT148" s="24" t="s">
        <v>163</v>
      </c>
      <c r="AU148" s="24" t="s">
        <v>82</v>
      </c>
      <c r="AY148" s="24" t="s">
        <v>161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24" t="s">
        <v>24</v>
      </c>
      <c r="BK148" s="204">
        <f>ROUND(I148*H148,2)</f>
        <v>0</v>
      </c>
      <c r="BL148" s="24" t="s">
        <v>251</v>
      </c>
      <c r="BM148" s="24" t="s">
        <v>1106</v>
      </c>
    </row>
    <row r="149" spans="2:65" s="10" customFormat="1" ht="29.85" customHeight="1">
      <c r="B149" s="176"/>
      <c r="C149" s="177"/>
      <c r="D149" s="190" t="s">
        <v>72</v>
      </c>
      <c r="E149" s="191" t="s">
        <v>720</v>
      </c>
      <c r="F149" s="191" t="s">
        <v>721</v>
      </c>
      <c r="G149" s="177"/>
      <c r="H149" s="177"/>
      <c r="I149" s="180"/>
      <c r="J149" s="192">
        <f>BK149</f>
        <v>0</v>
      </c>
      <c r="K149" s="177"/>
      <c r="L149" s="182"/>
      <c r="M149" s="183"/>
      <c r="N149" s="184"/>
      <c r="O149" s="184"/>
      <c r="P149" s="185">
        <f>SUM(P150:P158)</f>
        <v>0</v>
      </c>
      <c r="Q149" s="184"/>
      <c r="R149" s="185">
        <f>SUM(R150:R158)</f>
        <v>3.0316000000000003E-2</v>
      </c>
      <c r="S149" s="184"/>
      <c r="T149" s="186">
        <f>SUM(T150:T158)</f>
        <v>0</v>
      </c>
      <c r="AR149" s="187" t="s">
        <v>82</v>
      </c>
      <c r="AT149" s="188" t="s">
        <v>72</v>
      </c>
      <c r="AU149" s="188" t="s">
        <v>24</v>
      </c>
      <c r="AY149" s="187" t="s">
        <v>161</v>
      </c>
      <c r="BK149" s="189">
        <f>SUM(BK150:BK158)</f>
        <v>0</v>
      </c>
    </row>
    <row r="150" spans="2:65" s="1" customFormat="1" ht="31.5" customHeight="1">
      <c r="B150" s="41"/>
      <c r="C150" s="193" t="s">
        <v>493</v>
      </c>
      <c r="D150" s="193" t="s">
        <v>163</v>
      </c>
      <c r="E150" s="194" t="s">
        <v>729</v>
      </c>
      <c r="F150" s="195" t="s">
        <v>730</v>
      </c>
      <c r="G150" s="196" t="s">
        <v>166</v>
      </c>
      <c r="H150" s="197">
        <v>186</v>
      </c>
      <c r="I150" s="198"/>
      <c r="J150" s="199">
        <f>ROUND(I150*H150,2)</f>
        <v>0</v>
      </c>
      <c r="K150" s="195" t="s">
        <v>188</v>
      </c>
      <c r="L150" s="61"/>
      <c r="M150" s="200" t="s">
        <v>22</v>
      </c>
      <c r="N150" s="201" t="s">
        <v>44</v>
      </c>
      <c r="O150" s="42"/>
      <c r="P150" s="202">
        <f>O150*H150</f>
        <v>0</v>
      </c>
      <c r="Q150" s="202">
        <v>2.0000000000000002E-5</v>
      </c>
      <c r="R150" s="202">
        <f>Q150*H150</f>
        <v>3.7200000000000002E-3</v>
      </c>
      <c r="S150" s="202">
        <v>0</v>
      </c>
      <c r="T150" s="203">
        <f>S150*H150</f>
        <v>0</v>
      </c>
      <c r="AR150" s="24" t="s">
        <v>251</v>
      </c>
      <c r="AT150" s="24" t="s">
        <v>163</v>
      </c>
      <c r="AU150" s="24" t="s">
        <v>82</v>
      </c>
      <c r="AY150" s="24" t="s">
        <v>161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24" t="s">
        <v>24</v>
      </c>
      <c r="BK150" s="204">
        <f>ROUND(I150*H150,2)</f>
        <v>0</v>
      </c>
      <c r="BL150" s="24" t="s">
        <v>251</v>
      </c>
      <c r="BM150" s="24" t="s">
        <v>1107</v>
      </c>
    </row>
    <row r="151" spans="2:65" s="12" customFormat="1">
      <c r="B151" s="217"/>
      <c r="C151" s="218"/>
      <c r="D151" s="219" t="s">
        <v>170</v>
      </c>
      <c r="E151" s="220" t="s">
        <v>22</v>
      </c>
      <c r="F151" s="221" t="s">
        <v>1108</v>
      </c>
      <c r="G151" s="218"/>
      <c r="H151" s="222">
        <v>186</v>
      </c>
      <c r="I151" s="223"/>
      <c r="J151" s="218"/>
      <c r="K151" s="218"/>
      <c r="L151" s="224"/>
      <c r="M151" s="225"/>
      <c r="N151" s="226"/>
      <c r="O151" s="226"/>
      <c r="P151" s="226"/>
      <c r="Q151" s="226"/>
      <c r="R151" s="226"/>
      <c r="S151" s="226"/>
      <c r="T151" s="227"/>
      <c r="AT151" s="228" t="s">
        <v>170</v>
      </c>
      <c r="AU151" s="228" t="s">
        <v>82</v>
      </c>
      <c r="AV151" s="12" t="s">
        <v>82</v>
      </c>
      <c r="AW151" s="12" t="s">
        <v>37</v>
      </c>
      <c r="AX151" s="12" t="s">
        <v>24</v>
      </c>
      <c r="AY151" s="228" t="s">
        <v>161</v>
      </c>
    </row>
    <row r="152" spans="2:65" s="1" customFormat="1" ht="31.5" customHeight="1">
      <c r="B152" s="41"/>
      <c r="C152" s="193" t="s">
        <v>496</v>
      </c>
      <c r="D152" s="193" t="s">
        <v>163</v>
      </c>
      <c r="E152" s="194" t="s">
        <v>734</v>
      </c>
      <c r="F152" s="195" t="s">
        <v>735</v>
      </c>
      <c r="G152" s="196" t="s">
        <v>166</v>
      </c>
      <c r="H152" s="197">
        <v>177.6</v>
      </c>
      <c r="I152" s="198"/>
      <c r="J152" s="199">
        <f>ROUND(I152*H152,2)</f>
        <v>0</v>
      </c>
      <c r="K152" s="195" t="s">
        <v>188</v>
      </c>
      <c r="L152" s="61"/>
      <c r="M152" s="200" t="s">
        <v>22</v>
      </c>
      <c r="N152" s="201" t="s">
        <v>44</v>
      </c>
      <c r="O152" s="42"/>
      <c r="P152" s="202">
        <f>O152*H152</f>
        <v>0</v>
      </c>
      <c r="Q152" s="202">
        <v>5.0000000000000002E-5</v>
      </c>
      <c r="R152" s="202">
        <f>Q152*H152</f>
        <v>8.8800000000000007E-3</v>
      </c>
      <c r="S152" s="202">
        <v>0</v>
      </c>
      <c r="T152" s="203">
        <f>S152*H152</f>
        <v>0</v>
      </c>
      <c r="AR152" s="24" t="s">
        <v>251</v>
      </c>
      <c r="AT152" s="24" t="s">
        <v>163</v>
      </c>
      <c r="AU152" s="24" t="s">
        <v>82</v>
      </c>
      <c r="AY152" s="24" t="s">
        <v>161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24" t="s">
        <v>24</v>
      </c>
      <c r="BK152" s="204">
        <f>ROUND(I152*H152,2)</f>
        <v>0</v>
      </c>
      <c r="BL152" s="24" t="s">
        <v>251</v>
      </c>
      <c r="BM152" s="24" t="s">
        <v>1109</v>
      </c>
    </row>
    <row r="153" spans="2:65" s="11" customFormat="1">
      <c r="B153" s="205"/>
      <c r="C153" s="206"/>
      <c r="D153" s="207" t="s">
        <v>170</v>
      </c>
      <c r="E153" s="208" t="s">
        <v>22</v>
      </c>
      <c r="F153" s="209" t="s">
        <v>737</v>
      </c>
      <c r="G153" s="206"/>
      <c r="H153" s="210" t="s">
        <v>22</v>
      </c>
      <c r="I153" s="211"/>
      <c r="J153" s="206"/>
      <c r="K153" s="206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170</v>
      </c>
      <c r="AU153" s="216" t="s">
        <v>82</v>
      </c>
      <c r="AV153" s="11" t="s">
        <v>24</v>
      </c>
      <c r="AW153" s="11" t="s">
        <v>37</v>
      </c>
      <c r="AX153" s="11" t="s">
        <v>73</v>
      </c>
      <c r="AY153" s="216" t="s">
        <v>161</v>
      </c>
    </row>
    <row r="154" spans="2:65" s="12" customFormat="1">
      <c r="B154" s="217"/>
      <c r="C154" s="218"/>
      <c r="D154" s="219" t="s">
        <v>170</v>
      </c>
      <c r="E154" s="220" t="s">
        <v>22</v>
      </c>
      <c r="F154" s="221" t="s">
        <v>1110</v>
      </c>
      <c r="G154" s="218"/>
      <c r="H154" s="222">
        <v>177.6</v>
      </c>
      <c r="I154" s="223"/>
      <c r="J154" s="218"/>
      <c r="K154" s="218"/>
      <c r="L154" s="224"/>
      <c r="M154" s="225"/>
      <c r="N154" s="226"/>
      <c r="O154" s="226"/>
      <c r="P154" s="226"/>
      <c r="Q154" s="226"/>
      <c r="R154" s="226"/>
      <c r="S154" s="226"/>
      <c r="T154" s="227"/>
      <c r="AT154" s="228" t="s">
        <v>170</v>
      </c>
      <c r="AU154" s="228" t="s">
        <v>82</v>
      </c>
      <c r="AV154" s="12" t="s">
        <v>82</v>
      </c>
      <c r="AW154" s="12" t="s">
        <v>37</v>
      </c>
      <c r="AX154" s="12" t="s">
        <v>24</v>
      </c>
      <c r="AY154" s="228" t="s">
        <v>161</v>
      </c>
    </row>
    <row r="155" spans="2:65" s="1" customFormat="1" ht="31.5" customHeight="1">
      <c r="B155" s="41"/>
      <c r="C155" s="193" t="s">
        <v>500</v>
      </c>
      <c r="D155" s="193" t="s">
        <v>163</v>
      </c>
      <c r="E155" s="194" t="s">
        <v>740</v>
      </c>
      <c r="F155" s="195" t="s">
        <v>741</v>
      </c>
      <c r="G155" s="196" t="s">
        <v>166</v>
      </c>
      <c r="H155" s="197">
        <v>186</v>
      </c>
      <c r="I155" s="198"/>
      <c r="J155" s="199">
        <f>ROUND(I155*H155,2)</f>
        <v>0</v>
      </c>
      <c r="K155" s="195" t="s">
        <v>188</v>
      </c>
      <c r="L155" s="61"/>
      <c r="M155" s="200" t="s">
        <v>22</v>
      </c>
      <c r="N155" s="201" t="s">
        <v>44</v>
      </c>
      <c r="O155" s="42"/>
      <c r="P155" s="202">
        <f>O155*H155</f>
        <v>0</v>
      </c>
      <c r="Q155" s="202">
        <v>3.0000000000000001E-5</v>
      </c>
      <c r="R155" s="202">
        <f>Q155*H155</f>
        <v>5.5799999999999999E-3</v>
      </c>
      <c r="S155" s="202">
        <v>0</v>
      </c>
      <c r="T155" s="203">
        <f>S155*H155</f>
        <v>0</v>
      </c>
      <c r="AR155" s="24" t="s">
        <v>251</v>
      </c>
      <c r="AT155" s="24" t="s">
        <v>163</v>
      </c>
      <c r="AU155" s="24" t="s">
        <v>82</v>
      </c>
      <c r="AY155" s="24" t="s">
        <v>161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24" t="s">
        <v>24</v>
      </c>
      <c r="BK155" s="204">
        <f>ROUND(I155*H155,2)</f>
        <v>0</v>
      </c>
      <c r="BL155" s="24" t="s">
        <v>251</v>
      </c>
      <c r="BM155" s="24" t="s">
        <v>1111</v>
      </c>
    </row>
    <row r="156" spans="2:65" s="1" customFormat="1" ht="31.5" customHeight="1">
      <c r="B156" s="41"/>
      <c r="C156" s="193" t="s">
        <v>505</v>
      </c>
      <c r="D156" s="193" t="s">
        <v>163</v>
      </c>
      <c r="E156" s="194" t="s">
        <v>744</v>
      </c>
      <c r="F156" s="195" t="s">
        <v>745</v>
      </c>
      <c r="G156" s="196" t="s">
        <v>166</v>
      </c>
      <c r="H156" s="197">
        <v>151.69999999999999</v>
      </c>
      <c r="I156" s="198"/>
      <c r="J156" s="199">
        <f>ROUND(I156*H156,2)</f>
        <v>0</v>
      </c>
      <c r="K156" s="195" t="s">
        <v>188</v>
      </c>
      <c r="L156" s="61"/>
      <c r="M156" s="200" t="s">
        <v>22</v>
      </c>
      <c r="N156" s="201" t="s">
        <v>44</v>
      </c>
      <c r="O156" s="42"/>
      <c r="P156" s="202">
        <f>O156*H156</f>
        <v>0</v>
      </c>
      <c r="Q156" s="202">
        <v>8.0000000000000007E-5</v>
      </c>
      <c r="R156" s="202">
        <f>Q156*H156</f>
        <v>1.2135999999999999E-2</v>
      </c>
      <c r="S156" s="202">
        <v>0</v>
      </c>
      <c r="T156" s="203">
        <f>S156*H156</f>
        <v>0</v>
      </c>
      <c r="AR156" s="24" t="s">
        <v>251</v>
      </c>
      <c r="AT156" s="24" t="s">
        <v>163</v>
      </c>
      <c r="AU156" s="24" t="s">
        <v>82</v>
      </c>
      <c r="AY156" s="24" t="s">
        <v>161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24" t="s">
        <v>24</v>
      </c>
      <c r="BK156" s="204">
        <f>ROUND(I156*H156,2)</f>
        <v>0</v>
      </c>
      <c r="BL156" s="24" t="s">
        <v>251</v>
      </c>
      <c r="BM156" s="24" t="s">
        <v>1112</v>
      </c>
    </row>
    <row r="157" spans="2:65" s="11" customFormat="1">
      <c r="B157" s="205"/>
      <c r="C157" s="206"/>
      <c r="D157" s="207" t="s">
        <v>170</v>
      </c>
      <c r="E157" s="208" t="s">
        <v>22</v>
      </c>
      <c r="F157" s="209" t="s">
        <v>747</v>
      </c>
      <c r="G157" s="206"/>
      <c r="H157" s="210" t="s">
        <v>22</v>
      </c>
      <c r="I157" s="211"/>
      <c r="J157" s="206"/>
      <c r="K157" s="206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170</v>
      </c>
      <c r="AU157" s="216" t="s">
        <v>82</v>
      </c>
      <c r="AV157" s="11" t="s">
        <v>24</v>
      </c>
      <c r="AW157" s="11" t="s">
        <v>37</v>
      </c>
      <c r="AX157" s="11" t="s">
        <v>73</v>
      </c>
      <c r="AY157" s="216" t="s">
        <v>161</v>
      </c>
    </row>
    <row r="158" spans="2:65" s="12" customFormat="1">
      <c r="B158" s="217"/>
      <c r="C158" s="218"/>
      <c r="D158" s="207" t="s">
        <v>170</v>
      </c>
      <c r="E158" s="229" t="s">
        <v>22</v>
      </c>
      <c r="F158" s="230" t="s">
        <v>1113</v>
      </c>
      <c r="G158" s="218"/>
      <c r="H158" s="231">
        <v>151.69999999999999</v>
      </c>
      <c r="I158" s="223"/>
      <c r="J158" s="218"/>
      <c r="K158" s="218"/>
      <c r="L158" s="224"/>
      <c r="M158" s="263"/>
      <c r="N158" s="264"/>
      <c r="O158" s="264"/>
      <c r="P158" s="264"/>
      <c r="Q158" s="264"/>
      <c r="R158" s="264"/>
      <c r="S158" s="264"/>
      <c r="T158" s="265"/>
      <c r="AT158" s="228" t="s">
        <v>170</v>
      </c>
      <c r="AU158" s="228" t="s">
        <v>82</v>
      </c>
      <c r="AV158" s="12" t="s">
        <v>82</v>
      </c>
      <c r="AW158" s="12" t="s">
        <v>37</v>
      </c>
      <c r="AX158" s="12" t="s">
        <v>24</v>
      </c>
      <c r="AY158" s="228" t="s">
        <v>161</v>
      </c>
    </row>
    <row r="159" spans="2:65" s="1" customFormat="1" ht="6.95" customHeight="1">
      <c r="B159" s="56"/>
      <c r="C159" s="57"/>
      <c r="D159" s="57"/>
      <c r="E159" s="57"/>
      <c r="F159" s="57"/>
      <c r="G159" s="57"/>
      <c r="H159" s="57"/>
      <c r="I159" s="139"/>
      <c r="J159" s="57"/>
      <c r="K159" s="57"/>
      <c r="L159" s="61"/>
    </row>
  </sheetData>
  <sheetProtection password="CC35" sheet="1" objects="1" scenarios="1" formatCells="0" formatColumns="0" formatRows="0" sort="0" autoFilter="0"/>
  <autoFilter ref="C83:K158"/>
  <mergeCells count="9"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18</vt:i4>
      </vt:variant>
      <vt:variant>
        <vt:lpstr>Pojmenované oblasti</vt:lpstr>
      </vt:variant>
      <vt:variant>
        <vt:i4>33</vt:i4>
      </vt:variant>
    </vt:vector>
  </HeadingPairs>
  <TitlesOfParts>
    <vt:vector size="51" baseType="lpstr">
      <vt:lpstr>Rekapitulace stavby</vt:lpstr>
      <vt:lpstr>001 - SO 01 - Atletický ovál</vt:lpstr>
      <vt:lpstr>002 - SO 02 - Skok daleký</vt:lpstr>
      <vt:lpstr>003 - SO 03 - Skok vysoký</vt:lpstr>
      <vt:lpstr>004 - SO 04 - Víceúčelové...</vt:lpstr>
      <vt:lpstr>005 - SO 05 - Travnaté hř...</vt:lpstr>
      <vt:lpstr>006 - SO 06 - Hod do dálky</vt:lpstr>
      <vt:lpstr>007 - SO 07 - Vrh koulí</vt:lpstr>
      <vt:lpstr>008 - SO 08 -  Oplocení a...</vt:lpstr>
      <vt:lpstr>009 - SO 09 - Odvodnění a...</vt:lpstr>
      <vt:lpstr>010 - SO 10 - Studna </vt:lpstr>
      <vt:lpstr>011 - SO 11 - Osvětlení</vt:lpstr>
      <vt:lpstr>012 - SO 12 - Cesta</vt:lpstr>
      <vt:lpstr>013 - SO 13 - Sadové úpra...</vt:lpstr>
      <vt:lpstr>014 - SO 14 - Mobiliář</vt:lpstr>
      <vt:lpstr>015 - SO 15 - Vedlejší ro...</vt:lpstr>
      <vt:lpstr>Závlahy soupis</vt:lpstr>
      <vt:lpstr>Pokyny pro vyplnění</vt:lpstr>
      <vt:lpstr>'001 - SO 01 - Atletický ovál'!Názvy_tisku</vt:lpstr>
      <vt:lpstr>'002 - SO 02 - Skok daleký'!Názvy_tisku</vt:lpstr>
      <vt:lpstr>'003 - SO 03 - Skok vysoký'!Názvy_tisku</vt:lpstr>
      <vt:lpstr>'004 - SO 04 - Víceúčelové...'!Názvy_tisku</vt:lpstr>
      <vt:lpstr>'005 - SO 05 - Travnaté hř...'!Názvy_tisku</vt:lpstr>
      <vt:lpstr>'006 - SO 06 - Hod do dálky'!Názvy_tisku</vt:lpstr>
      <vt:lpstr>'007 - SO 07 - Vrh koulí'!Názvy_tisku</vt:lpstr>
      <vt:lpstr>'008 - SO 08 -  Oplocení a...'!Názvy_tisku</vt:lpstr>
      <vt:lpstr>'009 - SO 09 - Odvodnění a...'!Názvy_tisku</vt:lpstr>
      <vt:lpstr>'010 - SO 10 - Studna '!Názvy_tisku</vt:lpstr>
      <vt:lpstr>'011 - SO 11 - Osvětlení'!Názvy_tisku</vt:lpstr>
      <vt:lpstr>'012 - SO 12 - Cesta'!Názvy_tisku</vt:lpstr>
      <vt:lpstr>'013 - SO 13 - Sadové úpra...'!Názvy_tisku</vt:lpstr>
      <vt:lpstr>'014 - SO 14 - Mobiliář'!Názvy_tisku</vt:lpstr>
      <vt:lpstr>'015 - SO 15 - Vedlejší ro...'!Názvy_tisku</vt:lpstr>
      <vt:lpstr>'Rekapitulace stavby'!Názvy_tisku</vt:lpstr>
      <vt:lpstr>'001 - SO 01 - Atletický ovál'!Oblast_tisku</vt:lpstr>
      <vt:lpstr>'002 - SO 02 - Skok daleký'!Oblast_tisku</vt:lpstr>
      <vt:lpstr>'003 - SO 03 - Skok vysoký'!Oblast_tisku</vt:lpstr>
      <vt:lpstr>'004 - SO 04 - Víceúčelové...'!Oblast_tisku</vt:lpstr>
      <vt:lpstr>'005 - SO 05 - Travnaté hř...'!Oblast_tisku</vt:lpstr>
      <vt:lpstr>'006 - SO 06 - Hod do dálky'!Oblast_tisku</vt:lpstr>
      <vt:lpstr>'007 - SO 07 - Vrh koulí'!Oblast_tisku</vt:lpstr>
      <vt:lpstr>'008 - SO 08 -  Oplocení a...'!Oblast_tisku</vt:lpstr>
      <vt:lpstr>'009 - SO 09 - Odvodnění a...'!Oblast_tisku</vt:lpstr>
      <vt:lpstr>'010 - SO 10 - Studna '!Oblast_tisku</vt:lpstr>
      <vt:lpstr>'011 - SO 11 - Osvětlení'!Oblast_tisku</vt:lpstr>
      <vt:lpstr>'012 - SO 12 - Cesta'!Oblast_tisku</vt:lpstr>
      <vt:lpstr>'013 - SO 13 - Sadové úpra...'!Oblast_tisku</vt:lpstr>
      <vt:lpstr>'014 - SO 14 - Mobiliář'!Oblast_tisku</vt:lpstr>
      <vt:lpstr>'015 - SO 15 - Vedlejší ro...'!Oblast_tisku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Jirka-PC\Jirka</dc:creator>
  <cp:lastModifiedBy>Martina Kulíková, Mgr.</cp:lastModifiedBy>
  <dcterms:created xsi:type="dcterms:W3CDTF">2017-04-07T12:17:57Z</dcterms:created>
  <dcterms:modified xsi:type="dcterms:W3CDTF">2017-04-11T11:56:08Z</dcterms:modified>
</cp:coreProperties>
</file>