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RS - Architektonicko-sta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'ARS - Architektonicko-sta...'!$C$94:$K$710</definedName>
    <definedName name="_xlnm.Print_Area" localSheetId="1">'ARS - Architektonicko-sta...'!$C$4:$J$36,'ARS - Architektonicko-sta...'!$C$42:$J$76,'ARS - Architektonicko-sta...'!$C$82:$K$710</definedName>
    <definedName name="_xlnm.Print_Titles" localSheetId="1">'ARS - Architektonicko-sta...'!$94:$94</definedName>
    <definedName name="_xlnm._FilterDatabase" localSheetId="2" hidden="1">'VRN - Vedlejší rozpočtové...'!$C$76:$K$81</definedName>
    <definedName name="_xlnm.Print_Area" localSheetId="2">'VRN - Vedlejší rozpočtové...'!$C$4:$J$36,'VRN - Vedlejší rozpočtové...'!$C$42:$J$58,'VRN - Vedlejší rozpočtové...'!$C$64:$K$81</definedName>
    <definedName name="_xlnm.Print_Titles" localSheetId="2">'VRN - Vedlejší rozpočtové...'!$76:$76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2"/>
  <c r="AX52"/>
  <c i="2" r="BI710"/>
  <c r="BH710"/>
  <c r="BG710"/>
  <c r="BF710"/>
  <c r="T710"/>
  <c r="R710"/>
  <c r="P710"/>
  <c r="BK710"/>
  <c r="J710"/>
  <c r="BE710"/>
  <c r="BI709"/>
  <c r="BH709"/>
  <c r="BG709"/>
  <c r="BF709"/>
  <c r="T709"/>
  <c r="R709"/>
  <c r="P709"/>
  <c r="BK709"/>
  <c r="J709"/>
  <c r="BE709"/>
  <c r="BI708"/>
  <c r="BH708"/>
  <c r="BG708"/>
  <c r="BF708"/>
  <c r="T708"/>
  <c r="R708"/>
  <c r="P708"/>
  <c r="BK708"/>
  <c r="J708"/>
  <c r="BE708"/>
  <c r="BI707"/>
  <c r="BH707"/>
  <c r="BG707"/>
  <c r="BF707"/>
  <c r="T707"/>
  <c r="R707"/>
  <c r="P707"/>
  <c r="BK707"/>
  <c r="J707"/>
  <c r="BE707"/>
  <c r="BI706"/>
  <c r="BH706"/>
  <c r="BG706"/>
  <c r="BF706"/>
  <c r="T706"/>
  <c r="T705"/>
  <c r="T704"/>
  <c r="R706"/>
  <c r="R705"/>
  <c r="R704"/>
  <c r="P706"/>
  <c r="P705"/>
  <c r="P704"/>
  <c r="BK706"/>
  <c r="BK705"/>
  <c r="J705"/>
  <c r="BK704"/>
  <c r="J704"/>
  <c r="J706"/>
  <c r="BE706"/>
  <c r="J75"/>
  <c r="J74"/>
  <c r="BI703"/>
  <c r="BH703"/>
  <c r="BG703"/>
  <c r="BF703"/>
  <c r="T703"/>
  <c r="R703"/>
  <c r="P703"/>
  <c r="BK703"/>
  <c r="J703"/>
  <c r="BE703"/>
  <c r="BI702"/>
  <c r="BH702"/>
  <c r="BG702"/>
  <c r="BF702"/>
  <c r="T702"/>
  <c r="R702"/>
  <c r="P702"/>
  <c r="BK702"/>
  <c r="J702"/>
  <c r="BE702"/>
  <c r="BI701"/>
  <c r="BH701"/>
  <c r="BG701"/>
  <c r="BF701"/>
  <c r="T701"/>
  <c r="R701"/>
  <c r="P701"/>
  <c r="BK701"/>
  <c r="J701"/>
  <c r="BE701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5"/>
  <c r="BH695"/>
  <c r="BG695"/>
  <c r="BF695"/>
  <c r="T695"/>
  <c r="R695"/>
  <c r="P695"/>
  <c r="BK695"/>
  <c r="J695"/>
  <c r="BE695"/>
  <c r="BI691"/>
  <c r="BH691"/>
  <c r="BG691"/>
  <c r="BF691"/>
  <c r="T691"/>
  <c r="R691"/>
  <c r="P691"/>
  <c r="BK691"/>
  <c r="J691"/>
  <c r="BE691"/>
  <c r="BI690"/>
  <c r="BH690"/>
  <c r="BG690"/>
  <c r="BF690"/>
  <c r="T690"/>
  <c r="R690"/>
  <c r="P690"/>
  <c r="BK690"/>
  <c r="J690"/>
  <c r="BE690"/>
  <c r="BI684"/>
  <c r="BH684"/>
  <c r="BG684"/>
  <c r="BF684"/>
  <c r="T684"/>
  <c r="R684"/>
  <c r="P684"/>
  <c r="BK684"/>
  <c r="J684"/>
  <c r="BE684"/>
  <c r="BI683"/>
  <c r="BH683"/>
  <c r="BG683"/>
  <c r="BF683"/>
  <c r="T683"/>
  <c r="R683"/>
  <c r="P683"/>
  <c r="BK683"/>
  <c r="J683"/>
  <c r="BE683"/>
  <c r="BI682"/>
  <c r="BH682"/>
  <c r="BG682"/>
  <c r="BF682"/>
  <c r="T682"/>
  <c r="R682"/>
  <c r="P682"/>
  <c r="BK682"/>
  <c r="J682"/>
  <c r="BE682"/>
  <c r="BI681"/>
  <c r="BH681"/>
  <c r="BG681"/>
  <c r="BF681"/>
  <c r="T681"/>
  <c r="R681"/>
  <c r="P681"/>
  <c r="BK681"/>
  <c r="J681"/>
  <c r="BE681"/>
  <c r="BI680"/>
  <c r="BH680"/>
  <c r="BG680"/>
  <c r="BF680"/>
  <c r="T680"/>
  <c r="R680"/>
  <c r="P680"/>
  <c r="BK680"/>
  <c r="J680"/>
  <c r="BE680"/>
  <c r="BI679"/>
  <c r="BH679"/>
  <c r="BG679"/>
  <c r="BF679"/>
  <c r="T679"/>
  <c r="R679"/>
  <c r="P679"/>
  <c r="BK679"/>
  <c r="J679"/>
  <c r="BE679"/>
  <c r="BI678"/>
  <c r="BH678"/>
  <c r="BG678"/>
  <c r="BF678"/>
  <c r="T678"/>
  <c r="R678"/>
  <c r="P678"/>
  <c r="BK678"/>
  <c r="J678"/>
  <c r="BE678"/>
  <c r="BI677"/>
  <c r="BH677"/>
  <c r="BG677"/>
  <c r="BF677"/>
  <c r="T677"/>
  <c r="R677"/>
  <c r="P677"/>
  <c r="BK677"/>
  <c r="J677"/>
  <c r="BE677"/>
  <c r="BI676"/>
  <c r="BH676"/>
  <c r="BG676"/>
  <c r="BF676"/>
  <c r="T676"/>
  <c r="R676"/>
  <c r="P676"/>
  <c r="BK676"/>
  <c r="J676"/>
  <c r="BE676"/>
  <c r="BI675"/>
  <c r="BH675"/>
  <c r="BG675"/>
  <c r="BF675"/>
  <c r="T675"/>
  <c r="R675"/>
  <c r="P675"/>
  <c r="BK675"/>
  <c r="J675"/>
  <c r="BE675"/>
  <c r="BI674"/>
  <c r="BH674"/>
  <c r="BG674"/>
  <c r="BF674"/>
  <c r="T674"/>
  <c r="R674"/>
  <c r="P674"/>
  <c r="BK674"/>
  <c r="J674"/>
  <c r="BE674"/>
  <c r="BI673"/>
  <c r="BH673"/>
  <c r="BG673"/>
  <c r="BF673"/>
  <c r="T673"/>
  <c r="R673"/>
  <c r="P673"/>
  <c r="BK673"/>
  <c r="J673"/>
  <c r="BE673"/>
  <c r="BI672"/>
  <c r="BH672"/>
  <c r="BG672"/>
  <c r="BF672"/>
  <c r="T672"/>
  <c r="T671"/>
  <c r="T670"/>
  <c r="R672"/>
  <c r="R671"/>
  <c r="R670"/>
  <c r="P672"/>
  <c r="P671"/>
  <c r="P670"/>
  <c r="BK672"/>
  <c r="BK671"/>
  <c r="J671"/>
  <c r="BK670"/>
  <c r="J670"/>
  <c r="J672"/>
  <c r="BE672"/>
  <c r="J73"/>
  <c r="J72"/>
  <c r="BI665"/>
  <c r="BH665"/>
  <c r="BG665"/>
  <c r="BF665"/>
  <c r="T665"/>
  <c r="R665"/>
  <c r="P665"/>
  <c r="BK665"/>
  <c r="J665"/>
  <c r="BE665"/>
  <c r="BI649"/>
  <c r="BH649"/>
  <c r="BG649"/>
  <c r="BF649"/>
  <c r="T649"/>
  <c r="R649"/>
  <c r="P649"/>
  <c r="BK649"/>
  <c r="J649"/>
  <c r="BE649"/>
  <c r="BI645"/>
  <c r="BH645"/>
  <c r="BG645"/>
  <c r="BF645"/>
  <c r="T645"/>
  <c r="T644"/>
  <c r="R645"/>
  <c r="R644"/>
  <c r="P645"/>
  <c r="P644"/>
  <c r="BK645"/>
  <c r="BK644"/>
  <c r="J644"/>
  <c r="J645"/>
  <c r="BE645"/>
  <c r="J71"/>
  <c r="BI642"/>
  <c r="BH642"/>
  <c r="BG642"/>
  <c r="BF642"/>
  <c r="T642"/>
  <c r="R642"/>
  <c r="P642"/>
  <c r="BK642"/>
  <c r="J642"/>
  <c r="BE642"/>
  <c r="BI639"/>
  <c r="BH639"/>
  <c r="BG639"/>
  <c r="BF639"/>
  <c r="T639"/>
  <c r="T638"/>
  <c r="R639"/>
  <c r="R638"/>
  <c r="P639"/>
  <c r="P638"/>
  <c r="BK639"/>
  <c r="BK638"/>
  <c r="J638"/>
  <c r="J639"/>
  <c r="BE639"/>
  <c r="J70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31"/>
  <c r="BH631"/>
  <c r="BG631"/>
  <c r="BF631"/>
  <c r="T631"/>
  <c r="R631"/>
  <c r="P631"/>
  <c r="BK631"/>
  <c r="J631"/>
  <c r="BE631"/>
  <c r="BI627"/>
  <c r="BH627"/>
  <c r="BG627"/>
  <c r="BF627"/>
  <c r="T627"/>
  <c r="T626"/>
  <c r="R627"/>
  <c r="R626"/>
  <c r="P627"/>
  <c r="P626"/>
  <c r="BK627"/>
  <c r="BK626"/>
  <c r="J626"/>
  <c r="J627"/>
  <c r="BE627"/>
  <c r="J69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R614"/>
  <c r="P614"/>
  <c r="BK614"/>
  <c r="J614"/>
  <c r="BE614"/>
  <c r="BI613"/>
  <c r="BH613"/>
  <c r="BG613"/>
  <c r="BF613"/>
  <c r="T613"/>
  <c r="R613"/>
  <c r="P613"/>
  <c r="BK613"/>
  <c r="J613"/>
  <c r="BE613"/>
  <c r="BI612"/>
  <c r="BH612"/>
  <c r="BG612"/>
  <c r="BF612"/>
  <c r="T612"/>
  <c r="R612"/>
  <c r="P612"/>
  <c r="BK612"/>
  <c r="J612"/>
  <c r="BE612"/>
  <c r="BI607"/>
  <c r="BH607"/>
  <c r="BG607"/>
  <c r="BF607"/>
  <c r="T607"/>
  <c r="R607"/>
  <c r="P607"/>
  <c r="BK607"/>
  <c r="J607"/>
  <c r="BE607"/>
  <c r="BI606"/>
  <c r="BH606"/>
  <c r="BG606"/>
  <c r="BF606"/>
  <c r="T606"/>
  <c r="R606"/>
  <c r="P606"/>
  <c r="BK606"/>
  <c r="J606"/>
  <c r="BE606"/>
  <c r="BI605"/>
  <c r="BH605"/>
  <c r="BG605"/>
  <c r="BF605"/>
  <c r="T605"/>
  <c r="R605"/>
  <c r="P605"/>
  <c r="BK605"/>
  <c r="J605"/>
  <c r="BE605"/>
  <c r="BI604"/>
  <c r="BH604"/>
  <c r="BG604"/>
  <c r="BF604"/>
  <c r="T604"/>
  <c r="R604"/>
  <c r="P604"/>
  <c r="BK604"/>
  <c r="J604"/>
  <c r="BE604"/>
  <c r="BI603"/>
  <c r="BH603"/>
  <c r="BG603"/>
  <c r="BF603"/>
  <c r="T603"/>
  <c r="R603"/>
  <c r="P603"/>
  <c r="BK603"/>
  <c r="J603"/>
  <c r="BE603"/>
  <c r="BI602"/>
  <c r="BH602"/>
  <c r="BG602"/>
  <c r="BF602"/>
  <c r="T602"/>
  <c r="R602"/>
  <c r="P602"/>
  <c r="BK602"/>
  <c r="J602"/>
  <c r="BE602"/>
  <c r="BI601"/>
  <c r="BH601"/>
  <c r="BG601"/>
  <c r="BF601"/>
  <c r="T601"/>
  <c r="R601"/>
  <c r="P601"/>
  <c r="BK601"/>
  <c r="J601"/>
  <c r="BE601"/>
  <c r="BI600"/>
  <c r="BH600"/>
  <c r="BG600"/>
  <c r="BF600"/>
  <c r="T600"/>
  <c r="R600"/>
  <c r="P600"/>
  <c r="BK600"/>
  <c r="J600"/>
  <c r="BE600"/>
  <c r="BI599"/>
  <c r="BH599"/>
  <c r="BG599"/>
  <c r="BF599"/>
  <c r="T599"/>
  <c r="R599"/>
  <c r="P599"/>
  <c r="BK599"/>
  <c r="J599"/>
  <c r="BE599"/>
  <c r="BI598"/>
  <c r="BH598"/>
  <c r="BG598"/>
  <c r="BF598"/>
  <c r="T598"/>
  <c r="T597"/>
  <c r="R598"/>
  <c r="R597"/>
  <c r="P598"/>
  <c r="P597"/>
  <c r="BK598"/>
  <c r="BK597"/>
  <c r="J597"/>
  <c r="J598"/>
  <c r="BE598"/>
  <c r="J68"/>
  <c r="BI596"/>
  <c r="BH596"/>
  <c r="BG596"/>
  <c r="BF596"/>
  <c r="T596"/>
  <c r="R596"/>
  <c r="P596"/>
  <c r="BK596"/>
  <c r="J596"/>
  <c r="BE596"/>
  <c r="BI595"/>
  <c r="BH595"/>
  <c r="BG595"/>
  <c r="BF595"/>
  <c r="T595"/>
  <c r="R595"/>
  <c r="P595"/>
  <c r="BK595"/>
  <c r="J595"/>
  <c r="BE595"/>
  <c r="BI594"/>
  <c r="BH594"/>
  <c r="BG594"/>
  <c r="BF594"/>
  <c r="T594"/>
  <c r="R594"/>
  <c r="P594"/>
  <c r="BK594"/>
  <c r="J594"/>
  <c r="BE594"/>
  <c r="BI593"/>
  <c r="BH593"/>
  <c r="BG593"/>
  <c r="BF593"/>
  <c r="T593"/>
  <c r="R593"/>
  <c r="P593"/>
  <c r="BK593"/>
  <c r="J593"/>
  <c r="BE593"/>
  <c r="BI592"/>
  <c r="BH592"/>
  <c r="BG592"/>
  <c r="BF592"/>
  <c r="T592"/>
  <c r="R592"/>
  <c r="P592"/>
  <c r="BK592"/>
  <c r="J592"/>
  <c r="BE592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9"/>
  <c r="BH589"/>
  <c r="BG589"/>
  <c r="BF589"/>
  <c r="T589"/>
  <c r="R589"/>
  <c r="P589"/>
  <c r="BK589"/>
  <c r="J589"/>
  <c r="BE589"/>
  <c r="BI588"/>
  <c r="BH588"/>
  <c r="BG588"/>
  <c r="BF588"/>
  <c r="T588"/>
  <c r="R588"/>
  <c r="P588"/>
  <c r="BK588"/>
  <c r="J588"/>
  <c r="BE588"/>
  <c r="BI587"/>
  <c r="BH587"/>
  <c r="BG587"/>
  <c r="BF587"/>
  <c r="T587"/>
  <c r="R587"/>
  <c r="P587"/>
  <c r="BK587"/>
  <c r="J587"/>
  <c r="BE587"/>
  <c r="BI586"/>
  <c r="BH586"/>
  <c r="BG586"/>
  <c r="BF586"/>
  <c r="T586"/>
  <c r="R586"/>
  <c r="P586"/>
  <c r="BK586"/>
  <c r="J586"/>
  <c r="BE586"/>
  <c r="BI585"/>
  <c r="BH585"/>
  <c r="BG585"/>
  <c r="BF585"/>
  <c r="T585"/>
  <c r="R585"/>
  <c r="P585"/>
  <c r="BK585"/>
  <c r="J585"/>
  <c r="BE585"/>
  <c r="BI584"/>
  <c r="BH584"/>
  <c r="BG584"/>
  <c r="BF584"/>
  <c r="T584"/>
  <c r="R584"/>
  <c r="P584"/>
  <c r="BK584"/>
  <c r="J584"/>
  <c r="BE584"/>
  <c r="BI583"/>
  <c r="BH583"/>
  <c r="BG583"/>
  <c r="BF583"/>
  <c r="T583"/>
  <c r="R583"/>
  <c r="P583"/>
  <c r="BK583"/>
  <c r="J583"/>
  <c r="BE583"/>
  <c r="BI582"/>
  <c r="BH582"/>
  <c r="BG582"/>
  <c r="BF582"/>
  <c r="T582"/>
  <c r="R582"/>
  <c r="P582"/>
  <c r="BK582"/>
  <c r="J582"/>
  <c r="BE582"/>
  <c r="BI581"/>
  <c r="BH581"/>
  <c r="BG581"/>
  <c r="BF581"/>
  <c r="T581"/>
  <c r="R581"/>
  <c r="P581"/>
  <c r="BK581"/>
  <c r="J581"/>
  <c r="BE581"/>
  <c r="BI580"/>
  <c r="BH580"/>
  <c r="BG580"/>
  <c r="BF580"/>
  <c r="T580"/>
  <c r="R580"/>
  <c r="P580"/>
  <c r="BK580"/>
  <c r="J580"/>
  <c r="BE580"/>
  <c r="BI579"/>
  <c r="BH579"/>
  <c r="BG579"/>
  <c r="BF579"/>
  <c r="T579"/>
  <c r="R579"/>
  <c r="P579"/>
  <c r="BK579"/>
  <c r="J579"/>
  <c r="BE579"/>
  <c r="BI578"/>
  <c r="BH578"/>
  <c r="BG578"/>
  <c r="BF578"/>
  <c r="T578"/>
  <c r="R578"/>
  <c r="P578"/>
  <c r="BK578"/>
  <c r="J578"/>
  <c r="BE578"/>
  <c r="BI577"/>
  <c r="BH577"/>
  <c r="BG577"/>
  <c r="BF577"/>
  <c r="T577"/>
  <c r="R577"/>
  <c r="P577"/>
  <c r="BK577"/>
  <c r="J577"/>
  <c r="BE577"/>
  <c r="BI576"/>
  <c r="BH576"/>
  <c r="BG576"/>
  <c r="BF576"/>
  <c r="T576"/>
  <c r="R576"/>
  <c r="P576"/>
  <c r="BK576"/>
  <c r="J576"/>
  <c r="BE576"/>
  <c r="BI575"/>
  <c r="BH575"/>
  <c r="BG575"/>
  <c r="BF575"/>
  <c r="T575"/>
  <c r="R575"/>
  <c r="P575"/>
  <c r="BK575"/>
  <c r="J575"/>
  <c r="BE575"/>
  <c r="BI574"/>
  <c r="BH574"/>
  <c r="BG574"/>
  <c r="BF574"/>
  <c r="T574"/>
  <c r="R574"/>
  <c r="P574"/>
  <c r="BK574"/>
  <c r="J574"/>
  <c r="BE574"/>
  <c r="BI573"/>
  <c r="BH573"/>
  <c r="BG573"/>
  <c r="BF573"/>
  <c r="T573"/>
  <c r="R573"/>
  <c r="P573"/>
  <c r="BK573"/>
  <c r="J573"/>
  <c r="BE573"/>
  <c r="BI572"/>
  <c r="BH572"/>
  <c r="BG572"/>
  <c r="BF572"/>
  <c r="T572"/>
  <c r="R572"/>
  <c r="P572"/>
  <c r="BK572"/>
  <c r="J572"/>
  <c r="BE572"/>
  <c r="BI571"/>
  <c r="BH571"/>
  <c r="BG571"/>
  <c r="BF571"/>
  <c r="T571"/>
  <c r="R571"/>
  <c r="P571"/>
  <c r="BK571"/>
  <c r="J571"/>
  <c r="BE571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8"/>
  <c r="BH568"/>
  <c r="BG568"/>
  <c r="BF568"/>
  <c r="T568"/>
  <c r="R568"/>
  <c r="P568"/>
  <c r="BK568"/>
  <c r="J568"/>
  <c r="BE568"/>
  <c r="BI567"/>
  <c r="BH567"/>
  <c r="BG567"/>
  <c r="BF567"/>
  <c r="T567"/>
  <c r="T566"/>
  <c r="R567"/>
  <c r="R566"/>
  <c r="P567"/>
  <c r="P566"/>
  <c r="BK567"/>
  <c r="BK566"/>
  <c r="J566"/>
  <c r="J567"/>
  <c r="BE567"/>
  <c r="J67"/>
  <c r="BI565"/>
  <c r="BH565"/>
  <c r="BG565"/>
  <c r="BF565"/>
  <c r="T565"/>
  <c r="R565"/>
  <c r="P565"/>
  <c r="BK565"/>
  <c r="J565"/>
  <c r="BE565"/>
  <c r="BI561"/>
  <c r="BH561"/>
  <c r="BG561"/>
  <c r="BF561"/>
  <c r="T561"/>
  <c r="R561"/>
  <c r="P561"/>
  <c r="BK561"/>
  <c r="J561"/>
  <c r="BE561"/>
  <c r="BI554"/>
  <c r="BH554"/>
  <c r="BG554"/>
  <c r="BF554"/>
  <c r="T554"/>
  <c r="R554"/>
  <c r="P554"/>
  <c r="BK554"/>
  <c r="J554"/>
  <c r="BE554"/>
  <c r="BI549"/>
  <c r="BH549"/>
  <c r="BG549"/>
  <c r="BF549"/>
  <c r="T549"/>
  <c r="R549"/>
  <c r="P549"/>
  <c r="BK549"/>
  <c r="J549"/>
  <c r="BE549"/>
  <c r="BI544"/>
  <c r="BH544"/>
  <c r="BG544"/>
  <c r="BF544"/>
  <c r="T544"/>
  <c r="T543"/>
  <c r="R544"/>
  <c r="R543"/>
  <c r="P544"/>
  <c r="P543"/>
  <c r="BK544"/>
  <c r="BK543"/>
  <c r="J543"/>
  <c r="J544"/>
  <c r="BE544"/>
  <c r="J66"/>
  <c r="BI542"/>
  <c r="BH542"/>
  <c r="BG542"/>
  <c r="BF542"/>
  <c r="T542"/>
  <c r="R542"/>
  <c r="P542"/>
  <c r="BK542"/>
  <c r="J542"/>
  <c r="BE542"/>
  <c r="BI538"/>
  <c r="BH538"/>
  <c r="BG538"/>
  <c r="BF538"/>
  <c r="T538"/>
  <c r="R538"/>
  <c r="P538"/>
  <c r="BK538"/>
  <c r="J538"/>
  <c r="BE538"/>
  <c r="BI535"/>
  <c r="BH535"/>
  <c r="BG535"/>
  <c r="BF535"/>
  <c r="T535"/>
  <c r="R535"/>
  <c r="P535"/>
  <c r="BK535"/>
  <c r="J535"/>
  <c r="BE535"/>
  <c r="BI531"/>
  <c r="BH531"/>
  <c r="BG531"/>
  <c r="BF531"/>
  <c r="T531"/>
  <c r="T530"/>
  <c r="R531"/>
  <c r="R530"/>
  <c r="P531"/>
  <c r="P530"/>
  <c r="BK531"/>
  <c r="BK530"/>
  <c r="J530"/>
  <c r="J531"/>
  <c r="BE531"/>
  <c r="J65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5"/>
  <c r="BH515"/>
  <c r="BG515"/>
  <c r="BF515"/>
  <c r="T515"/>
  <c r="T514"/>
  <c r="T513"/>
  <c r="R515"/>
  <c r="R514"/>
  <c r="R513"/>
  <c r="P515"/>
  <c r="P514"/>
  <c r="P513"/>
  <c r="BK515"/>
  <c r="BK514"/>
  <c r="J514"/>
  <c r="BK513"/>
  <c r="J513"/>
  <c r="J515"/>
  <c r="BE515"/>
  <c r="J64"/>
  <c r="J63"/>
  <c r="BI512"/>
  <c r="BH512"/>
  <c r="BG512"/>
  <c r="BF512"/>
  <c r="T512"/>
  <c r="T511"/>
  <c r="R512"/>
  <c r="R511"/>
  <c r="P512"/>
  <c r="P511"/>
  <c r="BK512"/>
  <c r="BK511"/>
  <c r="J511"/>
  <c r="J512"/>
  <c r="BE512"/>
  <c r="J62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500"/>
  <c r="BH500"/>
  <c r="BG500"/>
  <c r="BF500"/>
  <c r="T500"/>
  <c r="T499"/>
  <c r="R500"/>
  <c r="R499"/>
  <c r="P500"/>
  <c r="P499"/>
  <c r="BK500"/>
  <c r="BK499"/>
  <c r="J499"/>
  <c r="J500"/>
  <c r="BE500"/>
  <c r="J61"/>
  <c r="BI498"/>
  <c r="BH498"/>
  <c r="BG498"/>
  <c r="BF498"/>
  <c r="T498"/>
  <c r="R498"/>
  <c r="P498"/>
  <c r="BK498"/>
  <c r="J498"/>
  <c r="BE498"/>
  <c r="BI497"/>
  <c r="BH497"/>
  <c r="BG497"/>
  <c r="BF497"/>
  <c r="T497"/>
  <c r="R497"/>
  <c r="P497"/>
  <c r="BK497"/>
  <c r="J497"/>
  <c r="BE497"/>
  <c r="BI496"/>
  <c r="BH496"/>
  <c r="BG496"/>
  <c r="BF496"/>
  <c r="T496"/>
  <c r="R496"/>
  <c r="P496"/>
  <c r="BK496"/>
  <c r="J496"/>
  <c r="BE496"/>
  <c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/>
  <c r="BI490"/>
  <c r="BH490"/>
  <c r="BG490"/>
  <c r="BF490"/>
  <c r="T490"/>
  <c r="R490"/>
  <c r="P490"/>
  <c r="BK490"/>
  <c r="J490"/>
  <c r="BE490"/>
  <c r="BI487"/>
  <c r="BH487"/>
  <c r="BG487"/>
  <c r="BF487"/>
  <c r="T487"/>
  <c r="R487"/>
  <c r="P487"/>
  <c r="BK487"/>
  <c r="J487"/>
  <c r="BE487"/>
  <c r="BI486"/>
  <c r="BH486"/>
  <c r="BG486"/>
  <c r="BF486"/>
  <c r="T486"/>
  <c r="R486"/>
  <c r="P486"/>
  <c r="BK486"/>
  <c r="J486"/>
  <c r="BE486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48"/>
  <c r="BH448"/>
  <c r="BG448"/>
  <c r="BF448"/>
  <c r="T448"/>
  <c r="R448"/>
  <c r="P448"/>
  <c r="BK448"/>
  <c r="J448"/>
  <c r="BE448"/>
  <c r="BI443"/>
  <c r="BH443"/>
  <c r="BG443"/>
  <c r="BF443"/>
  <c r="T443"/>
  <c r="R443"/>
  <c r="P443"/>
  <c r="BK443"/>
  <c r="J443"/>
  <c r="BE443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3"/>
  <c r="BH423"/>
  <c r="BG423"/>
  <c r="BF423"/>
  <c r="T423"/>
  <c r="R423"/>
  <c r="P423"/>
  <c r="BK423"/>
  <c r="J423"/>
  <c r="BE423"/>
  <c r="BI419"/>
  <c r="BH419"/>
  <c r="BG419"/>
  <c r="BF419"/>
  <c r="T419"/>
  <c r="R419"/>
  <c r="P419"/>
  <c r="BK419"/>
  <c r="J419"/>
  <c r="BE419"/>
  <c r="BI411"/>
  <c r="BH411"/>
  <c r="BG411"/>
  <c r="BF411"/>
  <c r="T411"/>
  <c r="R411"/>
  <c r="P411"/>
  <c r="BK411"/>
  <c r="J411"/>
  <c r="BE411"/>
  <c r="BI407"/>
  <c r="BH407"/>
  <c r="BG407"/>
  <c r="BF407"/>
  <c r="T407"/>
  <c r="R407"/>
  <c r="P407"/>
  <c r="BK407"/>
  <c r="J407"/>
  <c r="BE407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80"/>
  <c r="BH380"/>
  <c r="BG380"/>
  <c r="BF380"/>
  <c r="T380"/>
  <c r="R380"/>
  <c r="P380"/>
  <c r="BK380"/>
  <c r="J380"/>
  <c r="BE380"/>
  <c r="BI378"/>
  <c r="BH378"/>
  <c r="BG378"/>
  <c r="BF378"/>
  <c r="T378"/>
  <c r="T377"/>
  <c r="R378"/>
  <c r="R377"/>
  <c r="P378"/>
  <c r="P377"/>
  <c r="BK378"/>
  <c r="BK377"/>
  <c r="J377"/>
  <c r="J378"/>
  <c r="BE378"/>
  <c r="J60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20"/>
  <c r="BH320"/>
  <c r="BG320"/>
  <c r="BF320"/>
  <c r="T320"/>
  <c r="R320"/>
  <c r="P320"/>
  <c r="BK320"/>
  <c r="J320"/>
  <c r="BE320"/>
  <c r="BI315"/>
  <c r="BH315"/>
  <c r="BG315"/>
  <c r="BF315"/>
  <c r="T315"/>
  <c r="R315"/>
  <c r="P315"/>
  <c r="BK315"/>
  <c r="J315"/>
  <c r="BE315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4"/>
  <c r="BH294"/>
  <c r="BG294"/>
  <c r="BF294"/>
  <c r="T294"/>
  <c r="R294"/>
  <c r="P294"/>
  <c r="BK294"/>
  <c r="J294"/>
  <c r="BE294"/>
  <c r="BI288"/>
  <c r="BH288"/>
  <c r="BG288"/>
  <c r="BF288"/>
  <c r="T288"/>
  <c r="R288"/>
  <c r="P288"/>
  <c r="BK288"/>
  <c r="J288"/>
  <c r="BE288"/>
  <c r="BI282"/>
  <c r="BH282"/>
  <c r="BG282"/>
  <c r="BF282"/>
  <c r="T282"/>
  <c r="R282"/>
  <c r="P282"/>
  <c r="BK282"/>
  <c r="J282"/>
  <c r="BE282"/>
  <c r="BI273"/>
  <c r="BH273"/>
  <c r="BG273"/>
  <c r="BF273"/>
  <c r="T273"/>
  <c r="R273"/>
  <c r="P273"/>
  <c r="BK273"/>
  <c r="J273"/>
  <c r="BE273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199"/>
  <c r="BH199"/>
  <c r="BG199"/>
  <c r="BF199"/>
  <c r="T199"/>
  <c r="R199"/>
  <c r="P199"/>
  <c r="BK199"/>
  <c r="J199"/>
  <c r="BE199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4"/>
  <c r="BH184"/>
  <c r="BG184"/>
  <c r="BF184"/>
  <c r="T184"/>
  <c r="R184"/>
  <c r="P184"/>
  <c r="BK184"/>
  <c r="J184"/>
  <c r="BE184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59"/>
  <c r="BI158"/>
  <c r="BH158"/>
  <c r="BG158"/>
  <c r="BF158"/>
  <c r="T158"/>
  <c r="R158"/>
  <c r="P158"/>
  <c r="BK158"/>
  <c r="J158"/>
  <c r="BE158"/>
  <c r="BI146"/>
  <c r="BH146"/>
  <c r="BG146"/>
  <c r="BF146"/>
  <c r="T146"/>
  <c r="R146"/>
  <c r="P146"/>
  <c r="BK146"/>
  <c r="J146"/>
  <c r="BE146"/>
  <c r="BI138"/>
  <c r="BH138"/>
  <c r="BG138"/>
  <c r="BF138"/>
  <c r="T138"/>
  <c r="R138"/>
  <c r="P138"/>
  <c r="BK138"/>
  <c r="J138"/>
  <c r="BE138"/>
  <c r="BI130"/>
  <c r="BH130"/>
  <c r="BG130"/>
  <c r="BF130"/>
  <c r="T130"/>
  <c r="R130"/>
  <c r="P130"/>
  <c r="BK130"/>
  <c r="J130"/>
  <c r="BE130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03"/>
  <c r="BH103"/>
  <c r="BG103"/>
  <c r="BF103"/>
  <c r="T103"/>
  <c r="R103"/>
  <c r="P103"/>
  <c r="BK103"/>
  <c r="J103"/>
  <c r="BE103"/>
  <c r="BI98"/>
  <c r="F34"/>
  <c i="1" r="BD52"/>
  <c i="2" r="BH98"/>
  <c r="F33"/>
  <c i="1" r="BC52"/>
  <c i="2" r="BG98"/>
  <c r="F32"/>
  <c i="1" r="BB52"/>
  <c i="2" r="BF98"/>
  <c r="J31"/>
  <c i="1" r="AW52"/>
  <c i="2" r="F31"/>
  <c i="1" r="BA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E98"/>
  <c r="J30"/>
  <c i="1" r="AV52"/>
  <c i="2" r="F30"/>
  <c i="1" r="AZ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<sst xmlns="http://schemas.openxmlformats.org/spreadsheetml/2006/main">
  <si>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</si>
  <si>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</si>
  <si>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</si>
  <si>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</si>
  <si>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</si>
  <si>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</si>
  <si>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</si>
  <si>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{dc25175f-5518-4793-9c7a-8b240189dacd}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</si>
  <si>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</si>
  <si>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</si>
  <si>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</si>
  <si>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</si>
  <si>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</si>
  <si>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</si>
  <si>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</si>
  <si>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</si>
  <si>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JANMNIRA3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</si>
  <si>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</si>
  <si>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</si>
  <si>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VSTUPNÍ HALA RADNICE MNICHOVO HRADIŠTĚ</t>
  </si>
  <si>
    <t>0,1</t>
  </si>
  <si>
    <t>KSO:</t>
  </si>
  <si>
    <t>8016112</t>
  </si>
  <si>
    <t>CC-CZ:</t>
  </si>
  <si>
    <t/>
  </si>
  <si>
    <t>1</t>
  </si>
  <si>
    <t>Místo:</t>
  </si>
  <si>
    <t>MNICHOVO HRADIŠTĚ</t>
  </si>
  <si>
    <t>Datum:</t>
  </si>
  <si>
    <t>2. 11. 2017</t>
  </si>
  <si>
    <t>10</t>
  </si>
  <si>
    <t>100</t>
  </si>
  <si>
    <t>Zadavatel:</t>
  </si>
  <si>
    <t>IČ:</t>
  </si>
  <si>
    <t>Město Mnichovo Hradiště</t>
  </si>
  <si>
    <t>DIČ:</t>
  </si>
  <si>
    <t>Uchazeč:</t>
  </si>
  <si>
    <t>Vyplň údaj</t>
  </si>
  <si>
    <t>Projektant:</t>
  </si>
  <si>
    <t>ANUK architekti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</si>
  <si>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</si>
  <si>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</si>
  <si>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</si>
  <si>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</si>
  <si>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</si>
  <si>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</si>
  <si>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</si>
  <si>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</si>
  <si>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</si>
  <si>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</si>
  <si>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</si>
  <si>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</si>
  <si>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</si>
  <si>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</si>
  <si>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</si>
  <si>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</si>
  <si>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</si>
  <si>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</si>
  <si>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</si>
  <si>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</si>
  <si>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</si>
  <si>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</si>
  <si>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</si>
  <si>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</si>
  <si>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</si>
  <si>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</si>
  <si>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</si>
  <si>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</si>
  <si>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</si>
  <si>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</si>
  <si>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</si>
  <si>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</si>
  <si>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</si>
  <si>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</si>
  <si>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</si>
  <si>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</si>
  <si>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</si>
  <si>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</si>
  <si>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</si>
  <si>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</si>
  <si>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</si>
  <si>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ARS</t>
  </si>
  <si>
    <t>Architektonicko-stavební část</t>
  </si>
  <si>
    <t>STA</t>
  </si>
  <si>
    <t>{7a53ba28-d119-46a0-8bc9-c478cbf94392}</t>
  </si>
  <si>
    <t>2</t>
  </si>
  <si>
    <t>VRN</t>
  </si>
  <si>
    <t>Vedlejší rozpočtové náklady</t>
  </si>
  <si>
    <t>{3625c795-60f4-487a-a88e-1431fc22b2fb}</t>
  </si>
  <si>
    <t>1) Krycí list soupisu</t>
  </si>
  <si>
    <t>2) Rekapitulace</t>
  </si>
  <si>
    <t>3) Soupis prací</t>
  </si>
  <si>
    <t>Zpět na list:</t>
  </si>
  <si>
    <t>Rekapitulace stavby</t>
  </si>
  <si>
    <t>stropS2</t>
  </si>
  <si>
    <t>69,747</t>
  </si>
  <si>
    <t>dmtobklad</t>
  </si>
  <si>
    <t>80,25</t>
  </si>
  <si>
    <t>KRYCÍ LIST SOUPISU</t>
  </si>
  <si>
    <t>S2</t>
  </si>
  <si>
    <t>104,631</t>
  </si>
  <si>
    <t>ryhy</t>
  </si>
  <si>
    <t>19,81</t>
  </si>
  <si>
    <t>delkaZ4</t>
  </si>
  <si>
    <t>32,5</t>
  </si>
  <si>
    <t>P1</t>
  </si>
  <si>
    <t>18,606</t>
  </si>
  <si>
    <t>Objekt:</t>
  </si>
  <si>
    <t>deskaP1</t>
  </si>
  <si>
    <t>1,34</t>
  </si>
  <si>
    <t>ARS - Architektonicko-stavební část</t>
  </si>
  <si>
    <t>P2</t>
  </si>
  <si>
    <t>52,141</t>
  </si>
  <si>
    <t>deskaP2</t>
  </si>
  <si>
    <t>5,214</t>
  </si>
  <si>
    <t>obvod</t>
  </si>
  <si>
    <t>54,75</t>
  </si>
  <si>
    <t>smesny</t>
  </si>
  <si>
    <t>6,12</t>
  </si>
  <si>
    <t>S3</t>
  </si>
  <si>
    <t>5,651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</si>
  <si>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</si>
  <si>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</si>
  <si>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</si>
  <si>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</si>
  <si>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</si>
  <si>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</si>
  <si>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</si>
  <si>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</si>
  <si>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</si>
  <si>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  99 - Přesun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</si>
  <si>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</si>
  <si>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</si>
  <si>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</si>
  <si>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</si>
  <si>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</si>
  <si>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 (dodávka a montáž, kotvení, vč. povrchové úpravy a přesunu hmot)</t>
  </si>
  <si>
    <t xml:space="preserve">    767 - Konstrukce zámečnické (dodávka a montáž, kotvení, vč. povrchové úpravy, detailu a přesunu hmot)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</si>
  <si>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</si>
  <si>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</si>
  <si>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</si>
  <si>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</si>
  <si>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 (dodávka a montáž, pokud není uvedeno jinak)</t>
  </si>
  <si>
    <t>Ostatní - Ostatní</t>
  </si>
  <si>
    <t xml:space="preserve">    800 - Umělecké dodávky (montáž a dodávka vč. osazení do stěn nebo stropu)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</si>
  <si>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</si>
  <si>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</si>
  <si>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</si>
  <si>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</si>
  <si>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</si>
  <si>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</si>
  <si>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</si>
  <si>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</si>
  <si>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</si>
  <si>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</si>
  <si>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</si>
  <si>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</si>
  <si>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</si>
  <si>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</si>
  <si>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</si>
  <si>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</si>
  <si>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</si>
  <si>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</si>
  <si>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</si>
  <si>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</si>
  <si>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</si>
  <si>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</si>
  <si>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</si>
  <si>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2017 01</t>
  </si>
  <si>
    <t>4</t>
  </si>
  <si>
    <t>-975434062</t>
  </si>
  <si>
    <t>VV</t>
  </si>
  <si>
    <t>mezi m.1.01 a 1.02</t>
  </si>
  <si>
    <t>A.2.7</t>
  </si>
  <si>
    <t>2,00*0,30*0,70</t>
  </si>
  <si>
    <t>Součet</t>
  </si>
  <si>
    <t>317234410</t>
  </si>
  <si>
    <t>Vyzdívka mezi nosníky z cihel pálených na MC</t>
  </si>
  <si>
    <t>1773864600</t>
  </si>
  <si>
    <t>ozn. a</t>
  </si>
  <si>
    <t>2,45*0,57*0,20</t>
  </si>
  <si>
    <t>ozn. b</t>
  </si>
  <si>
    <t>1,40*0,50*0,12</t>
  </si>
  <si>
    <t>nad vitrínou m.1.02</t>
  </si>
  <si>
    <t>2,20*0,30*0,20</t>
  </si>
  <si>
    <t>nade dveřmi T3</t>
  </si>
  <si>
    <t>4x IPE 140</t>
  </si>
  <si>
    <t>1,70*0,50</t>
  </si>
  <si>
    <t>317944321</t>
  </si>
  <si>
    <t>Válcované nosníky do č.12 dodatečně osazované do připravených otvorů</t>
  </si>
  <si>
    <t>t</t>
  </si>
  <si>
    <t>1338145914</t>
  </si>
  <si>
    <t>ozn. b - 4x IPE 120</t>
  </si>
  <si>
    <t>1,40*4*10.60*0.001</t>
  </si>
  <si>
    <t>317944323</t>
  </si>
  <si>
    <t>Válcované nosníky č.14 až 22 dodatečně osazované do připravených otvorů</t>
  </si>
  <si>
    <t>627962949</t>
  </si>
  <si>
    <t>ozn. a - 4x IPE 200</t>
  </si>
  <si>
    <t>2,45*4*23.00*0.001</t>
  </si>
  <si>
    <t>nad vitrínou m.1.02 - 2x IPE 200</t>
  </si>
  <si>
    <t>2,20*2*23.00*0.001</t>
  </si>
  <si>
    <t>1,70*4*12.90*0.001</t>
  </si>
  <si>
    <t>5</t>
  </si>
  <si>
    <t>331231129</t>
  </si>
  <si>
    <t>Zdivo pilířů z cihel dl 290 mm pevnosti P 25 na MC 15</t>
  </si>
  <si>
    <t>2071466794</t>
  </si>
  <si>
    <t>u dveří T3</t>
  </si>
  <si>
    <t>0,44*0,50*2,30</t>
  </si>
  <si>
    <t>mezi m. 1.2 a 1.3</t>
  </si>
  <si>
    <t>0,50*0,925*(2,50+0,20)</t>
  </si>
  <si>
    <t>6</t>
  </si>
  <si>
    <t>331231130</t>
  </si>
  <si>
    <t>Napojení pilířů na stávající zdivo</t>
  </si>
  <si>
    <t>m2</t>
  </si>
  <si>
    <t>-1960886884</t>
  </si>
  <si>
    <t>0,50*2,30</t>
  </si>
  <si>
    <t>0,50*(2,50+0,20)</t>
  </si>
  <si>
    <t>7</t>
  </si>
  <si>
    <t>346244381</t>
  </si>
  <si>
    <t>Plentování jednostranné v do 200 mm válcovaných nosníků cihlami</t>
  </si>
  <si>
    <t>-1476266636</t>
  </si>
  <si>
    <t>2,45*0,20*2</t>
  </si>
  <si>
    <t>1,40*0,12*2</t>
  </si>
  <si>
    <t>2,20*0,20*2</t>
  </si>
  <si>
    <t>1,70*0,14*2</t>
  </si>
  <si>
    <t>8</t>
  </si>
  <si>
    <t>349235850</t>
  </si>
  <si>
    <t>Dozdění pilastru a fabionu u vstupních dveří</t>
  </si>
  <si>
    <t>-413864384</t>
  </si>
  <si>
    <t>A.2.5</t>
  </si>
  <si>
    <t>0,40*0,70</t>
  </si>
  <si>
    <t>2,40*0,30</t>
  </si>
  <si>
    <t>Úpravy povrchů, podlahy a osazování výplní</t>
  </si>
  <si>
    <t>9</t>
  </si>
  <si>
    <t>611131121</t>
  </si>
  <si>
    <t>Penetrace vnitřních stropů nanášená ručně</t>
  </si>
  <si>
    <t>73714935</t>
  </si>
  <si>
    <t>stropS2*2</t>
  </si>
  <si>
    <t>611142001</t>
  </si>
  <si>
    <t>Potažení vnitřních stropů sklovláknitým pletivem vtlačeným do tenkovrstvé hmoty</t>
  </si>
  <si>
    <t>-1184099455</t>
  </si>
  <si>
    <t>11</t>
  </si>
  <si>
    <t>611311130</t>
  </si>
  <si>
    <t>Potažení vnitřních stropů a kleneb polymerem modifikovaným vápenocementovým štukem zrnitosti 0,6 mm, tloušťky 3-5 mm</t>
  </si>
  <si>
    <t>2024148243</t>
  </si>
  <si>
    <t>skladba P2</t>
  </si>
  <si>
    <t>m. 1.01</t>
  </si>
  <si>
    <t>4,20*4,15</t>
  </si>
  <si>
    <t>(2,00*0,25)+(2,00*0,57)</t>
  </si>
  <si>
    <t>m. 1.02</t>
  </si>
  <si>
    <t>4,20*4,55</t>
  </si>
  <si>
    <t>2,96*0,50</t>
  </si>
  <si>
    <t>m. 1.03</t>
  </si>
  <si>
    <t>5,41*4,94</t>
  </si>
  <si>
    <t>1,00*0,50</t>
  </si>
  <si>
    <t>m. 1.04</t>
  </si>
  <si>
    <t>1,59*1,80</t>
  </si>
  <si>
    <t>Mezisoučet</t>
  </si>
  <si>
    <t>12</t>
  </si>
  <si>
    <t>612131121</t>
  </si>
  <si>
    <t>Penetrace vnitřních stěn nanášená ručně</t>
  </si>
  <si>
    <t>1296034155</t>
  </si>
  <si>
    <t>dle skladby S1 - 2x</t>
  </si>
  <si>
    <t>dmtobklad*2</t>
  </si>
  <si>
    <t>dle skladby 2 - 2x</t>
  </si>
  <si>
    <t>S2*2</t>
  </si>
  <si>
    <t>13</t>
  </si>
  <si>
    <t>612135101</t>
  </si>
  <si>
    <t>Hrubá výplň rýh ve stěnách maltou jakékoli šířky rýhy</t>
  </si>
  <si>
    <t>1707651266</t>
  </si>
  <si>
    <t>ryhy*0,15</t>
  </si>
  <si>
    <t>14</t>
  </si>
  <si>
    <t>612142001</t>
  </si>
  <si>
    <t>Potažení vnitřních stěn sklovláknitým pletivem vtlačeným do tenkovrstvé hmoty</t>
  </si>
  <si>
    <t>-409451160</t>
  </si>
  <si>
    <t>skladba S1</t>
  </si>
  <si>
    <t>skladba S2</t>
  </si>
  <si>
    <t>612311130</t>
  </si>
  <si>
    <t>Potažení vnitřních stěn polymerem modifikovaným vápenocementovým štukem zrnitosti 0,6 mm, tloušťky 3-5 mm</t>
  </si>
  <si>
    <t>-416738338</t>
  </si>
  <si>
    <t>výpočet plochy stěn</t>
  </si>
  <si>
    <t>m1.01</t>
  </si>
  <si>
    <t>(4,10+4,10)*2*4,20</t>
  </si>
  <si>
    <t>0,20*2*2,50</t>
  </si>
  <si>
    <t>0,57*2*2,45</t>
  </si>
  <si>
    <t>-2,00*2,50</t>
  </si>
  <si>
    <t>-2,00*2,45</t>
  </si>
  <si>
    <t>m.1.02</t>
  </si>
  <si>
    <t>(4,10*2+5,0+4,60)*3,90</t>
  </si>
  <si>
    <t>-2,00*3,10</t>
  </si>
  <si>
    <t>-1,70*3,90</t>
  </si>
  <si>
    <t>-1,85*2,45</t>
  </si>
  <si>
    <t>-2,90*2,45</t>
  </si>
  <si>
    <t>m.1.03</t>
  </si>
  <si>
    <t>(5,41+4,94)*2*3,80</t>
  </si>
  <si>
    <t>2,80*0,60*2</t>
  </si>
  <si>
    <t>-1,00*2,80</t>
  </si>
  <si>
    <t>-0,70*1,97*2</t>
  </si>
  <si>
    <t>-0,80*1,97</t>
  </si>
  <si>
    <t>-1,90*2,30</t>
  </si>
  <si>
    <t>m.1.04</t>
  </si>
  <si>
    <t>2,00*2*3,80</t>
  </si>
  <si>
    <t>odpočet demontovaného obkladu - skladby S1</t>
  </si>
  <si>
    <t>-dmtobklad</t>
  </si>
  <si>
    <t>nový pilíř mezi m. 1.2 a 1.3</t>
  </si>
  <si>
    <t>2,70*(0,925*2+0,50)</t>
  </si>
  <si>
    <t>16</t>
  </si>
  <si>
    <t>612325111</t>
  </si>
  <si>
    <t>Vápenocementová hladká omítka rýh ve stěnách šířky do 150 mm</t>
  </si>
  <si>
    <t>-1196952848</t>
  </si>
  <si>
    <t>delkaZ4*0,15</t>
  </si>
  <si>
    <t>17</t>
  </si>
  <si>
    <t>612325413</t>
  </si>
  <si>
    <t>Oprava vnitřní vápenocementové hladké omítky stěn v rozsahu plochy do 50% (sanace zdiva pod kamenných obkladem)</t>
  </si>
  <si>
    <t>420808880</t>
  </si>
  <si>
    <t>18</t>
  </si>
  <si>
    <t>612341121</t>
  </si>
  <si>
    <t>Sádrová nebo vápenosádrová omítka hladká jednovrstvá vnitřních stěn nanášená ručně</t>
  </si>
  <si>
    <t>-547842018</t>
  </si>
  <si>
    <t>19</t>
  </si>
  <si>
    <t>612345111</t>
  </si>
  <si>
    <t>Sádrová hladká omítka rýh ve stěnách šířky do 150 mm</t>
  </si>
  <si>
    <t>-135515596</t>
  </si>
  <si>
    <t>20</t>
  </si>
  <si>
    <t>615142002</t>
  </si>
  <si>
    <t>Potažení vnitřních nosníků sklovláknitým pletivem</t>
  </si>
  <si>
    <t>1534297046</t>
  </si>
  <si>
    <t>zespodu + oba boky</t>
  </si>
  <si>
    <t>2,45*(0,57+0,20*2)</t>
  </si>
  <si>
    <t>1,40*(0,50+0,12*2)</t>
  </si>
  <si>
    <t>2,20*(0,30+0,20*2)</t>
  </si>
  <si>
    <t>1,70*(0,50+0,14*2)</t>
  </si>
  <si>
    <t>616331121</t>
  </si>
  <si>
    <t>Cementová stěrka hladká jednovrstvá soklu nanášená ručně</t>
  </si>
  <si>
    <t>-1282770956</t>
  </si>
  <si>
    <t>dle prvku Z4</t>
  </si>
  <si>
    <t>delkaZ4*0,20</t>
  </si>
  <si>
    <t>22</t>
  </si>
  <si>
    <t>619995000</t>
  </si>
  <si>
    <t>Začištění ostění po bourání otvorů</t>
  </si>
  <si>
    <t>1750992353</t>
  </si>
  <si>
    <t>pro dveře T3</t>
  </si>
  <si>
    <t>(1,42+2,30*2)*0,60</t>
  </si>
  <si>
    <t>ostatní</t>
  </si>
  <si>
    <t>3,00</t>
  </si>
  <si>
    <t>23</t>
  </si>
  <si>
    <t>622135001</t>
  </si>
  <si>
    <t>Vyrovnání podkladu vnějších a vnitřních stěn maltou vápenocementovou tl do 10 mm</t>
  </si>
  <si>
    <t>-1913674915</t>
  </si>
  <si>
    <t>ostění vstupních dveří</t>
  </si>
  <si>
    <t>(2,50*2+1,02*2*3,14/2)*0,80</t>
  </si>
  <si>
    <t>mezi 1.01 a 1.02</t>
  </si>
  <si>
    <t>1,02*2*3,14/2*0,65</t>
  </si>
  <si>
    <t>mezi 1.03 a 1.04</t>
  </si>
  <si>
    <t>(0,80*2+1,00)*0,50</t>
  </si>
  <si>
    <t>2,00*0,60</t>
  </si>
  <si>
    <t>24</t>
  </si>
  <si>
    <t>622325209</t>
  </si>
  <si>
    <t>Oprava vnější vápenné nebo vápenocementové štukové omítky složitosti 1 stěn v rozsahu do 100%</t>
  </si>
  <si>
    <t>-606252633</t>
  </si>
  <si>
    <t>patka pilastru</t>
  </si>
  <si>
    <t>1,00*0,91</t>
  </si>
  <si>
    <t>25</t>
  </si>
  <si>
    <t>629995210</t>
  </si>
  <si>
    <t>Očištění ploch otryskáním tlakovým vzduchem kamenného tvrdého povrchu (kamenné schody)</t>
  </si>
  <si>
    <t>1209657911</t>
  </si>
  <si>
    <t>vstupní schodiště</t>
  </si>
  <si>
    <t>2,30*(0,40+0,15)*3</t>
  </si>
  <si>
    <t>schody mezi 1.01 a 1.02</t>
  </si>
  <si>
    <t>2,00*(0,40+0,15)*2</t>
  </si>
  <si>
    <t>26</t>
  </si>
  <si>
    <t>631311116</t>
  </si>
  <si>
    <t>Mazanina tl do 80 mm z betonu prostého bez zvýšených nároků na prostředí tř. C 25/30</t>
  </si>
  <si>
    <t>-138524031</t>
  </si>
  <si>
    <t>P1*0,072</t>
  </si>
  <si>
    <t>27</t>
  </si>
  <si>
    <t>631311126</t>
  </si>
  <si>
    <t>Mazanina tl do 120 mm z betonu prostého bez zvýšených nároků na prostředí tř. C 25/30</t>
  </si>
  <si>
    <t>1378893671</t>
  </si>
  <si>
    <t>P2*0,10</t>
  </si>
  <si>
    <t>28</t>
  </si>
  <si>
    <t>631319010</t>
  </si>
  <si>
    <t>Příplatek k mazanině za strojní za gletování povrchu</t>
  </si>
  <si>
    <t>-1728473804</t>
  </si>
  <si>
    <t>29</t>
  </si>
  <si>
    <t>631319171</t>
  </si>
  <si>
    <t>Příplatek k mazanině tl do 80 mm za stržení povrchu spodní vrstvy před vložením výztuže</t>
  </si>
  <si>
    <t>1403059960</t>
  </si>
  <si>
    <t>30</t>
  </si>
  <si>
    <t>631319173</t>
  </si>
  <si>
    <t>Příplatek k mazanině tl do 120 mm za stržení povrchu spodní vrstvy před vložením výztuže</t>
  </si>
  <si>
    <t>-537240726</t>
  </si>
  <si>
    <t>31</t>
  </si>
  <si>
    <t>631319196</t>
  </si>
  <si>
    <t>Příplatek k mazanině tl do 120 mm za plochu do 5 m2</t>
  </si>
  <si>
    <t>-1726159428</t>
  </si>
  <si>
    <t>odpočet místnosti 1.03</t>
  </si>
  <si>
    <t>-26,50*0,10</t>
  </si>
  <si>
    <t>32</t>
  </si>
  <si>
    <t>631362021</t>
  </si>
  <si>
    <t>Výztuž mazanin svařovanými sítěmi Kari</t>
  </si>
  <si>
    <t>-982900850</t>
  </si>
  <si>
    <t>síť 100/6</t>
  </si>
  <si>
    <t>P1*1.30*4.44*0.001</t>
  </si>
  <si>
    <t>P2*1.30*4.44*0.001</t>
  </si>
  <si>
    <t>33</t>
  </si>
  <si>
    <t>632481213</t>
  </si>
  <si>
    <t>Separační vrstva z PE fólie</t>
  </si>
  <si>
    <t>-1739124099</t>
  </si>
  <si>
    <t>výpočet ploch podlah</t>
  </si>
  <si>
    <t>skladba P1</t>
  </si>
  <si>
    <t>m.1.01</t>
  </si>
  <si>
    <t>3,05*3,05</t>
  </si>
  <si>
    <t>odpočet</t>
  </si>
  <si>
    <t>-0,50</t>
  </si>
  <si>
    <t>přípočet</t>
  </si>
  <si>
    <t>1,50</t>
  </si>
  <si>
    <t>odpočet skladby P1</t>
  </si>
  <si>
    <t>-P1</t>
  </si>
  <si>
    <t>34</t>
  </si>
  <si>
    <t>633121112</t>
  </si>
  <si>
    <t>Povrchová úprava průmyslových podlah vsypovou směsí tl 3 mm s přísadou korundu střední provoz (5 kg/m2)</t>
  </si>
  <si>
    <t>1487837291</t>
  </si>
  <si>
    <t>35</t>
  </si>
  <si>
    <t>634111114</t>
  </si>
  <si>
    <t>Obvodová dilatace pružnou těsnicí páskou v 100 mm mezi stěnou a mazaninou</t>
  </si>
  <si>
    <t>m</t>
  </si>
  <si>
    <t>-1549932672</t>
  </si>
  <si>
    <t>(4,20+4,15)*2</t>
  </si>
  <si>
    <t>0,25*2+0,57*2</t>
  </si>
  <si>
    <t>(4,20+4,55)*2</t>
  </si>
  <si>
    <t>0,50*2</t>
  </si>
  <si>
    <t>-2,96</t>
  </si>
  <si>
    <t>(5,41+4,94)*2</t>
  </si>
  <si>
    <t>1,59+0,54</t>
  </si>
  <si>
    <t>36</t>
  </si>
  <si>
    <t>634662114</t>
  </si>
  <si>
    <t>Výplň dilatačních spar šířky do 30 mm v mazaninách těsnícím tmelem (např. na bázi modifikovaných silanů)</t>
  </si>
  <si>
    <t>-1416372179</t>
  </si>
  <si>
    <t>16,80+23,25</t>
  </si>
  <si>
    <t>37</t>
  </si>
  <si>
    <t>634911144</t>
  </si>
  <si>
    <t>Řezání dilatačních spár š 30 mm hl do 80 mm v čerstvé betonové mazanině</t>
  </si>
  <si>
    <t>-1348779354</t>
  </si>
  <si>
    <t>4,20*4</t>
  </si>
  <si>
    <t>38</t>
  </si>
  <si>
    <t>634911150</t>
  </si>
  <si>
    <t>Řezání dilatačních spár š 30 mm hl do 100 mm v čerstvé betonové mazanině</t>
  </si>
  <si>
    <t>662736693</t>
  </si>
  <si>
    <t>0,90*4*2+2,90+4,94+5,41+1,00+1,80</t>
  </si>
  <si>
    <t>Ostatní konstrukce a práce-bourání</t>
  </si>
  <si>
    <t>39</t>
  </si>
  <si>
    <t>949101112</t>
  </si>
  <si>
    <t>Lešení pomocné pro objekty pozemních staveb s lešeňovou podlahou v do 3,5 m zatížení do 150 kg/m2</t>
  </si>
  <si>
    <t>-1275322259</t>
  </si>
  <si>
    <t>P1+P2</t>
  </si>
  <si>
    <t>40</t>
  </si>
  <si>
    <t>952901111</t>
  </si>
  <si>
    <t>Vyčištění budov bytové a občanské výstavby při výšce podlaží do 4 m</t>
  </si>
  <si>
    <t>-1311915883</t>
  </si>
  <si>
    <t>schody venkovní</t>
  </si>
  <si>
    <t>2,25*0,95</t>
  </si>
  <si>
    <t>41</t>
  </si>
  <si>
    <t>965032130</t>
  </si>
  <si>
    <t>Bourání podlah ze stavební suti a cihelného podkladu celkové tl. 185 mm</t>
  </si>
  <si>
    <t>1169173388</t>
  </si>
  <si>
    <t>42</t>
  </si>
  <si>
    <t>965042141</t>
  </si>
  <si>
    <t>Bourání podkladů pod dlažby nebo mazanin betonových tl do 100 mm pl přes 4 m2</t>
  </si>
  <si>
    <t>-651295988</t>
  </si>
  <si>
    <t>(P1+P2)*0,045</t>
  </si>
  <si>
    <t>43</t>
  </si>
  <si>
    <t>965081213</t>
  </si>
  <si>
    <t>Bourání podlah z dlaždic keramických nebo xylolitových tl do 10 mm plochy přes 1 m2</t>
  </si>
  <si>
    <t>-760882698</t>
  </si>
  <si>
    <t>44</t>
  </si>
  <si>
    <t>967031142</t>
  </si>
  <si>
    <t>Přisekání ostění a nadpraží v cihelném zdivu na MC</t>
  </si>
  <si>
    <t>1551875638</t>
  </si>
  <si>
    <t>u m1.04</t>
  </si>
  <si>
    <t>0,60*2,00</t>
  </si>
  <si>
    <t>46</t>
  </si>
  <si>
    <t>968062450</t>
  </si>
  <si>
    <t>Šetrná demontáž dřevěných dveřních zárubní vč. křídel vč. uskladnění</t>
  </si>
  <si>
    <t>1013843407</t>
  </si>
  <si>
    <t>mezi m1.03 a 1.04</t>
  </si>
  <si>
    <t>1,00*1,97</t>
  </si>
  <si>
    <t>45</t>
  </si>
  <si>
    <t>968072450</t>
  </si>
  <si>
    <t>Vybourání kovových dveřních zárubní vč. křídel a nadsvětlíku pl přes 2 m2</t>
  </si>
  <si>
    <t>-222955596</t>
  </si>
  <si>
    <t>vstupní dveře</t>
  </si>
  <si>
    <t>2,00*2,50</t>
  </si>
  <si>
    <t>nadsvětlík</t>
  </si>
  <si>
    <t>1,02*1,02*3,14/2</t>
  </si>
  <si>
    <t>mezi m1.01 a 1.02</t>
  </si>
  <si>
    <t>47</t>
  </si>
  <si>
    <t>971033561</t>
  </si>
  <si>
    <t>Vybourání otvorů ve zdivu cihelném pl do 1 m2 na MVC nebo MV tl do 600 mm</t>
  </si>
  <si>
    <t>438986100</t>
  </si>
  <si>
    <t>mzei 1.03 a 1.04</t>
  </si>
  <si>
    <t>0,80*1,00</t>
  </si>
  <si>
    <t>48</t>
  </si>
  <si>
    <t>971033581</t>
  </si>
  <si>
    <t>Vybourání otvorů ve zdivu cihelném pl do 1 m2 na MVC nebo MV tl do 900 mm</t>
  </si>
  <si>
    <t>1956842487</t>
  </si>
  <si>
    <t>0,90*2,00*0,65</t>
  </si>
  <si>
    <t>49</t>
  </si>
  <si>
    <t>971033641</t>
  </si>
  <si>
    <t>Vybourání otvorů ve zdivu cihelném na MVC nebo MV tl do 300 mm</t>
  </si>
  <si>
    <t>1481313450</t>
  </si>
  <si>
    <t>2,45*1,85</t>
  </si>
  <si>
    <t>50</t>
  </si>
  <si>
    <t>971033651</t>
  </si>
  <si>
    <t>Vybourání otvorů ve zdivu cihelném pl do 4 m2 na MVC nebo MV tl do 600 mm</t>
  </si>
  <si>
    <t>-273298055</t>
  </si>
  <si>
    <t>1,42*2,30*0,60</t>
  </si>
  <si>
    <t>51</t>
  </si>
  <si>
    <t>974031137</t>
  </si>
  <si>
    <t>Vysekání rýh ve zdivu cihelném hl do 50 mm š do 300 mm</t>
  </si>
  <si>
    <t>1960766827</t>
  </si>
  <si>
    <t>52</t>
  </si>
  <si>
    <t>974031144</t>
  </si>
  <si>
    <t>Vysekání rýh ve zdivu cihelném hl do 70 mm š do 150 mm (pro elektro)</t>
  </si>
  <si>
    <t>-1903212734</t>
  </si>
  <si>
    <t>A.4.1</t>
  </si>
  <si>
    <t>6,00+2,00+1,40+6,00+1,30</t>
  </si>
  <si>
    <t>A.4.2</t>
  </si>
  <si>
    <t>0,71+1,40+1,00</t>
  </si>
  <si>
    <t>53</t>
  </si>
  <si>
    <t>974031664</t>
  </si>
  <si>
    <t>Vysekání rýh ve zdivu cihelném pro vtahování nosníků hl do 150 mm v do 150 mm</t>
  </si>
  <si>
    <t>915871772</t>
  </si>
  <si>
    <t>1,40*4</t>
  </si>
  <si>
    <t>54</t>
  </si>
  <si>
    <t>974031666</t>
  </si>
  <si>
    <t>Vysekání rýh ve zdivu cihelném pro vtahování nosníků hl do 150 mm v do 250 mm</t>
  </si>
  <si>
    <t>-1918730207</t>
  </si>
  <si>
    <t>2,45*4</t>
  </si>
  <si>
    <t>2,20*2</t>
  </si>
  <si>
    <t>55</t>
  </si>
  <si>
    <t>977311111</t>
  </si>
  <si>
    <t>Řezání stávajících betonových mazanin nevyztužených hl do 50 mm</t>
  </si>
  <si>
    <t>-847072842</t>
  </si>
  <si>
    <t>56</t>
  </si>
  <si>
    <t>978012190</t>
  </si>
  <si>
    <t>Odstranění vnitřní omítky stropů strukturované a stěn v rozsahu do 100 %</t>
  </si>
  <si>
    <t>-1238382655</t>
  </si>
  <si>
    <t>výměry dle výkresu A.2.3.</t>
  </si>
  <si>
    <t>14,00+5,30</t>
  </si>
  <si>
    <t>17,40+5,60</t>
  </si>
  <si>
    <t xml:space="preserve">m.1.02 </t>
  </si>
  <si>
    <t>dle pohledu 6</t>
  </si>
  <si>
    <t>(1,00*0,90+1,20*0,25)</t>
  </si>
  <si>
    <t>dle pohledu 1</t>
  </si>
  <si>
    <t>dmtomitka</t>
  </si>
  <si>
    <t>57</t>
  </si>
  <si>
    <t>978021191</t>
  </si>
  <si>
    <t>Otlučení cementových omítek vnitřních stěn o rozsahu do 100 %</t>
  </si>
  <si>
    <t>-1597491608</t>
  </si>
  <si>
    <t>u soklu</t>
  </si>
  <si>
    <t>delkaZ4*0,45</t>
  </si>
  <si>
    <t>58</t>
  </si>
  <si>
    <t>978059241</t>
  </si>
  <si>
    <t>Odsekání obkladů stěn z desek z kamene plochy přes 1 m2</t>
  </si>
  <si>
    <t>2040299197</t>
  </si>
  <si>
    <t>dle půdorysu A.2.2 a řezů A.2.3</t>
  </si>
  <si>
    <t>(4,10+1,10+1,10+0,70)*2*2,50</t>
  </si>
  <si>
    <t>(1,10*2+1,30+1,70+0,60+1,60+0,50+0,40+4,30+1,90+3,60)*2,50</t>
  </si>
  <si>
    <t>59</t>
  </si>
  <si>
    <t>979050010</t>
  </si>
  <si>
    <t>Šetrná demontáž zábradlí schodiště vč. uskladnění</t>
  </si>
  <si>
    <t>-59132442</t>
  </si>
  <si>
    <t>5,00</t>
  </si>
  <si>
    <t>60</t>
  </si>
  <si>
    <t>979050020</t>
  </si>
  <si>
    <t>Šetrné odstranění Al vitríny vel. cca 160x160 cm vč. uskladnění</t>
  </si>
  <si>
    <t>ks</t>
  </si>
  <si>
    <t>700407402</t>
  </si>
  <si>
    <t>61</t>
  </si>
  <si>
    <t>979050030</t>
  </si>
  <si>
    <t>Odstranění ventilační mřížky na schodišti vel. cca 100x10 cm</t>
  </si>
  <si>
    <t>1399347460</t>
  </si>
  <si>
    <t>62</t>
  </si>
  <si>
    <t>979050040</t>
  </si>
  <si>
    <t xml:space="preserve">Odstranění úředních desek </t>
  </si>
  <si>
    <t>1730786942</t>
  </si>
  <si>
    <t>0,80*1,30+2,50*1,50*2</t>
  </si>
  <si>
    <t>63</t>
  </si>
  <si>
    <t>979050050</t>
  </si>
  <si>
    <t>Odstranění dveří plných v m. 1.3 vč. zárubně, likvidace</t>
  </si>
  <si>
    <t>kus</t>
  </si>
  <si>
    <t>950404743</t>
  </si>
  <si>
    <t>64</t>
  </si>
  <si>
    <t>979070010</t>
  </si>
  <si>
    <t>Zpětná montáž zábradlí schodiště</t>
  </si>
  <si>
    <t>1234133684</t>
  </si>
  <si>
    <t>65</t>
  </si>
  <si>
    <t>979080010</t>
  </si>
  <si>
    <t>Zakrytí kamery EZS (alternativně demontáž a zpětná montáž)</t>
  </si>
  <si>
    <t>-1510246763</t>
  </si>
  <si>
    <t>66</t>
  </si>
  <si>
    <t>979080020</t>
  </si>
  <si>
    <t>Zakrytí čidla EZS (alternativně demontáž a zpětná montáž)</t>
  </si>
  <si>
    <t>277319768</t>
  </si>
  <si>
    <t>67</t>
  </si>
  <si>
    <t>980010010</t>
  </si>
  <si>
    <t>Ostatní drobné bourací a demontážní práce</t>
  </si>
  <si>
    <t>hod</t>
  </si>
  <si>
    <t>228874396</t>
  </si>
  <si>
    <t>68</t>
  </si>
  <si>
    <t>990010000</t>
  </si>
  <si>
    <t>Zednické výpomoci specialistovi elektro</t>
  </si>
  <si>
    <t>-1269750531</t>
  </si>
  <si>
    <t>99</t>
  </si>
  <si>
    <t>Přesun hmot</t>
  </si>
  <si>
    <t>69</t>
  </si>
  <si>
    <t>997013111</t>
  </si>
  <si>
    <t>Vnitrostaveništní doprava suti a vybouraných hmot pro budovy v do 6 m</t>
  </si>
  <si>
    <t>-1416441249</t>
  </si>
  <si>
    <t>70</t>
  </si>
  <si>
    <t>997013501</t>
  </si>
  <si>
    <t>Odvoz suti na skládku a vybouraných hmot na skládku dodavatele</t>
  </si>
  <si>
    <t>161649047</t>
  </si>
  <si>
    <t>71</t>
  </si>
  <si>
    <t>997013800</t>
  </si>
  <si>
    <t>Poplatek za uložení čistého stavebního na skládce (skládkovné)</t>
  </si>
  <si>
    <t>1157555888</t>
  </si>
  <si>
    <t>61,198</t>
  </si>
  <si>
    <t>-smesny</t>
  </si>
  <si>
    <t>72</t>
  </si>
  <si>
    <t>997013900</t>
  </si>
  <si>
    <t>Poplatek za uložení směsného stavebního na skládce (skládkovné)</t>
  </si>
  <si>
    <t>1290309065</t>
  </si>
  <si>
    <t>předpoklad 10% ze suti</t>
  </si>
  <si>
    <t>61,198*0.10</t>
  </si>
  <si>
    <t>998</t>
  </si>
  <si>
    <t>73</t>
  </si>
  <si>
    <t>998011001</t>
  </si>
  <si>
    <t>Přesun hmot pro budovy zděné v do 6 m</t>
  </si>
  <si>
    <t>-459126555</t>
  </si>
  <si>
    <t>PSV</t>
  </si>
  <si>
    <t>Práce a dodávky PSV</t>
  </si>
  <si>
    <t>711</t>
  </si>
  <si>
    <t>Izolace proti vodě, vlhkosti a plynům</t>
  </si>
  <si>
    <t>74</t>
  </si>
  <si>
    <t>711111001</t>
  </si>
  <si>
    <t>Provedení izolace proti zemní vlhkosti vodorovné za studena nátěrem penetračním</t>
  </si>
  <si>
    <t>490540000</t>
  </si>
  <si>
    <t>obvod*0,10</t>
  </si>
  <si>
    <t>75</t>
  </si>
  <si>
    <t>M</t>
  </si>
  <si>
    <t>111631510</t>
  </si>
  <si>
    <t>lak asfaltový penetrační</t>
  </si>
  <si>
    <t>kg</t>
  </si>
  <si>
    <t>1585591586</t>
  </si>
  <si>
    <t>76,222*0,0003 'Přepočtené koeficientem množství</t>
  </si>
  <si>
    <t>76</t>
  </si>
  <si>
    <t>711141559</t>
  </si>
  <si>
    <t>Provedení izolace proti zemní vlhkosti pásy přitavením vodorovné NAIP</t>
  </si>
  <si>
    <t>142136731</t>
  </si>
  <si>
    <t>77</t>
  </si>
  <si>
    <t>628322000</t>
  </si>
  <si>
    <t>SBS modifikovaný asfaltový pás s vložkou z polyesterové rohože s jemnozrnným posypem tl. 4mm</t>
  </si>
  <si>
    <t>594648825</t>
  </si>
  <si>
    <t>76,222*1,15 'Přepočtené koeficientem množství</t>
  </si>
  <si>
    <t>78</t>
  </si>
  <si>
    <t>998711101</t>
  </si>
  <si>
    <t>Přesun hmot tonážní pro izolace proti vodě, vlhkosti a plynům v objektech výšky do 6 m</t>
  </si>
  <si>
    <t>1495744026</t>
  </si>
  <si>
    <t>713</t>
  </si>
  <si>
    <t>Izolace tepelné</t>
  </si>
  <si>
    <t>79</t>
  </si>
  <si>
    <t>713121111</t>
  </si>
  <si>
    <t>Montáž izolace tepelné podlah volně kladenými rohožemi, pásy, dílci, deskami 1 vrstva</t>
  </si>
  <si>
    <t>1382292963</t>
  </si>
  <si>
    <t>80</t>
  </si>
  <si>
    <t>283723100</t>
  </si>
  <si>
    <t>deska z pěnového polystyrenu EPS 100 S tl. 130 mm</t>
  </si>
  <si>
    <t>1529219323</t>
  </si>
  <si>
    <t>P2*1.02</t>
  </si>
  <si>
    <t>53,184*1,02 'Přepočtené koeficientem množství</t>
  </si>
  <si>
    <t>81</t>
  </si>
  <si>
    <t>283723300</t>
  </si>
  <si>
    <t>deska z pěnového polystyrenu EPS 100 S tl. 150 mm</t>
  </si>
  <si>
    <t>-1215781119</t>
  </si>
  <si>
    <t>P1*1.02</t>
  </si>
  <si>
    <t>18,978*1,02 'Přepočtené koeficientem množství</t>
  </si>
  <si>
    <t>82</t>
  </si>
  <si>
    <t>998713101</t>
  </si>
  <si>
    <t>Přesun hmot tonážní pro izolace tepelné v objektech v do 6 m</t>
  </si>
  <si>
    <t>2089553464</t>
  </si>
  <si>
    <t>763</t>
  </si>
  <si>
    <t>Konstrukce suché výstavby</t>
  </si>
  <si>
    <t>83</t>
  </si>
  <si>
    <t>763111311.1</t>
  </si>
  <si>
    <t>SDK příčka tl 100 mm profil CW+UW 50 desky 2xA 12,5 TI 50 mm</t>
  </si>
  <si>
    <t>1235098844</t>
  </si>
  <si>
    <t>dočasná S3</t>
  </si>
  <si>
    <t>1,85*3,80-0,70*1,97</t>
  </si>
  <si>
    <t>84</t>
  </si>
  <si>
    <t>763111400</t>
  </si>
  <si>
    <t>SDK obklad nadpraží</t>
  </si>
  <si>
    <t>1971899273</t>
  </si>
  <si>
    <t>místnost m. 1.02</t>
  </si>
  <si>
    <t>0,30*2,00+1,95+1,95</t>
  </si>
  <si>
    <t>85</t>
  </si>
  <si>
    <t>763131411</t>
  </si>
  <si>
    <t>SDK podhled desky 1xA 12,5 bez TI dvouvrstvá spodní kce profil CD+UD (mezi podhledem a stěnou je mezera cca 3 cm)</t>
  </si>
  <si>
    <t>1836380647</t>
  </si>
  <si>
    <t>m.1.3</t>
  </si>
  <si>
    <t>17,28</t>
  </si>
  <si>
    <t>6,5</t>
  </si>
  <si>
    <t>86</t>
  </si>
  <si>
    <t>763131420</t>
  </si>
  <si>
    <t>SDK podhled desky 1xA 12,5 bez TI dvouvrstvá spodní kce profil CD+UD - obloukové provedení, desky z vrchní i spodní strany této části podhledu</t>
  </si>
  <si>
    <t>-2082394292</t>
  </si>
  <si>
    <t>5,6</t>
  </si>
  <si>
    <t>87</t>
  </si>
  <si>
    <t>998763301</t>
  </si>
  <si>
    <t>Přesun hmot tonážní pro sádrokartonové konstrukce v objektech v do 6 m</t>
  </si>
  <si>
    <t>-604098848</t>
  </si>
  <si>
    <t>766</t>
  </si>
  <si>
    <t>Konstrukce truhlářské (dodávka a montáž, kotvení, vč. povrchové úpravy a přesunu hmot)</t>
  </si>
  <si>
    <t>88</t>
  </si>
  <si>
    <t>766101005</t>
  </si>
  <si>
    <t>Dveře dřevěné masivní prosklené, dub, vel. cca 1950 x 2390 mm, povrchová úprava voskový olej do exteriéru, podrobný popis viz výkres A.3.V1.2 - ozn. T1</t>
  </si>
  <si>
    <t>314238342</t>
  </si>
  <si>
    <t>89</t>
  </si>
  <si>
    <t>766101006</t>
  </si>
  <si>
    <t>Zárubeň dřevěná masivní profilovaná, dub, vel. cca 2040 x 2650 mm, povrchová úprava voskový olej do exteriéru, podrobný popis viz výkres A.3.V1.2 a V1.5 - pro dveře T1</t>
  </si>
  <si>
    <t>342424327</t>
  </si>
  <si>
    <t>90</t>
  </si>
  <si>
    <t>766101010</t>
  </si>
  <si>
    <t>Výplň nadsvětlíku - tvrzené bezpečnostní sklo ESG tl. 8 mm, kotvení, obloukový tvar, š. 2030 mm, v.1050 mm - ozn. T1.1</t>
  </si>
  <si>
    <t>-566430559</t>
  </si>
  <si>
    <t>91</t>
  </si>
  <si>
    <t>766101020</t>
  </si>
  <si>
    <t>Výplň dveří - tvrzené bezpečnostní sklo ESG tl. 10 mm, š. 690 mm, v.1795 mm, po obvodu pískovaná faseta - ozn. T1.2</t>
  </si>
  <si>
    <t>901407868</t>
  </si>
  <si>
    <t>92</t>
  </si>
  <si>
    <t>766101030</t>
  </si>
  <si>
    <t>Integrovaný dveřní zavírač pro jednokřídlové dveře - ozn. T1.3</t>
  </si>
  <si>
    <t>1987925304</t>
  </si>
  <si>
    <t>93</t>
  </si>
  <si>
    <t>766101040</t>
  </si>
  <si>
    <t>Zámek zadlabací vložkový, leštěná mosaz - ozn. T1.4a</t>
  </si>
  <si>
    <t>1221871914</t>
  </si>
  <si>
    <t>94</t>
  </si>
  <si>
    <t>766101041</t>
  </si>
  <si>
    <t>Dveřní zástrč s překlápěcí páčkou, leštěná mosaz, protikus vč. osazení do podlahy a dveřního nadpraží - ozn. T1.4b</t>
  </si>
  <si>
    <t>-1245170286</t>
  </si>
  <si>
    <t>95</t>
  </si>
  <si>
    <t>766101045</t>
  </si>
  <si>
    <t>Rozeta zapuštěná v dveřním křídle, zhotovená na míru, leštěná mosaz - ozn. T1.4c</t>
  </si>
  <si>
    <t>62624049</t>
  </si>
  <si>
    <t>96</t>
  </si>
  <si>
    <t>766101050</t>
  </si>
  <si>
    <t>Dveřní pant bezfalcový, kompletně skrytý, nosnost 120 kg - ozn. T1.5</t>
  </si>
  <si>
    <t>-559020573</t>
  </si>
  <si>
    <t>97</t>
  </si>
  <si>
    <t>766101060</t>
  </si>
  <si>
    <t>Madlo vstupních dveří, zhotovené na míru, leštěná plnostěnná mosaz, vnitřní a vnější část - ozn. T1.6</t>
  </si>
  <si>
    <t>-1676841483</t>
  </si>
  <si>
    <t>98</t>
  </si>
  <si>
    <t>766101070</t>
  </si>
  <si>
    <t xml:space="preserve">Těsnící lišta spodní části dveří, materiál Al, flexibilní polypropylenvý kartáč  - ozn. T1.7</t>
  </si>
  <si>
    <t>1630283209</t>
  </si>
  <si>
    <t>766101075</t>
  </si>
  <si>
    <t>Dveře dřevěné kazetové masivní plné, dub, vel. cca 1630 x 2350 mm, povrchová úprava voskový olej do interiéru, podrobný popis viz výkres A.3.V1.4 - ozn. T2</t>
  </si>
  <si>
    <t>892225327</t>
  </si>
  <si>
    <t>766101076</t>
  </si>
  <si>
    <t>Zárubeň ocelová s dřevěným olištováním z masivního dřeva, dub, vel. cca 1630 x 2350 mm, povrchová úprava voskový olej do interiéru, podrobný popis viz výkres A.3.V1.4 - pro dveře T2</t>
  </si>
  <si>
    <t>1727639641</t>
  </si>
  <si>
    <t>101</t>
  </si>
  <si>
    <t>766101080</t>
  </si>
  <si>
    <t>Podlahový zavírač dveří, univerzální, vč. skryté montáže do podlahy a nadpraží - ozn. T2.8</t>
  </si>
  <si>
    <t>-311830735</t>
  </si>
  <si>
    <t>102</t>
  </si>
  <si>
    <t>766101090</t>
  </si>
  <si>
    <t>Výplň dveří - tvrzené bezpečnostní sklo ESG tl. 10 mm, š. 210 mm, v.2360 mm - ozn. T2.9</t>
  </si>
  <si>
    <t>1703536942</t>
  </si>
  <si>
    <t>103</t>
  </si>
  <si>
    <t>766101100</t>
  </si>
  <si>
    <t>Výplň nadsvětlíku - tvrzené bezpečnostní sklo ESG tl. 10 mm, kotvení, obloukový tvar, š. 2320 mm, v.1100 mm - ozn. T2.10</t>
  </si>
  <si>
    <t>-2055724804</t>
  </si>
  <si>
    <t>104</t>
  </si>
  <si>
    <t>766101110</t>
  </si>
  <si>
    <t>Klika a rozeta, sériový výrobek, leštěná mosaz - ozn. T2.11a</t>
  </si>
  <si>
    <t>-1811215398</t>
  </si>
  <si>
    <t>105</t>
  </si>
  <si>
    <t>766101115</t>
  </si>
  <si>
    <t>Magnetický zámek s protiplechem, bronz - ozn. T2.11b</t>
  </si>
  <si>
    <t>1409259869</t>
  </si>
  <si>
    <t>106</t>
  </si>
  <si>
    <t>766101120</t>
  </si>
  <si>
    <t>Dveřní zástrč s překlápěcí páčkou, leštěná mosaz, protikus vč. osazení do podlahy a dveřního nadpraží - ozn. T2.12</t>
  </si>
  <si>
    <t>1717774154</t>
  </si>
  <si>
    <t>109</t>
  </si>
  <si>
    <t>766101250</t>
  </si>
  <si>
    <t>Dveřní pant bezfalcový, kompletně skrytý, nosnost 120 kg, pro dveře T3</t>
  </si>
  <si>
    <t>513923794</t>
  </si>
  <si>
    <t>107</t>
  </si>
  <si>
    <t>766102010</t>
  </si>
  <si>
    <t xml:space="preserve">Dveře  ocelové,celoprosklené, jednokřídlé, vel. křídla 1000 x 2300 mm, celková vel. stavebního otvoru 2000x2300 mm, kování, skrytý rám, podrobný popis viz pd - ozn. D1</t>
  </si>
  <si>
    <t>960010423</t>
  </si>
  <si>
    <t>108</t>
  </si>
  <si>
    <t>766102030</t>
  </si>
  <si>
    <t>Dveře dřevěné kazetové masivní plné, dub, vel. cca 800 x 2000 mm, povrchová úprava voskový olej do interiéru, podrobný popis viz pd - ozn. T3</t>
  </si>
  <si>
    <t>-1432875520</t>
  </si>
  <si>
    <t>110</t>
  </si>
  <si>
    <t>766102076</t>
  </si>
  <si>
    <t>Zárubeň ocelová s dřevěným olištováním z masivního dřeva, dub, vel. cca 900 x 2050 mm, povrchová úprava voskový olej do interiéru, pro dveře T3</t>
  </si>
  <si>
    <t>1311026483</t>
  </si>
  <si>
    <t>111</t>
  </si>
  <si>
    <t>766102090</t>
  </si>
  <si>
    <t>Nadsvětlík dveří - tvrzené bezpečnostní sklo ESG tl. 10 mm, š. 1400 mm, v.250 mm, pro dveře T3</t>
  </si>
  <si>
    <t>1710796930</t>
  </si>
  <si>
    <t>112</t>
  </si>
  <si>
    <t>766102095</t>
  </si>
  <si>
    <t>Obesklení dveří - tvrzené bezpečnostní sklo ESG tl. 10 mm, š. 250 mm, v.2050 mm, pro dveře T3</t>
  </si>
  <si>
    <t>811688735</t>
  </si>
  <si>
    <t>113</t>
  </si>
  <si>
    <t>766102110</t>
  </si>
  <si>
    <t>Klika a rozeta, sériový výrobek, leštěná mosaz, pro dveře T3</t>
  </si>
  <si>
    <t>2091346269</t>
  </si>
  <si>
    <t>114</t>
  </si>
  <si>
    <t>766102115</t>
  </si>
  <si>
    <t>Magnetický zámek s protiplechem, bronz, pro dveře T3</t>
  </si>
  <si>
    <t>1780880663</t>
  </si>
  <si>
    <t>115</t>
  </si>
  <si>
    <t>766103030</t>
  </si>
  <si>
    <t>Dveře voštinové plné, levé, lakované, bezfalcové, se skrtým pantem, magnetický zámek a protiplech, klika bez rozety, matně pochromovaná mosaz, vel. cca 800 x 2100 mm, podrobný popis viz pd - ozn. D2</t>
  </si>
  <si>
    <t>1643742547</t>
  </si>
  <si>
    <t>116</t>
  </si>
  <si>
    <t>766103035</t>
  </si>
  <si>
    <t>Zárubeň skrytá do sdk příčky, Al, vel. 800x2100 mm, podrobný popis viz pd, pro dveře ozn. D2</t>
  </si>
  <si>
    <t>-1869791798</t>
  </si>
  <si>
    <t>117</t>
  </si>
  <si>
    <t>766103050</t>
  </si>
  <si>
    <t>Dřevěná lavice, dl. 4000 mm, dřevo masiv dub, povrchová úprava voskový olej do interiéru, bez opěradla, ozn. T4</t>
  </si>
  <si>
    <t>1599802672</t>
  </si>
  <si>
    <t>767</t>
  </si>
  <si>
    <t>Konstrukce zámečnické (dodávka a montáž, kotvení, vč. povrchové úpravy, detailu a přesunu hmot)</t>
  </si>
  <si>
    <t>118</t>
  </si>
  <si>
    <t>767101010</t>
  </si>
  <si>
    <t>Plechové ostění, plech černý válcovaný za studena tl. 2 mm, půlkruhový, dl. 3365, š. 285 mm, nástřik práškovou epoxidovou barvou - ozn. Z1/1</t>
  </si>
  <si>
    <t>543908412</t>
  </si>
  <si>
    <t>119</t>
  </si>
  <si>
    <t>767101020</t>
  </si>
  <si>
    <t>Plechové ostění, plech černý válcovaný za studena tl. 2 mm, dl. 2655, š. 250 mm, nástřik práškovou epoxidovou barvou - ozn. Z1/2</t>
  </si>
  <si>
    <t>841610931</t>
  </si>
  <si>
    <t>120</t>
  </si>
  <si>
    <t>767101030</t>
  </si>
  <si>
    <t>Plechový rám zasklení nadsvětlíku, půlkruhový, plech černý válcovaný za studena tl. 5 mm, vel. 1065 x 2040 mm, nástřik práškovou epoxidovou barvou - ozn. Z1/3a</t>
  </si>
  <si>
    <t>-2097374735</t>
  </si>
  <si>
    <t>121</t>
  </si>
  <si>
    <t>767101040</t>
  </si>
  <si>
    <t>Plechový rám zasklení nadsvětlíku, půlkruhový, plech černý válcovaný za studena tl. 5 mm, vel. 1065 x 2040 mm, nástřik práškovou epoxidovou barvou - ozn. Z1/3b</t>
  </si>
  <si>
    <t>1157216699</t>
  </si>
  <si>
    <t>122</t>
  </si>
  <si>
    <t>767101050</t>
  </si>
  <si>
    <t>Plechové ostění, plech černý válcovaný za studena tl. 2 mm, půlkruhový, dl. cca 3300 mm, š. 40 mm, nástřik práškovou epoxidovou barvou - ozn. Z2a/1a</t>
  </si>
  <si>
    <t>992186190</t>
  </si>
  <si>
    <t>123</t>
  </si>
  <si>
    <t>767101060</t>
  </si>
  <si>
    <t>Plechové ostění, plech černý válcovaný za studena tl. 2 mm, půlkruhový, dl. cca 3300 mm, š. 600 mm, nástřik práškovou epoxidovou barvou - ozn. Z2a/1b</t>
  </si>
  <si>
    <t>10668141</t>
  </si>
  <si>
    <t>124</t>
  </si>
  <si>
    <t>767101070</t>
  </si>
  <si>
    <t>Plechové ostění, plech černý válcovaný za studena tl. 2 mm, dl. 2440 mm, š. 40 mm, nástřik práškovou epoxidovou barvou - ozn. Z2a/2a</t>
  </si>
  <si>
    <t>2053696724</t>
  </si>
  <si>
    <t>125</t>
  </si>
  <si>
    <t>767101080</t>
  </si>
  <si>
    <t>Plechové ostění, plech černý válcovaný za studena tl. 2 mm, dl. 2440 mm, š. 600 mm, nástřik práškovou epoxidovou barvou - ozn. Z2a/2b</t>
  </si>
  <si>
    <t>1782291629</t>
  </si>
  <si>
    <t>126</t>
  </si>
  <si>
    <t>767101090</t>
  </si>
  <si>
    <t>Rám vnitřních dveří, profil L 40x40x2, vel. 2575 x 1600 mm, v nadpraží krycí plech, spodní část - ocelová patka 250x250x5 mm, prahová spojka z pásoviny 3x40x1520 mm (2 ks), nástřik syntetickou barvou - ozn. Z3</t>
  </si>
  <si>
    <t>910387324</t>
  </si>
  <si>
    <t>127</t>
  </si>
  <si>
    <t>767101100</t>
  </si>
  <si>
    <t>Ocelový profil L 30x50 mm, soklový, pozink, nástřik syntetickou barvou - ozn. Z4</t>
  </si>
  <si>
    <t>1021771314</t>
  </si>
  <si>
    <t>dle výpisu zámečnických prvků</t>
  </si>
  <si>
    <t>32,50</t>
  </si>
  <si>
    <t>128</t>
  </si>
  <si>
    <t>767101200</t>
  </si>
  <si>
    <t>Ocelový profil L 30x50 mm, podlahový, vč. distančních ocelových patek 60x50 mm z plechu tl. 3 mm (2x24 ks), pozink - ozn. Z5a</t>
  </si>
  <si>
    <t>-220528203</t>
  </si>
  <si>
    <t>129</t>
  </si>
  <si>
    <t>767101300</t>
  </si>
  <si>
    <t>Ocelový profil L 30x50 mm, podlahový, vč. distančních ocelových patek 60x50 mm z plechu tl. 3 mm (4 ks), pozink - ozn. Z5b</t>
  </si>
  <si>
    <t>221090944</t>
  </si>
  <si>
    <t>130</t>
  </si>
  <si>
    <t>767101310</t>
  </si>
  <si>
    <t>Ocelový profil L 30x50 mm, podlahový, vč. distančních ocelových patek 60x50 mm z plechu tl. 3 mm (6 ks), pozink - ozn. Z5c</t>
  </si>
  <si>
    <t>183805141</t>
  </si>
  <si>
    <t>131</t>
  </si>
  <si>
    <t>767101320</t>
  </si>
  <si>
    <t>Ocelový profil L 30x50 mm, podlahový, vč. distančních ocelových patek 60x50 mm z plechu tl. 3 mm (2x4 ks), pozink - ozn. Z5d</t>
  </si>
  <si>
    <t>119711480</t>
  </si>
  <si>
    <t>132</t>
  </si>
  <si>
    <t>767101330</t>
  </si>
  <si>
    <t>Ocelový profil L 30x50 mm, podlahový, vč. distančních ocelových patek 60x50 mm z plechu tl. 3 mm (2x2 ks), pozink - ozn. Z5e</t>
  </si>
  <si>
    <t>1673698266</t>
  </si>
  <si>
    <t>133</t>
  </si>
  <si>
    <t>767101340</t>
  </si>
  <si>
    <t>Ocelový profil L 30x50 mm, podlahový, vč. distančních ocelových patek 60x50 mm z plechu tl. 3 mm (2x2 ks), pozink - ozn. Z5f</t>
  </si>
  <si>
    <t>2047934170</t>
  </si>
  <si>
    <t>134</t>
  </si>
  <si>
    <t>767101400</t>
  </si>
  <si>
    <t>Krycí dvířka elektroskříně, plech tl. 2,5 mm, nástřik syntetickou barvou, pozink, nosná kce z jackelu 40x20x3 mm, nátěr černou kovářskou barvou, vel. 845x1925 mm, nástřik syntetickou barvou - ozn. Z6a</t>
  </si>
  <si>
    <t>-1368144132</t>
  </si>
  <si>
    <t>135</t>
  </si>
  <si>
    <t>767101410</t>
  </si>
  <si>
    <t>Krycí dvířka zařízení EZS, plech tl. 2,5 mm, nástřik syntetickou barvou, pozink, nosná kce z jackelu 40x20x3 mm, nátěr černou kovářskou barvou, vel. 845x1925 mm, nástřik syntetickou barvou - ozn. Z6b</t>
  </si>
  <si>
    <t>-1402299532</t>
  </si>
  <si>
    <t>136</t>
  </si>
  <si>
    <t>767101500</t>
  </si>
  <si>
    <t>Zakrytí průduchu na venkovním schodišti dl. cca 1000 mm, ocelová pásovina š. cca 60+30 mm, plech tl. 5 mm, patky z pásoviny, pozink, nástřik syntetickou barvou - ozn. Z7</t>
  </si>
  <si>
    <t>1540440876</t>
  </si>
  <si>
    <t>137</t>
  </si>
  <si>
    <t>767101600</t>
  </si>
  <si>
    <t>Plechové ostění dveří D1, celkem cca 4 m2, celkem ze 6ti prvků, ocelová pásovina, plech tl. 2 mm, nástřik práškovou epoxidovou barvou, přesné rozměry viz pd - ozn. Z8</t>
  </si>
  <si>
    <t>817763632</t>
  </si>
  <si>
    <t>138</t>
  </si>
  <si>
    <t>767101700</t>
  </si>
  <si>
    <t>Plechové ostění dveří T3, celkem cca 3 m2, celkem ze 6ti prvků, ocelová pásovina, plech tl. 2 mm, nástřik práškovou epoxidovou barvou, přesné rozměry viz pd - ozn. Z9</t>
  </si>
  <si>
    <t>124636318</t>
  </si>
  <si>
    <t>139</t>
  </si>
  <si>
    <t>767101800</t>
  </si>
  <si>
    <t>Plechové ostění otvoru mezi m.1.2 a 1.3, celkem cca 3 m2, celkem ze 3 prvků, ocelová pásovina, plech tl. 2 mm, nástřik práškovou epoxidovou barvou, přesné rozměry viz pd - ozn. Z10</t>
  </si>
  <si>
    <t>-425691592</t>
  </si>
  <si>
    <t>140</t>
  </si>
  <si>
    <t>767101900</t>
  </si>
  <si>
    <t>Plechová obruba zápustná pro svítidlo do sdk podhledu, prášková barva, vnitřní průměr 600 mm - ozn. Z11</t>
  </si>
  <si>
    <t>262144</t>
  </si>
  <si>
    <t>99307489</t>
  </si>
  <si>
    <t>141</t>
  </si>
  <si>
    <t>767200100</t>
  </si>
  <si>
    <t>Prosklená stěna, fixní zasklení, satinované bezpečnostní sklo tl. 10 mm, vel. 5400x3000 mm, ze 6 skel, fixní části kotveny - předpoklad do U-profil nerez mat, v m.1.3, ozn. SD1</t>
  </si>
  <si>
    <t>-1401501247</t>
  </si>
  <si>
    <t>771</t>
  </si>
  <si>
    <t>Podlahy z dlaždic</t>
  </si>
  <si>
    <t>142</t>
  </si>
  <si>
    <t>771471810</t>
  </si>
  <si>
    <t>Demontáž soklíků z dlaždic keramických kladených do malty rovných</t>
  </si>
  <si>
    <t>59909742</t>
  </si>
  <si>
    <t>3,20+1,10</t>
  </si>
  <si>
    <t>143</t>
  </si>
  <si>
    <t>771531047</t>
  </si>
  <si>
    <t>Montáž podlahy z cementových dlaždic lepením flexibilním lepidlem do 25 ks/m2 (dodávka není předmětem nabídky, dlažbu má investor k dispozici)</t>
  </si>
  <si>
    <t>2119509676</t>
  </si>
  <si>
    <t>144</t>
  </si>
  <si>
    <t>771531101</t>
  </si>
  <si>
    <t>Příplatek k cenám montáže podlahy z dlaždic za provádění plochy do 5 m2, dvoubarevné provedení</t>
  </si>
  <si>
    <t>-775079716</t>
  </si>
  <si>
    <t>145</t>
  </si>
  <si>
    <t>771531105</t>
  </si>
  <si>
    <t>Příplatek k cenám montáže podlahy z cihelných dlaždic za dvojnásobný ochranný nátěr rafinovaným lněným olejem</t>
  </si>
  <si>
    <t>-775515692</t>
  </si>
  <si>
    <t>146</t>
  </si>
  <si>
    <t>998771101</t>
  </si>
  <si>
    <t>Přesun hmot tonážní pro podlahy z dlaždic v objektech v do 6 m</t>
  </si>
  <si>
    <t>-84802968</t>
  </si>
  <si>
    <t>783</t>
  </si>
  <si>
    <t>Dokončovací práce - nátěry</t>
  </si>
  <si>
    <t>147</t>
  </si>
  <si>
    <t>783826000</t>
  </si>
  <si>
    <t>Nátěr omítek venkovních vč. penetrace a přípravy podkladu</t>
  </si>
  <si>
    <t>-1766682196</t>
  </si>
  <si>
    <t>výměra dle výkresu A.2.5</t>
  </si>
  <si>
    <t>16,30</t>
  </si>
  <si>
    <t>148</t>
  </si>
  <si>
    <t>783927161</t>
  </si>
  <si>
    <t>Krycí transparentní dvojnásobný akrylátový nátěr betonové podlahy</t>
  </si>
  <si>
    <t>-409944369</t>
  </si>
  <si>
    <t>784</t>
  </si>
  <si>
    <t>Dokončovací práce - malby a tapety</t>
  </si>
  <si>
    <t>149</t>
  </si>
  <si>
    <t>784121003</t>
  </si>
  <si>
    <t>Oškrabání malby v mísnostech výšky do 5,00 m</t>
  </si>
  <si>
    <t>533267547</t>
  </si>
  <si>
    <t>150</t>
  </si>
  <si>
    <t>784212000</t>
  </si>
  <si>
    <t>Malby stěn a stropů vnitřním dekorativním omyvatelným nátěrem vč. penetrace</t>
  </si>
  <si>
    <t>-1107059543</t>
  </si>
  <si>
    <t>přípočet otvorů menších než 4 m2</t>
  </si>
  <si>
    <t>1,00*2,80</t>
  </si>
  <si>
    <t>0,70*1,97*2</t>
  </si>
  <si>
    <t>0,80*1,97</t>
  </si>
  <si>
    <t>151</t>
  </si>
  <si>
    <t>784213000</t>
  </si>
  <si>
    <t>Malby stěn sdk vč. penetrace</t>
  </si>
  <si>
    <t>-1399804678</t>
  </si>
  <si>
    <t>S3*2</t>
  </si>
  <si>
    <t>obklad nadpraží v m.1.02</t>
  </si>
  <si>
    <t>2,00*0,30</t>
  </si>
  <si>
    <t>Práce a dodávky M</t>
  </si>
  <si>
    <t>21-M</t>
  </si>
  <si>
    <t>Elektromontáže (dodávka a montáž, pokud není uvedeno jinak)</t>
  </si>
  <si>
    <t>152</t>
  </si>
  <si>
    <t>210001010</t>
  </si>
  <si>
    <t>Odstranění elektroskříně</t>
  </si>
  <si>
    <t>1063845261</t>
  </si>
  <si>
    <t>153</t>
  </si>
  <si>
    <t>210001020</t>
  </si>
  <si>
    <t>Odstranění dvířek elektroskříně</t>
  </si>
  <si>
    <t>1174066720</t>
  </si>
  <si>
    <t>154</t>
  </si>
  <si>
    <t>210001030</t>
  </si>
  <si>
    <t>Demontáž skřínky EZS</t>
  </si>
  <si>
    <t>595674905</t>
  </si>
  <si>
    <t>155</t>
  </si>
  <si>
    <t>210001040</t>
  </si>
  <si>
    <t>Odstranění zvonků vč. zapravení otvoru</t>
  </si>
  <si>
    <t>-701831847</t>
  </si>
  <si>
    <t>156</t>
  </si>
  <si>
    <t>210001050</t>
  </si>
  <si>
    <t>Demontáž EZS zařízení pro přesunutí</t>
  </si>
  <si>
    <t>-1170053658</t>
  </si>
  <si>
    <t>157</t>
  </si>
  <si>
    <t>210001060</t>
  </si>
  <si>
    <t>Demontáž zabezpečovacího čidla pro přesunutí</t>
  </si>
  <si>
    <t>539171557</t>
  </si>
  <si>
    <t>158</t>
  </si>
  <si>
    <t>210001070</t>
  </si>
  <si>
    <t>Demontáž instalačního můstku elektro nad m. 1.02</t>
  </si>
  <si>
    <t>1451835833</t>
  </si>
  <si>
    <t>159</t>
  </si>
  <si>
    <t>210001080</t>
  </si>
  <si>
    <t>Odstranění elektroskříně vel. 1,20x1,40 vč. vnitřního vybavení a odpojení</t>
  </si>
  <si>
    <t>1117835874</t>
  </si>
  <si>
    <t>160</t>
  </si>
  <si>
    <t>210002010</t>
  </si>
  <si>
    <t>Osazení přesunutého EZS zařízení do prostoru po el. skříni u vstupu</t>
  </si>
  <si>
    <t>425115741</t>
  </si>
  <si>
    <t>161</t>
  </si>
  <si>
    <t>210002020</t>
  </si>
  <si>
    <t>Osazení přesunutého čipového zařízení do vedlejší místnosti chodby</t>
  </si>
  <si>
    <t>835093590</t>
  </si>
  <si>
    <t>162</t>
  </si>
  <si>
    <t>210002030</t>
  </si>
  <si>
    <t>Osazení přesunutého zabezpečovacího čidla</t>
  </si>
  <si>
    <t>26882625</t>
  </si>
  <si>
    <t>163</t>
  </si>
  <si>
    <t>210002040</t>
  </si>
  <si>
    <t>Osazení části přesunutého instalačního můstku elektro do vedlejší místnosti chodby</t>
  </si>
  <si>
    <t>231909797</t>
  </si>
  <si>
    <t>164</t>
  </si>
  <si>
    <t>210003040</t>
  </si>
  <si>
    <t>Kabely 3CxCYKY 1,5 vč. flexibilních plastových chrániček pr. 20 mm, vč. napojení</t>
  </si>
  <si>
    <t>1533893923</t>
  </si>
  <si>
    <t>6,00+2*9,00+11,00+4*6,00+10,50</t>
  </si>
  <si>
    <t>A.2.3</t>
  </si>
  <si>
    <t>2,50</t>
  </si>
  <si>
    <t>165</t>
  </si>
  <si>
    <t>210003050</t>
  </si>
  <si>
    <t>Ohebná dvouplášťová chránička kabelů pr. 100 mm</t>
  </si>
  <si>
    <t>592518779</t>
  </si>
  <si>
    <t>166</t>
  </si>
  <si>
    <t>210003080</t>
  </si>
  <si>
    <t>Jistič jednofázový 16A</t>
  </si>
  <si>
    <t>-1021744767</t>
  </si>
  <si>
    <t>167</t>
  </si>
  <si>
    <t>210003090</t>
  </si>
  <si>
    <t>Univerzální krabička s víčkem</t>
  </si>
  <si>
    <t>-925210805</t>
  </si>
  <si>
    <t>168</t>
  </si>
  <si>
    <t>210004010</t>
  </si>
  <si>
    <t>Výměna stávajícího spínače za nový keramický jednoduchý</t>
  </si>
  <si>
    <t>-261792553</t>
  </si>
  <si>
    <t>169</t>
  </si>
  <si>
    <t>210004011</t>
  </si>
  <si>
    <t>Nový spínač keramický jednoduchý</t>
  </si>
  <si>
    <t>-1798640038</t>
  </si>
  <si>
    <t>170</t>
  </si>
  <si>
    <t>210004012</t>
  </si>
  <si>
    <t>Nový spínač keramický dvojitý</t>
  </si>
  <si>
    <t>-660234116</t>
  </si>
  <si>
    <t>171</t>
  </si>
  <si>
    <t>210004020</t>
  </si>
  <si>
    <t>Příprava pro osazení stropního svítidla</t>
  </si>
  <si>
    <t>1005508000</t>
  </si>
  <si>
    <t>172</t>
  </si>
  <si>
    <t>210005010</t>
  </si>
  <si>
    <t>Revize zařízení EZS a docházkového systému</t>
  </si>
  <si>
    <t>-1971424743</t>
  </si>
  <si>
    <t>Ostatní</t>
  </si>
  <si>
    <t>800</t>
  </si>
  <si>
    <t>Umělecké dodávky (montáž a dodávka vč. osazení do stěn nebo stropu)</t>
  </si>
  <si>
    <t>173</t>
  </si>
  <si>
    <t>800100110</t>
  </si>
  <si>
    <t>Svítidlo zavěšené na mosazné tyči, průměr 1000 mm, matné, bílé, polyethylen, 3x80W, IP 20, příprava - lustrhák (bližší popis viz pd)</t>
  </si>
  <si>
    <t>382212802</t>
  </si>
  <si>
    <t>174</t>
  </si>
  <si>
    <t>800100120</t>
  </si>
  <si>
    <t>Svítidlo zapuštěné do kruhového dekoračního prvku, průměr 1200 mm, sleněné, 4x14W + 4x21W, IP 20 (bližší popis viz pd)</t>
  </si>
  <si>
    <t>314188567</t>
  </si>
  <si>
    <t>175</t>
  </si>
  <si>
    <t>800100130</t>
  </si>
  <si>
    <t>Kruhový dekorační prvek, dekorativní podomítkový fabion, vnitřní průměr 1200 mm (bližší popis viz pd)</t>
  </si>
  <si>
    <t>209806992</t>
  </si>
  <si>
    <t>176</t>
  </si>
  <si>
    <t>800100140</t>
  </si>
  <si>
    <t>Svítidlo zapuštěné do SDK podhledu, skleněné, IP 44, 1x40W + 1x60W, kruhové, průměr 600 mm (bližší popis viz pd)</t>
  </si>
  <si>
    <t>-2015604123</t>
  </si>
  <si>
    <t>177</t>
  </si>
  <si>
    <t>800100160</t>
  </si>
  <si>
    <t>Svítidlo zavěšené na mosazné tyči, sklo bílé matné, skleněné, 1x33W (bližší popis viz pd)</t>
  </si>
  <si>
    <t>-17716517</t>
  </si>
  <si>
    <t>VRN - Vedlejší rozpočtové náklady</t>
  </si>
  <si>
    <t>030001000</t>
  </si>
  <si>
    <t>Zařízení staveniště, ochranné konstrukce, protiprašná opatření</t>
  </si>
  <si>
    <t>Kč</t>
  </si>
  <si>
    <t>1024</t>
  </si>
  <si>
    <t>-800510544</t>
  </si>
  <si>
    <t>045203000</t>
  </si>
  <si>
    <t>Kompletační a koordinační činnost hlavního dodavatele stavby</t>
  </si>
  <si>
    <t>-673678514</t>
  </si>
  <si>
    <t>092002000</t>
  </si>
  <si>
    <t>Ostatní náklady související s provozem</t>
  </si>
  <si>
    <t>-1446638834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</si>
  <si>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</si>
  <si>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</si>
  <si>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</si>
  <si>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</si>
  <si>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</si>
  <si>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</si>
  <si>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</si>
  <si>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</si>
  <si>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</si>
  <si>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</si>
  <si>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</si>
  <si>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</si>
  <si>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</si>
  <si>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</si>
  <si>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</si>
  <si>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</si>
  <si>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</si>
  <si>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</si>
  <si>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</si>
  <si>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</si>
  <si>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</si>
  <si>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</si>
  <si>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</si>
  <si>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</si>
  <si>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</si>
  <si>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</si>
  <si>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</si>
  <si>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</si>
  <si>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</si>
  <si>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</si>
  <si>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</si>
  <si>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</si>
  <si>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</si>
  <si>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</si>
  <si>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</si>
  <si>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</si>
  <si>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</si>
  <si>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</si>
  <si>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</si>
  <si>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</si>
  <si>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</si>
  <si>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</si>
  <si>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</si>
  <si>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</si>
  <si>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</si>
  <si>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</si>
  <si>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</si>
  <si>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</si>
  <si>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</si>
  <si>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</si>
  <si>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</si>
  <si>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</si>
  <si>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</si>
  <si>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</si>
  <si>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</si>
  <si>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</t>
  </si>
  <si>
    <t>Poznámka - nepovinný údaj pro položku soupisu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</si>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</sst>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2" borderId="1" xfId="0" applyFont="1" applyFill="1" applyBorder="1" applyAlignment="1">
      <alignment horizontal="left" vertical="center"/>
      <protection locked="0"/>
    </xf>
    <xf numFmtId="0" fontId="42" fillId="2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20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23</v>
      </c>
      <c r="AL7" s="29"/>
      <c r="AM7" s="29"/>
      <c r="AN7" s="35" t="s">
        <v>24</v>
      </c>
      <c r="AO7" s="29"/>
      <c r="AP7" s="29"/>
      <c r="AQ7" s="31"/>
      <c r="BE7" s="39"/>
      <c r="BS7" s="24" t="s">
        <v>25</v>
      </c>
    </row>
    <row r="8" ht="14.4" customHeight="1">
      <c r="B8" s="28"/>
      <c r="C8" s="29"/>
      <c r="D8" s="40" t="s">
        <v>26</v>
      </c>
      <c r="E8" s="29"/>
      <c r="F8" s="29"/>
      <c r="G8" s="29"/>
      <c r="H8" s="29"/>
      <c r="I8" s="29"/>
      <c r="J8" s="29"/>
      <c r="K8" s="35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28</v>
      </c>
      <c r="AL8" s="29"/>
      <c r="AM8" s="29"/>
      <c r="AN8" s="41" t="s">
        <v>29</v>
      </c>
      <c r="AO8" s="29"/>
      <c r="AP8" s="29"/>
      <c r="AQ8" s="31"/>
      <c r="BE8" s="39"/>
      <c r="BS8" s="24" t="s">
        <v>30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31</v>
      </c>
    </row>
    <row r="10" ht="14.4" customHeight="1">
      <c r="B10" s="28"/>
      <c r="C10" s="29"/>
      <c r="D10" s="40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33</v>
      </c>
      <c r="AL10" s="29"/>
      <c r="AM10" s="29"/>
      <c r="AN10" s="35" t="s">
        <v>24</v>
      </c>
      <c r="AO10" s="29"/>
      <c r="AP10" s="29"/>
      <c r="AQ10" s="31"/>
      <c r="BE10" s="39"/>
      <c r="BS10" s="24" t="s">
        <v>20</v>
      </c>
    </row>
    <row r="11" ht="18.48" customHeight="1">
      <c r="B11" s="28"/>
      <c r="C11" s="29"/>
      <c r="D11" s="29"/>
      <c r="E11" s="35" t="s">
        <v>34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35</v>
      </c>
      <c r="AL11" s="29"/>
      <c r="AM11" s="29"/>
      <c r="AN11" s="35" t="s">
        <v>24</v>
      </c>
      <c r="AO11" s="29"/>
      <c r="AP11" s="29"/>
      <c r="AQ11" s="31"/>
      <c r="BE11" s="39"/>
      <c r="BS11" s="24" t="s">
        <v>20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20</v>
      </c>
    </row>
    <row r="13" ht="14.4" customHeight="1">
      <c r="B13" s="28"/>
      <c r="C13" s="29"/>
      <c r="D13" s="40" t="s">
        <v>36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33</v>
      </c>
      <c r="AL13" s="29"/>
      <c r="AM13" s="29"/>
      <c r="AN13" s="42" t="s">
        <v>37</v>
      </c>
      <c r="AO13" s="29"/>
      <c r="AP13" s="29"/>
      <c r="AQ13" s="31"/>
      <c r="BE13" s="39"/>
      <c r="BS13" s="24" t="s">
        <v>20</v>
      </c>
    </row>
    <row r="14">
      <c r="B14" s="28"/>
      <c r="C14" s="29"/>
      <c r="D14" s="29"/>
      <c r="E14" s="42" t="s">
        <v>37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35</v>
      </c>
      <c r="AL14" s="29"/>
      <c r="AM14" s="29"/>
      <c r="AN14" s="42" t="s">
        <v>37</v>
      </c>
      <c r="AO14" s="29"/>
      <c r="AP14" s="29"/>
      <c r="AQ14" s="31"/>
      <c r="BE14" s="39"/>
      <c r="BS14" s="24" t="s">
        <v>20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33</v>
      </c>
      <c r="AL16" s="29"/>
      <c r="AM16" s="29"/>
      <c r="AN16" s="35" t="s">
        <v>24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35</v>
      </c>
      <c r="AL17" s="29"/>
      <c r="AM17" s="29"/>
      <c r="AN17" s="35" t="s">
        <v>24</v>
      </c>
      <c r="AO17" s="29"/>
      <c r="AP17" s="29"/>
      <c r="AQ17" s="31"/>
      <c r="BE17" s="39"/>
      <c r="BS17" s="24" t="s">
        <v>40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24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40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42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43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44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45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46</v>
      </c>
      <c r="E26" s="54"/>
      <c r="F26" s="55" t="s">
        <v>47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48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49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50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51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52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53</v>
      </c>
      <c r="U32" s="61"/>
      <c r="V32" s="61"/>
      <c r="W32" s="61"/>
      <c r="X32" s="63" t="s">
        <v>54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55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JANMNIRA3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VSTUPNÍ HALA RADNICE MNICHOVO HRADIŠTĚ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26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MNICHOVO HRADIŠTĚ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28</v>
      </c>
      <c r="AJ44" s="74"/>
      <c r="AK44" s="74"/>
      <c r="AL44" s="74"/>
      <c r="AM44" s="85" t="str">
        <f>IF(AN8= "","",AN8)</f>
        <v>2. 11. 2017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32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Město Mnichovo Hradiště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38</v>
      </c>
      <c r="AJ46" s="74"/>
      <c r="AK46" s="74"/>
      <c r="AL46" s="74"/>
      <c r="AM46" s="77" t="str">
        <f>IF(E17="","",E17)</f>
        <v>ANUK architekti</v>
      </c>
      <c r="AN46" s="77"/>
      <c r="AO46" s="77"/>
      <c r="AP46" s="77"/>
      <c r="AQ46" s="74"/>
      <c r="AR46" s="72"/>
      <c r="AS46" s="86" t="s">
        <v>56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36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57</v>
      </c>
      <c r="D49" s="97"/>
      <c r="E49" s="97"/>
      <c r="F49" s="97"/>
      <c r="G49" s="97"/>
      <c r="H49" s="98"/>
      <c r="I49" s="99" t="s">
        <v>58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59</v>
      </c>
      <c r="AH49" s="97"/>
      <c r="AI49" s="97"/>
      <c r="AJ49" s="97"/>
      <c r="AK49" s="97"/>
      <c r="AL49" s="97"/>
      <c r="AM49" s="97"/>
      <c r="AN49" s="99" t="s">
        <v>60</v>
      </c>
      <c r="AO49" s="97"/>
      <c r="AP49" s="97"/>
      <c r="AQ49" s="101" t="s">
        <v>61</v>
      </c>
      <c r="AR49" s="72"/>
      <c r="AS49" s="102" t="s">
        <v>62</v>
      </c>
      <c r="AT49" s="103" t="s">
        <v>63</v>
      </c>
      <c r="AU49" s="103" t="s">
        <v>64</v>
      </c>
      <c r="AV49" s="103" t="s">
        <v>65</v>
      </c>
      <c r="AW49" s="103" t="s">
        <v>66</v>
      </c>
      <c r="AX49" s="103" t="s">
        <v>67</v>
      </c>
      <c r="AY49" s="103" t="s">
        <v>68</v>
      </c>
      <c r="AZ49" s="103" t="s">
        <v>69</v>
      </c>
      <c r="BA49" s="103" t="s">
        <v>70</v>
      </c>
      <c r="BB49" s="103" t="s">
        <v>71</v>
      </c>
      <c r="BC49" s="103" t="s">
        <v>72</v>
      </c>
      <c r="BD49" s="104" t="s">
        <v>73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74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ROUND(SUM(AG52:AG53),2)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24</v>
      </c>
      <c r="AR51" s="83"/>
      <c r="AS51" s="113">
        <f>ROUND(SUM(AS52:AS53),2)</f>
        <v>0</v>
      </c>
      <c r="AT51" s="114">
        <f>ROUND(SUM(AV51:AW51),2)</f>
        <v>0</v>
      </c>
      <c r="AU51" s="115">
        <f>ROUND(SUM(AU52:AU53),5)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ROUND(SUM(AZ52:AZ53),2)</f>
        <v>0</v>
      </c>
      <c r="BA51" s="114">
        <f>ROUND(SUM(BA52:BA53),2)</f>
        <v>0</v>
      </c>
      <c r="BB51" s="114">
        <f>ROUND(SUM(BB52:BB53),2)</f>
        <v>0</v>
      </c>
      <c r="BC51" s="114">
        <f>ROUND(SUM(BC52:BC53),2)</f>
        <v>0</v>
      </c>
      <c r="BD51" s="116">
        <f>ROUND(SUM(BD52:BD53),2)</f>
        <v>0</v>
      </c>
      <c r="BS51" s="117" t="s">
        <v>75</v>
      </c>
      <c r="BT51" s="117" t="s">
        <v>76</v>
      </c>
      <c r="BU51" s="118" t="s">
        <v>77</v>
      </c>
      <c r="BV51" s="117" t="s">
        <v>78</v>
      </c>
      <c r="BW51" s="117" t="s">
        <v>7</v>
      </c>
      <c r="BX51" s="117" t="s">
        <v>79</v>
      </c>
      <c r="CL51" s="117" t="s">
        <v>22</v>
      </c>
    </row>
    <row r="52" s="5" customFormat="1" ht="16.5" customHeight="1">
      <c r="A52" s="119" t="s">
        <v>80</v>
      </c>
      <c r="B52" s="120"/>
      <c r="C52" s="121"/>
      <c r="D52" s="122" t="s">
        <v>81</v>
      </c>
      <c r="E52" s="122"/>
      <c r="F52" s="122"/>
      <c r="G52" s="122"/>
      <c r="H52" s="122"/>
      <c r="I52" s="123"/>
      <c r="J52" s="122" t="s">
        <v>82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'ARS - Architektonicko-sta...'!J27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83</v>
      </c>
      <c r="AR52" s="126"/>
      <c r="AS52" s="127">
        <v>0</v>
      </c>
      <c r="AT52" s="128">
        <f>ROUND(SUM(AV52:AW52),2)</f>
        <v>0</v>
      </c>
      <c r="AU52" s="129">
        <f>'ARS - Architektonicko-sta...'!P95</f>
        <v>0</v>
      </c>
      <c r="AV52" s="128">
        <f>'ARS - Architektonicko-sta...'!J30</f>
        <v>0</v>
      </c>
      <c r="AW52" s="128">
        <f>'ARS - Architektonicko-sta...'!J31</f>
        <v>0</v>
      </c>
      <c r="AX52" s="128">
        <f>'ARS - Architektonicko-sta...'!J32</f>
        <v>0</v>
      </c>
      <c r="AY52" s="128">
        <f>'ARS - Architektonicko-sta...'!J33</f>
        <v>0</v>
      </c>
      <c r="AZ52" s="128">
        <f>'ARS - Architektonicko-sta...'!F30</f>
        <v>0</v>
      </c>
      <c r="BA52" s="128">
        <f>'ARS - Architektonicko-sta...'!F31</f>
        <v>0</v>
      </c>
      <c r="BB52" s="128">
        <f>'ARS - Architektonicko-sta...'!F32</f>
        <v>0</v>
      </c>
      <c r="BC52" s="128">
        <f>'ARS - Architektonicko-sta...'!F33</f>
        <v>0</v>
      </c>
      <c r="BD52" s="130">
        <f>'ARS - Architektonicko-sta...'!F34</f>
        <v>0</v>
      </c>
      <c r="BT52" s="131" t="s">
        <v>25</v>
      </c>
      <c r="BV52" s="131" t="s">
        <v>78</v>
      </c>
      <c r="BW52" s="131" t="s">
        <v>84</v>
      </c>
      <c r="BX52" s="131" t="s">
        <v>7</v>
      </c>
      <c r="CL52" s="131" t="s">
        <v>22</v>
      </c>
      <c r="CM52" s="131" t="s">
        <v>85</v>
      </c>
    </row>
    <row r="53" s="5" customFormat="1" ht="16.5" customHeight="1">
      <c r="A53" s="119" t="s">
        <v>80</v>
      </c>
      <c r="B53" s="120"/>
      <c r="C53" s="121"/>
      <c r="D53" s="122" t="s">
        <v>86</v>
      </c>
      <c r="E53" s="122"/>
      <c r="F53" s="122"/>
      <c r="G53" s="122"/>
      <c r="H53" s="122"/>
      <c r="I53" s="123"/>
      <c r="J53" s="122" t="s">
        <v>87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'VRN - Vedlejší rozpočtové...'!J27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83</v>
      </c>
      <c r="AR53" s="126"/>
      <c r="AS53" s="132">
        <v>0</v>
      </c>
      <c r="AT53" s="133">
        <f>ROUND(SUM(AV53:AW53),2)</f>
        <v>0</v>
      </c>
      <c r="AU53" s="134">
        <f>'VRN - Vedlejší rozpočtové...'!P77</f>
        <v>0</v>
      </c>
      <c r="AV53" s="133">
        <f>'VRN - Vedlejší rozpočtové...'!J30</f>
        <v>0</v>
      </c>
      <c r="AW53" s="133">
        <f>'VRN - Vedlejší rozpočtové...'!J31</f>
        <v>0</v>
      </c>
      <c r="AX53" s="133">
        <f>'VRN - Vedlejší rozpočtové...'!J32</f>
        <v>0</v>
      </c>
      <c r="AY53" s="133">
        <f>'VRN - Vedlejší rozpočtové...'!J33</f>
        <v>0</v>
      </c>
      <c r="AZ53" s="133">
        <f>'VRN - Vedlejší rozpočtové...'!F30</f>
        <v>0</v>
      </c>
      <c r="BA53" s="133">
        <f>'VRN - Vedlejší rozpočtové...'!F31</f>
        <v>0</v>
      </c>
      <c r="BB53" s="133">
        <f>'VRN - Vedlejší rozpočtové...'!F32</f>
        <v>0</v>
      </c>
      <c r="BC53" s="133">
        <f>'VRN - Vedlejší rozpočtové...'!F33</f>
        <v>0</v>
      </c>
      <c r="BD53" s="135">
        <f>'VRN - Vedlejší rozpočtové...'!F34</f>
        <v>0</v>
      </c>
      <c r="BT53" s="131" t="s">
        <v>25</v>
      </c>
      <c r="BV53" s="131" t="s">
        <v>78</v>
      </c>
      <c r="BW53" s="131" t="s">
        <v>88</v>
      </c>
      <c r="BX53" s="131" t="s">
        <v>7</v>
      </c>
      <c r="CL53" s="131" t="s">
        <v>22</v>
      </c>
      <c r="CM53" s="131" t="s">
        <v>85</v>
      </c>
    </row>
    <row r="54" s="1" customFormat="1" ht="30" customHeight="1">
      <c r="B54" s="46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2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72"/>
    </row>
  </sheetData>
  <sheetProtection sheet="1" formatColumns="0" formatRows="0" objects="1" scenarios="1" spinCount="100000" saltValue="oZzbQFzY5mhWFSyBvwkZ6kp/ySRwCNfT7p1nJNQYlGfcLaHlluxamGwOBgTLQV3LMayDHtxHkmL4vIIOyyIFZw==" hashValue="HBh08q+UyDKViKmeQhwxBSIgqDwj9KNrVExcqDhYN6svf2Dn1UhEL91YnjfdpDBvBaMNKA5DYBYvMW9NzOyyCw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ARS - Architektonicko-sta...'!C2" display="/"/>
    <hyperlink ref="A53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89</v>
      </c>
      <c r="G1" s="139" t="s">
        <v>90</v>
      </c>
      <c r="H1" s="139"/>
      <c r="I1" s="140"/>
      <c r="J1" s="139" t="s">
        <v>91</v>
      </c>
      <c r="K1" s="138" t="s">
        <v>92</v>
      </c>
      <c r="L1" s="139" t="s">
        <v>93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  <c r="AZ2" s="141" t="s">
        <v>94</v>
      </c>
      <c r="BA2" s="141" t="s">
        <v>24</v>
      </c>
      <c r="BB2" s="141" t="s">
        <v>24</v>
      </c>
      <c r="BC2" s="141" t="s">
        <v>95</v>
      </c>
      <c r="BD2" s="141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85</v>
      </c>
      <c r="AZ3" s="141" t="s">
        <v>96</v>
      </c>
      <c r="BA3" s="141" t="s">
        <v>24</v>
      </c>
      <c r="BB3" s="141" t="s">
        <v>24</v>
      </c>
      <c r="BC3" s="141" t="s">
        <v>97</v>
      </c>
      <c r="BD3" s="141" t="s">
        <v>85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99</v>
      </c>
      <c r="BA4" s="141" t="s">
        <v>24</v>
      </c>
      <c r="BB4" s="141" t="s">
        <v>24</v>
      </c>
      <c r="BC4" s="141" t="s">
        <v>100</v>
      </c>
      <c r="BD4" s="141" t="s">
        <v>85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  <c r="AZ5" s="141" t="s">
        <v>101</v>
      </c>
      <c r="BA5" s="141" t="s">
        <v>24</v>
      </c>
      <c r="BB5" s="141" t="s">
        <v>24</v>
      </c>
      <c r="BC5" s="141" t="s">
        <v>102</v>
      </c>
      <c r="BD5" s="141" t="s">
        <v>85</v>
      </c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  <c r="AZ6" s="141" t="s">
        <v>103</v>
      </c>
      <c r="BA6" s="141" t="s">
        <v>24</v>
      </c>
      <c r="BB6" s="141" t="s">
        <v>24</v>
      </c>
      <c r="BC6" s="141" t="s">
        <v>104</v>
      </c>
      <c r="BD6" s="141" t="s">
        <v>85</v>
      </c>
    </row>
    <row r="7" ht="16.5" customHeight="1">
      <c r="B7" s="28"/>
      <c r="C7" s="29"/>
      <c r="D7" s="29"/>
      <c r="E7" s="144" t="str">
        <f>'Rekapitulace stavby'!K6</f>
        <v>VSTUPNÍ HALA RADNICE MNICHOVO HRADIŠTĚ</v>
      </c>
      <c r="F7" s="40"/>
      <c r="G7" s="40"/>
      <c r="H7" s="40"/>
      <c r="I7" s="143"/>
      <c r="J7" s="29"/>
      <c r="K7" s="31"/>
      <c r="AZ7" s="141" t="s">
        <v>105</v>
      </c>
      <c r="BA7" s="141" t="s">
        <v>24</v>
      </c>
      <c r="BB7" s="141" t="s">
        <v>24</v>
      </c>
      <c r="BC7" s="141" t="s">
        <v>106</v>
      </c>
      <c r="BD7" s="141" t="s">
        <v>85</v>
      </c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5"/>
      <c r="J8" s="47"/>
      <c r="K8" s="51"/>
      <c r="AZ8" s="141" t="s">
        <v>108</v>
      </c>
      <c r="BA8" s="141" t="s">
        <v>24</v>
      </c>
      <c r="BB8" s="141" t="s">
        <v>24</v>
      </c>
      <c r="BC8" s="141" t="s">
        <v>109</v>
      </c>
      <c r="BD8" s="141" t="s">
        <v>85</v>
      </c>
    </row>
    <row r="9" s="1" customFormat="1" ht="36.96" customHeight="1">
      <c r="B9" s="46"/>
      <c r="C9" s="47"/>
      <c r="D9" s="47"/>
      <c r="E9" s="146" t="s">
        <v>110</v>
      </c>
      <c r="F9" s="47"/>
      <c r="G9" s="47"/>
      <c r="H9" s="47"/>
      <c r="I9" s="145"/>
      <c r="J9" s="47"/>
      <c r="K9" s="51"/>
      <c r="AZ9" s="141" t="s">
        <v>111</v>
      </c>
      <c r="BA9" s="141" t="s">
        <v>24</v>
      </c>
      <c r="BB9" s="141" t="s">
        <v>24</v>
      </c>
      <c r="BC9" s="141" t="s">
        <v>112</v>
      </c>
      <c r="BD9" s="141" t="s">
        <v>85</v>
      </c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  <c r="AZ10" s="141" t="s">
        <v>113</v>
      </c>
      <c r="BA10" s="141" t="s">
        <v>24</v>
      </c>
      <c r="BB10" s="141" t="s">
        <v>24</v>
      </c>
      <c r="BC10" s="141" t="s">
        <v>114</v>
      </c>
      <c r="BD10" s="141" t="s">
        <v>85</v>
      </c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7" t="s">
        <v>23</v>
      </c>
      <c r="J11" s="35" t="s">
        <v>24</v>
      </c>
      <c r="K11" s="51"/>
      <c r="AZ11" s="141" t="s">
        <v>115</v>
      </c>
      <c r="BA11" s="141" t="s">
        <v>24</v>
      </c>
      <c r="BB11" s="141" t="s">
        <v>24</v>
      </c>
      <c r="BC11" s="141" t="s">
        <v>116</v>
      </c>
      <c r="BD11" s="141" t="s">
        <v>85</v>
      </c>
    </row>
    <row r="12" s="1" customFormat="1" ht="14.4" customHeight="1">
      <c r="B12" s="46"/>
      <c r="C12" s="47"/>
      <c r="D12" s="40" t="s">
        <v>26</v>
      </c>
      <c r="E12" s="47"/>
      <c r="F12" s="35" t="s">
        <v>27</v>
      </c>
      <c r="G12" s="47"/>
      <c r="H12" s="47"/>
      <c r="I12" s="147" t="s">
        <v>28</v>
      </c>
      <c r="J12" s="148" t="str">
        <f>'Rekapitulace stavby'!AN8</f>
        <v>2. 11. 2017</v>
      </c>
      <c r="K12" s="51"/>
      <c r="AZ12" s="141" t="s">
        <v>117</v>
      </c>
      <c r="BA12" s="141" t="s">
        <v>24</v>
      </c>
      <c r="BB12" s="141" t="s">
        <v>24</v>
      </c>
      <c r="BC12" s="141" t="s">
        <v>118</v>
      </c>
      <c r="BD12" s="141" t="s">
        <v>85</v>
      </c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  <c r="AZ13" s="141" t="s">
        <v>119</v>
      </c>
      <c r="BA13" s="141" t="s">
        <v>24</v>
      </c>
      <c r="BB13" s="141" t="s">
        <v>24</v>
      </c>
      <c r="BC13" s="141" t="s">
        <v>120</v>
      </c>
      <c r="BD13" s="141" t="s">
        <v>85</v>
      </c>
    </row>
    <row r="14" s="1" customFormat="1" ht="14.4" customHeight="1">
      <c r="B14" s="46"/>
      <c r="C14" s="47"/>
      <c r="D14" s="40" t="s">
        <v>32</v>
      </c>
      <c r="E14" s="47"/>
      <c r="F14" s="47"/>
      <c r="G14" s="47"/>
      <c r="H14" s="47"/>
      <c r="I14" s="147" t="s">
        <v>33</v>
      </c>
      <c r="J14" s="35" t="s">
        <v>24</v>
      </c>
      <c r="K14" s="51"/>
    </row>
    <row r="15" s="1" customFormat="1" ht="18" customHeight="1">
      <c r="B15" s="46"/>
      <c r="C15" s="47"/>
      <c r="D15" s="47"/>
      <c r="E15" s="35" t="s">
        <v>34</v>
      </c>
      <c r="F15" s="47"/>
      <c r="G15" s="47"/>
      <c r="H15" s="47"/>
      <c r="I15" s="147" t="s">
        <v>35</v>
      </c>
      <c r="J15" s="35" t="s">
        <v>24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36</v>
      </c>
      <c r="E17" s="47"/>
      <c r="F17" s="47"/>
      <c r="G17" s="47"/>
      <c r="H17" s="47"/>
      <c r="I17" s="147" t="s">
        <v>33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35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38</v>
      </c>
      <c r="E20" s="47"/>
      <c r="F20" s="47"/>
      <c r="G20" s="47"/>
      <c r="H20" s="47"/>
      <c r="I20" s="147" t="s">
        <v>33</v>
      </c>
      <c r="J20" s="35" t="s">
        <v>24</v>
      </c>
      <c r="K20" s="51"/>
    </row>
    <row r="21" s="1" customFormat="1" ht="18" customHeight="1">
      <c r="B21" s="46"/>
      <c r="C21" s="47"/>
      <c r="D21" s="47"/>
      <c r="E21" s="35" t="s">
        <v>39</v>
      </c>
      <c r="F21" s="47"/>
      <c r="G21" s="47"/>
      <c r="H21" s="47"/>
      <c r="I21" s="147" t="s">
        <v>35</v>
      </c>
      <c r="J21" s="35" t="s">
        <v>24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41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24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5"/>
      <c r="J27" s="156">
        <f>ROUND(J95,2)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ROUND(SUM(BE95:BE710), 2)</f>
        <v>0</v>
      </c>
      <c r="G30" s="47"/>
      <c r="H30" s="47"/>
      <c r="I30" s="159">
        <v>0.20999999999999999</v>
      </c>
      <c r="J30" s="158">
        <f>ROUND(ROUND((SUM(BE95:BE710)),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ROUND(SUM(BF95:BF710), 2)</f>
        <v>0</v>
      </c>
      <c r="G31" s="47"/>
      <c r="H31" s="47"/>
      <c r="I31" s="159">
        <v>0.14999999999999999</v>
      </c>
      <c r="J31" s="158">
        <f>ROUND(ROUND((SUM(BF95:BF710)),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ROUND(SUM(BG95:BG710),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ROUND(SUM(BH95:BH710),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ROUND(SUM(BI95:BI710),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121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VSTUPNÍ HALA RADNICE MNICHOVO HRADIŠTĚ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ARS - Architektonicko-stavební část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26</v>
      </c>
      <c r="D49" s="47"/>
      <c r="E49" s="47"/>
      <c r="F49" s="35" t="str">
        <f>F12</f>
        <v>MNICHOVO HRADIŠTĚ</v>
      </c>
      <c r="G49" s="47"/>
      <c r="H49" s="47"/>
      <c r="I49" s="147" t="s">
        <v>28</v>
      </c>
      <c r="J49" s="148" t="str">
        <f>IF(J12="","",J12)</f>
        <v>2. 11. 2017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32</v>
      </c>
      <c r="D51" s="47"/>
      <c r="E51" s="47"/>
      <c r="F51" s="35" t="str">
        <f>E15</f>
        <v>Město Mnichovo Hradiště</v>
      </c>
      <c r="G51" s="47"/>
      <c r="H51" s="47"/>
      <c r="I51" s="147" t="s">
        <v>38</v>
      </c>
      <c r="J51" s="44" t="str">
        <f>E21</f>
        <v>ANUK architekti</v>
      </c>
      <c r="K51" s="51"/>
    </row>
    <row r="52" s="1" customFormat="1" ht="14.4" customHeight="1">
      <c r="B52" s="46"/>
      <c r="C52" s="40" t="s">
        <v>36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122</v>
      </c>
      <c r="D54" s="160"/>
      <c r="E54" s="160"/>
      <c r="F54" s="160"/>
      <c r="G54" s="160"/>
      <c r="H54" s="160"/>
      <c r="I54" s="174"/>
      <c r="J54" s="175" t="s">
        <v>123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124</v>
      </c>
      <c r="D56" s="47"/>
      <c r="E56" s="47"/>
      <c r="F56" s="47"/>
      <c r="G56" s="47"/>
      <c r="H56" s="47"/>
      <c r="I56" s="145"/>
      <c r="J56" s="156">
        <f>J95</f>
        <v>0</v>
      </c>
      <c r="K56" s="51"/>
      <c r="AU56" s="24" t="s">
        <v>125</v>
      </c>
    </row>
    <row r="57" s="7" customFormat="1" ht="24.96" customHeight="1">
      <c r="B57" s="178"/>
      <c r="C57" s="179"/>
      <c r="D57" s="180" t="s">
        <v>126</v>
      </c>
      <c r="E57" s="181"/>
      <c r="F57" s="181"/>
      <c r="G57" s="181"/>
      <c r="H57" s="181"/>
      <c r="I57" s="182"/>
      <c r="J57" s="183">
        <f>J96</f>
        <v>0</v>
      </c>
      <c r="K57" s="184"/>
    </row>
    <row r="58" s="8" customFormat="1" ht="19.92" customHeight="1">
      <c r="B58" s="185"/>
      <c r="C58" s="186"/>
      <c r="D58" s="187" t="s">
        <v>127</v>
      </c>
      <c r="E58" s="188"/>
      <c r="F58" s="188"/>
      <c r="G58" s="188"/>
      <c r="H58" s="188"/>
      <c r="I58" s="189"/>
      <c r="J58" s="190">
        <f>J97</f>
        <v>0</v>
      </c>
      <c r="K58" s="191"/>
    </row>
    <row r="59" s="8" customFormat="1" ht="19.92" customHeight="1">
      <c r="B59" s="185"/>
      <c r="C59" s="186"/>
      <c r="D59" s="187" t="s">
        <v>128</v>
      </c>
      <c r="E59" s="188"/>
      <c r="F59" s="188"/>
      <c r="G59" s="188"/>
      <c r="H59" s="188"/>
      <c r="I59" s="189"/>
      <c r="J59" s="190">
        <f>J163</f>
        <v>0</v>
      </c>
      <c r="K59" s="191"/>
    </row>
    <row r="60" s="8" customFormat="1" ht="19.92" customHeight="1">
      <c r="B60" s="185"/>
      <c r="C60" s="186"/>
      <c r="D60" s="187" t="s">
        <v>129</v>
      </c>
      <c r="E60" s="188"/>
      <c r="F60" s="188"/>
      <c r="G60" s="188"/>
      <c r="H60" s="188"/>
      <c r="I60" s="189"/>
      <c r="J60" s="190">
        <f>J377</f>
        <v>0</v>
      </c>
      <c r="K60" s="191"/>
    </row>
    <row r="61" s="8" customFormat="1" ht="14.88" customHeight="1">
      <c r="B61" s="185"/>
      <c r="C61" s="186"/>
      <c r="D61" s="187" t="s">
        <v>130</v>
      </c>
      <c r="E61" s="188"/>
      <c r="F61" s="188"/>
      <c r="G61" s="188"/>
      <c r="H61" s="188"/>
      <c r="I61" s="189"/>
      <c r="J61" s="190">
        <f>J499</f>
        <v>0</v>
      </c>
      <c r="K61" s="191"/>
    </row>
    <row r="62" s="8" customFormat="1" ht="19.92" customHeight="1">
      <c r="B62" s="185"/>
      <c r="C62" s="186"/>
      <c r="D62" s="187" t="s">
        <v>131</v>
      </c>
      <c r="E62" s="188"/>
      <c r="F62" s="188"/>
      <c r="G62" s="188"/>
      <c r="H62" s="188"/>
      <c r="I62" s="189"/>
      <c r="J62" s="190">
        <f>J511</f>
        <v>0</v>
      </c>
      <c r="K62" s="191"/>
    </row>
    <row r="63" s="7" customFormat="1" ht="24.96" customHeight="1">
      <c r="B63" s="178"/>
      <c r="C63" s="179"/>
      <c r="D63" s="180" t="s">
        <v>132</v>
      </c>
      <c r="E63" s="181"/>
      <c r="F63" s="181"/>
      <c r="G63" s="181"/>
      <c r="H63" s="181"/>
      <c r="I63" s="182"/>
      <c r="J63" s="183">
        <f>J513</f>
        <v>0</v>
      </c>
      <c r="K63" s="184"/>
    </row>
    <row r="64" s="8" customFormat="1" ht="19.92" customHeight="1"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J514</f>
        <v>0</v>
      </c>
      <c r="K64" s="191"/>
    </row>
    <row r="65" s="8" customFormat="1" ht="19.92" customHeight="1">
      <c r="B65" s="185"/>
      <c r="C65" s="186"/>
      <c r="D65" s="187" t="s">
        <v>134</v>
      </c>
      <c r="E65" s="188"/>
      <c r="F65" s="188"/>
      <c r="G65" s="188"/>
      <c r="H65" s="188"/>
      <c r="I65" s="189"/>
      <c r="J65" s="190">
        <f>J530</f>
        <v>0</v>
      </c>
      <c r="K65" s="191"/>
    </row>
    <row r="66" s="8" customFormat="1" ht="19.92" customHeight="1">
      <c r="B66" s="185"/>
      <c r="C66" s="186"/>
      <c r="D66" s="187" t="s">
        <v>135</v>
      </c>
      <c r="E66" s="188"/>
      <c r="F66" s="188"/>
      <c r="G66" s="188"/>
      <c r="H66" s="188"/>
      <c r="I66" s="189"/>
      <c r="J66" s="190">
        <f>J543</f>
        <v>0</v>
      </c>
      <c r="K66" s="191"/>
    </row>
    <row r="67" s="8" customFormat="1" ht="19.92" customHeight="1">
      <c r="B67" s="185"/>
      <c r="C67" s="186"/>
      <c r="D67" s="187" t="s">
        <v>136</v>
      </c>
      <c r="E67" s="188"/>
      <c r="F67" s="188"/>
      <c r="G67" s="188"/>
      <c r="H67" s="188"/>
      <c r="I67" s="189"/>
      <c r="J67" s="190">
        <f>J566</f>
        <v>0</v>
      </c>
      <c r="K67" s="191"/>
    </row>
    <row r="68" s="8" customFormat="1" ht="19.92" customHeight="1">
      <c r="B68" s="185"/>
      <c r="C68" s="186"/>
      <c r="D68" s="187" t="s">
        <v>137</v>
      </c>
      <c r="E68" s="188"/>
      <c r="F68" s="188"/>
      <c r="G68" s="188"/>
      <c r="H68" s="188"/>
      <c r="I68" s="189"/>
      <c r="J68" s="190">
        <f>J597</f>
        <v>0</v>
      </c>
      <c r="K68" s="191"/>
    </row>
    <row r="69" s="8" customFormat="1" ht="19.92" customHeight="1">
      <c r="B69" s="185"/>
      <c r="C69" s="186"/>
      <c r="D69" s="187" t="s">
        <v>138</v>
      </c>
      <c r="E69" s="188"/>
      <c r="F69" s="188"/>
      <c r="G69" s="188"/>
      <c r="H69" s="188"/>
      <c r="I69" s="189"/>
      <c r="J69" s="190">
        <f>J626</f>
        <v>0</v>
      </c>
      <c r="K69" s="191"/>
    </row>
    <row r="70" s="8" customFormat="1" ht="19.92" customHeight="1">
      <c r="B70" s="185"/>
      <c r="C70" s="186"/>
      <c r="D70" s="187" t="s">
        <v>139</v>
      </c>
      <c r="E70" s="188"/>
      <c r="F70" s="188"/>
      <c r="G70" s="188"/>
      <c r="H70" s="188"/>
      <c r="I70" s="189"/>
      <c r="J70" s="190">
        <f>J638</f>
        <v>0</v>
      </c>
      <c r="K70" s="191"/>
    </row>
    <row r="71" s="8" customFormat="1" ht="19.92" customHeight="1">
      <c r="B71" s="185"/>
      <c r="C71" s="186"/>
      <c r="D71" s="187" t="s">
        <v>140</v>
      </c>
      <c r="E71" s="188"/>
      <c r="F71" s="188"/>
      <c r="G71" s="188"/>
      <c r="H71" s="188"/>
      <c r="I71" s="189"/>
      <c r="J71" s="190">
        <f>J644</f>
        <v>0</v>
      </c>
      <c r="K71" s="191"/>
    </row>
    <row r="72" s="7" customFormat="1" ht="24.96" customHeight="1">
      <c r="B72" s="178"/>
      <c r="C72" s="179"/>
      <c r="D72" s="180" t="s">
        <v>141</v>
      </c>
      <c r="E72" s="181"/>
      <c r="F72" s="181"/>
      <c r="G72" s="181"/>
      <c r="H72" s="181"/>
      <c r="I72" s="182"/>
      <c r="J72" s="183">
        <f>J670</f>
        <v>0</v>
      </c>
      <c r="K72" s="184"/>
    </row>
    <row r="73" s="8" customFormat="1" ht="19.92" customHeight="1">
      <c r="B73" s="185"/>
      <c r="C73" s="186"/>
      <c r="D73" s="187" t="s">
        <v>142</v>
      </c>
      <c r="E73" s="188"/>
      <c r="F73" s="188"/>
      <c r="G73" s="188"/>
      <c r="H73" s="188"/>
      <c r="I73" s="189"/>
      <c r="J73" s="190">
        <f>J671</f>
        <v>0</v>
      </c>
      <c r="K73" s="191"/>
    </row>
    <row r="74" s="7" customFormat="1" ht="24.96" customHeight="1">
      <c r="B74" s="178"/>
      <c r="C74" s="179"/>
      <c r="D74" s="180" t="s">
        <v>143</v>
      </c>
      <c r="E74" s="181"/>
      <c r="F74" s="181"/>
      <c r="G74" s="181"/>
      <c r="H74" s="181"/>
      <c r="I74" s="182"/>
      <c r="J74" s="183">
        <f>J704</f>
        <v>0</v>
      </c>
      <c r="K74" s="184"/>
    </row>
    <row r="75" s="8" customFormat="1" ht="19.92" customHeight="1">
      <c r="B75" s="185"/>
      <c r="C75" s="186"/>
      <c r="D75" s="187" t="s">
        <v>144</v>
      </c>
      <c r="E75" s="188"/>
      <c r="F75" s="188"/>
      <c r="G75" s="188"/>
      <c r="H75" s="188"/>
      <c r="I75" s="189"/>
      <c r="J75" s="190">
        <f>J705</f>
        <v>0</v>
      </c>
      <c r="K75" s="191"/>
    </row>
    <row r="76" s="1" customFormat="1" ht="21.84" customHeight="1">
      <c r="B76" s="46"/>
      <c r="C76" s="47"/>
      <c r="D76" s="47"/>
      <c r="E76" s="47"/>
      <c r="F76" s="47"/>
      <c r="G76" s="47"/>
      <c r="H76" s="47"/>
      <c r="I76" s="145"/>
      <c r="J76" s="47"/>
      <c r="K76" s="51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67"/>
      <c r="J77" s="68"/>
      <c r="K77" s="69"/>
    </row>
    <row r="81" s="1" customFormat="1" ht="6.96" customHeight="1">
      <c r="B81" s="70"/>
      <c r="C81" s="71"/>
      <c r="D81" s="71"/>
      <c r="E81" s="71"/>
      <c r="F81" s="71"/>
      <c r="G81" s="71"/>
      <c r="H81" s="71"/>
      <c r="I81" s="170"/>
      <c r="J81" s="71"/>
      <c r="K81" s="71"/>
      <c r="L81" s="72"/>
    </row>
    <row r="82" s="1" customFormat="1" ht="36.96" customHeight="1">
      <c r="B82" s="46"/>
      <c r="C82" s="73" t="s">
        <v>145</v>
      </c>
      <c r="D82" s="74"/>
      <c r="E82" s="74"/>
      <c r="F82" s="74"/>
      <c r="G82" s="74"/>
      <c r="H82" s="74"/>
      <c r="I82" s="192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192"/>
      <c r="J83" s="74"/>
      <c r="K83" s="74"/>
      <c r="L83" s="72"/>
    </row>
    <row r="84" s="1" customFormat="1" ht="14.4" customHeight="1">
      <c r="B84" s="46"/>
      <c r="C84" s="76" t="s">
        <v>18</v>
      </c>
      <c r="D84" s="74"/>
      <c r="E84" s="74"/>
      <c r="F84" s="74"/>
      <c r="G84" s="74"/>
      <c r="H84" s="74"/>
      <c r="I84" s="192"/>
      <c r="J84" s="74"/>
      <c r="K84" s="74"/>
      <c r="L84" s="72"/>
    </row>
    <row r="85" s="1" customFormat="1" ht="16.5" customHeight="1">
      <c r="B85" s="46"/>
      <c r="C85" s="74"/>
      <c r="D85" s="74"/>
      <c r="E85" s="193" t="str">
        <f>E7</f>
        <v>VSTUPNÍ HALA RADNICE MNICHOVO HRADIŠTĚ</v>
      </c>
      <c r="F85" s="76"/>
      <c r="G85" s="76"/>
      <c r="H85" s="76"/>
      <c r="I85" s="192"/>
      <c r="J85" s="74"/>
      <c r="K85" s="74"/>
      <c r="L85" s="72"/>
    </row>
    <row r="86" s="1" customFormat="1" ht="14.4" customHeight="1">
      <c r="B86" s="46"/>
      <c r="C86" s="76" t="s">
        <v>107</v>
      </c>
      <c r="D86" s="74"/>
      <c r="E86" s="74"/>
      <c r="F86" s="74"/>
      <c r="G86" s="74"/>
      <c r="H86" s="74"/>
      <c r="I86" s="192"/>
      <c r="J86" s="74"/>
      <c r="K86" s="74"/>
      <c r="L86" s="72"/>
    </row>
    <row r="87" s="1" customFormat="1" ht="17.25" customHeight="1">
      <c r="B87" s="46"/>
      <c r="C87" s="74"/>
      <c r="D87" s="74"/>
      <c r="E87" s="82" t="str">
        <f>E9</f>
        <v>ARS - Architektonicko-stavební část</v>
      </c>
      <c r="F87" s="74"/>
      <c r="G87" s="74"/>
      <c r="H87" s="74"/>
      <c r="I87" s="192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2"/>
      <c r="J88" s="74"/>
      <c r="K88" s="74"/>
      <c r="L88" s="72"/>
    </row>
    <row r="89" s="1" customFormat="1" ht="18" customHeight="1">
      <c r="B89" s="46"/>
      <c r="C89" s="76" t="s">
        <v>26</v>
      </c>
      <c r="D89" s="74"/>
      <c r="E89" s="74"/>
      <c r="F89" s="194" t="str">
        <f>F12</f>
        <v>MNICHOVO HRADIŠTĚ</v>
      </c>
      <c r="G89" s="74"/>
      <c r="H89" s="74"/>
      <c r="I89" s="195" t="s">
        <v>28</v>
      </c>
      <c r="J89" s="85" t="str">
        <f>IF(J12="","",J12)</f>
        <v>2. 11. 2017</v>
      </c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192"/>
      <c r="J90" s="74"/>
      <c r="K90" s="74"/>
      <c r="L90" s="72"/>
    </row>
    <row r="91" s="1" customFormat="1">
      <c r="B91" s="46"/>
      <c r="C91" s="76" t="s">
        <v>32</v>
      </c>
      <c r="D91" s="74"/>
      <c r="E91" s="74"/>
      <c r="F91" s="194" t="str">
        <f>E15</f>
        <v>Město Mnichovo Hradiště</v>
      </c>
      <c r="G91" s="74"/>
      <c r="H91" s="74"/>
      <c r="I91" s="195" t="s">
        <v>38</v>
      </c>
      <c r="J91" s="194" t="str">
        <f>E21</f>
        <v>ANUK architekti</v>
      </c>
      <c r="K91" s="74"/>
      <c r="L91" s="72"/>
    </row>
    <row r="92" s="1" customFormat="1" ht="14.4" customHeight="1">
      <c r="B92" s="46"/>
      <c r="C92" s="76" t="s">
        <v>36</v>
      </c>
      <c r="D92" s="74"/>
      <c r="E92" s="74"/>
      <c r="F92" s="194" t="str">
        <f>IF(E18="","",E18)</f>
        <v/>
      </c>
      <c r="G92" s="74"/>
      <c r="H92" s="74"/>
      <c r="I92" s="192"/>
      <c r="J92" s="74"/>
      <c r="K92" s="74"/>
      <c r="L92" s="72"/>
    </row>
    <row r="93" s="1" customFormat="1" ht="10.32" customHeight="1">
      <c r="B93" s="46"/>
      <c r="C93" s="74"/>
      <c r="D93" s="74"/>
      <c r="E93" s="74"/>
      <c r="F93" s="74"/>
      <c r="G93" s="74"/>
      <c r="H93" s="74"/>
      <c r="I93" s="192"/>
      <c r="J93" s="74"/>
      <c r="K93" s="74"/>
      <c r="L93" s="72"/>
    </row>
    <row r="94" s="9" customFormat="1" ht="29.28" customHeight="1">
      <c r="B94" s="196"/>
      <c r="C94" s="197" t="s">
        <v>146</v>
      </c>
      <c r="D94" s="198" t="s">
        <v>61</v>
      </c>
      <c r="E94" s="198" t="s">
        <v>57</v>
      </c>
      <c r="F94" s="198" t="s">
        <v>147</v>
      </c>
      <c r="G94" s="198" t="s">
        <v>148</v>
      </c>
      <c r="H94" s="198" t="s">
        <v>149</v>
      </c>
      <c r="I94" s="199" t="s">
        <v>150</v>
      </c>
      <c r="J94" s="198" t="s">
        <v>123</v>
      </c>
      <c r="K94" s="200" t="s">
        <v>151</v>
      </c>
      <c r="L94" s="201"/>
      <c r="M94" s="102" t="s">
        <v>152</v>
      </c>
      <c r="N94" s="103" t="s">
        <v>46</v>
      </c>
      <c r="O94" s="103" t="s">
        <v>153</v>
      </c>
      <c r="P94" s="103" t="s">
        <v>154</v>
      </c>
      <c r="Q94" s="103" t="s">
        <v>155</v>
      </c>
      <c r="R94" s="103" t="s">
        <v>156</v>
      </c>
      <c r="S94" s="103" t="s">
        <v>157</v>
      </c>
      <c r="T94" s="104" t="s">
        <v>158</v>
      </c>
    </row>
    <row r="95" s="1" customFormat="1" ht="29.28" customHeight="1">
      <c r="B95" s="46"/>
      <c r="C95" s="108" t="s">
        <v>124</v>
      </c>
      <c r="D95" s="74"/>
      <c r="E95" s="74"/>
      <c r="F95" s="74"/>
      <c r="G95" s="74"/>
      <c r="H95" s="74"/>
      <c r="I95" s="192"/>
      <c r="J95" s="202">
        <f>BK95</f>
        <v>0</v>
      </c>
      <c r="K95" s="74"/>
      <c r="L95" s="72"/>
      <c r="M95" s="105"/>
      <c r="N95" s="106"/>
      <c r="O95" s="106"/>
      <c r="P95" s="203">
        <f>P96+P513+P670+P704</f>
        <v>0</v>
      </c>
      <c r="Q95" s="106"/>
      <c r="R95" s="203">
        <f>R96+R513+R670+R704</f>
        <v>37.234980350000008</v>
      </c>
      <c r="S95" s="106"/>
      <c r="T95" s="204">
        <f>T96+T513+T670+T704</f>
        <v>65.125250180000023</v>
      </c>
      <c r="AT95" s="24" t="s">
        <v>75</v>
      </c>
      <c r="AU95" s="24" t="s">
        <v>125</v>
      </c>
      <c r="BK95" s="205">
        <f>BK96+BK513+BK670+BK704</f>
        <v>0</v>
      </c>
    </row>
    <row r="96" s="10" customFormat="1" ht="37.44" customHeight="1">
      <c r="B96" s="206"/>
      <c r="C96" s="207"/>
      <c r="D96" s="208" t="s">
        <v>75</v>
      </c>
      <c r="E96" s="209" t="s">
        <v>159</v>
      </c>
      <c r="F96" s="209" t="s">
        <v>160</v>
      </c>
      <c r="G96" s="207"/>
      <c r="H96" s="207"/>
      <c r="I96" s="210"/>
      <c r="J96" s="211">
        <f>BK96</f>
        <v>0</v>
      </c>
      <c r="K96" s="207"/>
      <c r="L96" s="212"/>
      <c r="M96" s="213"/>
      <c r="N96" s="214"/>
      <c r="O96" s="214"/>
      <c r="P96" s="215">
        <f>P97+P163+P377+P511</f>
        <v>0</v>
      </c>
      <c r="Q96" s="214"/>
      <c r="R96" s="215">
        <f>R97+R163+R377+R511</f>
        <v>35.580931700000008</v>
      </c>
      <c r="S96" s="214"/>
      <c r="T96" s="216">
        <f>T97+T163+T377+T511</f>
        <v>65.02071100000002</v>
      </c>
      <c r="AR96" s="217" t="s">
        <v>25</v>
      </c>
      <c r="AT96" s="218" t="s">
        <v>75</v>
      </c>
      <c r="AU96" s="218" t="s">
        <v>76</v>
      </c>
      <c r="AY96" s="217" t="s">
        <v>161</v>
      </c>
      <c r="BK96" s="219">
        <f>BK97+BK163+BK377+BK511</f>
        <v>0</v>
      </c>
    </row>
    <row r="97" s="10" customFormat="1" ht="19.92" customHeight="1">
      <c r="B97" s="206"/>
      <c r="C97" s="207"/>
      <c r="D97" s="208" t="s">
        <v>75</v>
      </c>
      <c r="E97" s="220" t="s">
        <v>162</v>
      </c>
      <c r="F97" s="220" t="s">
        <v>163</v>
      </c>
      <c r="G97" s="207"/>
      <c r="H97" s="207"/>
      <c r="I97" s="210"/>
      <c r="J97" s="221">
        <f>BK97</f>
        <v>0</v>
      </c>
      <c r="K97" s="207"/>
      <c r="L97" s="212"/>
      <c r="M97" s="213"/>
      <c r="N97" s="214"/>
      <c r="O97" s="214"/>
      <c r="P97" s="215">
        <f>SUM(P98:P162)</f>
        <v>0</v>
      </c>
      <c r="Q97" s="214"/>
      <c r="R97" s="215">
        <f>SUM(R98:R162)</f>
        <v>12.576952459999999</v>
      </c>
      <c r="S97" s="214"/>
      <c r="T97" s="216">
        <f>SUM(T98:T162)</f>
        <v>0</v>
      </c>
      <c r="AR97" s="217" t="s">
        <v>25</v>
      </c>
      <c r="AT97" s="218" t="s">
        <v>75</v>
      </c>
      <c r="AU97" s="218" t="s">
        <v>25</v>
      </c>
      <c r="AY97" s="217" t="s">
        <v>161</v>
      </c>
      <c r="BK97" s="219">
        <f>SUM(BK98:BK162)</f>
        <v>0</v>
      </c>
    </row>
    <row r="98" s="1" customFormat="1" ht="25.5" customHeight="1">
      <c r="B98" s="46"/>
      <c r="C98" s="222" t="s">
        <v>25</v>
      </c>
      <c r="D98" s="222" t="s">
        <v>164</v>
      </c>
      <c r="E98" s="223" t="s">
        <v>165</v>
      </c>
      <c r="F98" s="224" t="s">
        <v>166</v>
      </c>
      <c r="G98" s="225" t="s">
        <v>167</v>
      </c>
      <c r="H98" s="226">
        <v>0.41999999999999998</v>
      </c>
      <c r="I98" s="227"/>
      <c r="J98" s="228">
        <f>ROUND(I98*H98,2)</f>
        <v>0</v>
      </c>
      <c r="K98" s="224" t="s">
        <v>168</v>
      </c>
      <c r="L98" s="72"/>
      <c r="M98" s="229" t="s">
        <v>24</v>
      </c>
      <c r="N98" s="230" t="s">
        <v>47</v>
      </c>
      <c r="O98" s="47"/>
      <c r="P98" s="231">
        <f>O98*H98</f>
        <v>0</v>
      </c>
      <c r="Q98" s="231">
        <v>1.8775</v>
      </c>
      <c r="R98" s="231">
        <f>Q98*H98</f>
        <v>0.78854999999999997</v>
      </c>
      <c r="S98" s="231">
        <v>0</v>
      </c>
      <c r="T98" s="232">
        <f>S98*H98</f>
        <v>0</v>
      </c>
      <c r="AR98" s="24" t="s">
        <v>169</v>
      </c>
      <c r="AT98" s="24" t="s">
        <v>164</v>
      </c>
      <c r="AU98" s="24" t="s">
        <v>85</v>
      </c>
      <c r="AY98" s="24" t="s">
        <v>161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25</v>
      </c>
      <c r="BK98" s="233">
        <f>ROUND(I98*H98,2)</f>
        <v>0</v>
      </c>
      <c r="BL98" s="24" t="s">
        <v>169</v>
      </c>
      <c r="BM98" s="24" t="s">
        <v>170</v>
      </c>
    </row>
    <row r="99" s="11" customFormat="1">
      <c r="B99" s="234"/>
      <c r="C99" s="235"/>
      <c r="D99" s="236" t="s">
        <v>171</v>
      </c>
      <c r="E99" s="237" t="s">
        <v>24</v>
      </c>
      <c r="F99" s="238" t="s">
        <v>172</v>
      </c>
      <c r="G99" s="235"/>
      <c r="H99" s="237" t="s">
        <v>24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AT99" s="244" t="s">
        <v>171</v>
      </c>
      <c r="AU99" s="244" t="s">
        <v>85</v>
      </c>
      <c r="AV99" s="11" t="s">
        <v>25</v>
      </c>
      <c r="AW99" s="11" t="s">
        <v>40</v>
      </c>
      <c r="AX99" s="11" t="s">
        <v>76</v>
      </c>
      <c r="AY99" s="244" t="s">
        <v>161</v>
      </c>
    </row>
    <row r="100" s="11" customFormat="1">
      <c r="B100" s="234"/>
      <c r="C100" s="235"/>
      <c r="D100" s="236" t="s">
        <v>171</v>
      </c>
      <c r="E100" s="237" t="s">
        <v>24</v>
      </c>
      <c r="F100" s="238" t="s">
        <v>173</v>
      </c>
      <c r="G100" s="235"/>
      <c r="H100" s="237" t="s">
        <v>24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AT100" s="244" t="s">
        <v>171</v>
      </c>
      <c r="AU100" s="244" t="s">
        <v>85</v>
      </c>
      <c r="AV100" s="11" t="s">
        <v>25</v>
      </c>
      <c r="AW100" s="11" t="s">
        <v>40</v>
      </c>
      <c r="AX100" s="11" t="s">
        <v>76</v>
      </c>
      <c r="AY100" s="244" t="s">
        <v>161</v>
      </c>
    </row>
    <row r="101" s="12" customFormat="1">
      <c r="B101" s="245"/>
      <c r="C101" s="246"/>
      <c r="D101" s="236" t="s">
        <v>171</v>
      </c>
      <c r="E101" s="247" t="s">
        <v>24</v>
      </c>
      <c r="F101" s="248" t="s">
        <v>174</v>
      </c>
      <c r="G101" s="246"/>
      <c r="H101" s="249">
        <v>0.41999999999999998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171</v>
      </c>
      <c r="AU101" s="255" t="s">
        <v>85</v>
      </c>
      <c r="AV101" s="12" t="s">
        <v>85</v>
      </c>
      <c r="AW101" s="12" t="s">
        <v>40</v>
      </c>
      <c r="AX101" s="12" t="s">
        <v>76</v>
      </c>
      <c r="AY101" s="255" t="s">
        <v>161</v>
      </c>
    </row>
    <row r="102" s="13" customFormat="1">
      <c r="B102" s="256"/>
      <c r="C102" s="257"/>
      <c r="D102" s="236" t="s">
        <v>171</v>
      </c>
      <c r="E102" s="258" t="s">
        <v>24</v>
      </c>
      <c r="F102" s="259" t="s">
        <v>175</v>
      </c>
      <c r="G102" s="257"/>
      <c r="H102" s="260">
        <v>0.41999999999999998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AT102" s="266" t="s">
        <v>171</v>
      </c>
      <c r="AU102" s="266" t="s">
        <v>85</v>
      </c>
      <c r="AV102" s="13" t="s">
        <v>169</v>
      </c>
      <c r="AW102" s="13" t="s">
        <v>40</v>
      </c>
      <c r="AX102" s="13" t="s">
        <v>25</v>
      </c>
      <c r="AY102" s="266" t="s">
        <v>161</v>
      </c>
    </row>
    <row r="103" s="1" customFormat="1" ht="16.5" customHeight="1">
      <c r="B103" s="46"/>
      <c r="C103" s="222" t="s">
        <v>85</v>
      </c>
      <c r="D103" s="222" t="s">
        <v>164</v>
      </c>
      <c r="E103" s="223" t="s">
        <v>176</v>
      </c>
      <c r="F103" s="224" t="s">
        <v>177</v>
      </c>
      <c r="G103" s="225" t="s">
        <v>167</v>
      </c>
      <c r="H103" s="226">
        <v>1.345</v>
      </c>
      <c r="I103" s="227"/>
      <c r="J103" s="228">
        <f>ROUND(I103*H103,2)</f>
        <v>0</v>
      </c>
      <c r="K103" s="224" t="s">
        <v>168</v>
      </c>
      <c r="L103" s="72"/>
      <c r="M103" s="229" t="s">
        <v>24</v>
      </c>
      <c r="N103" s="230" t="s">
        <v>47</v>
      </c>
      <c r="O103" s="47"/>
      <c r="P103" s="231">
        <f>O103*H103</f>
        <v>0</v>
      </c>
      <c r="Q103" s="231">
        <v>1.8487199999999999</v>
      </c>
      <c r="R103" s="231">
        <f>Q103*H103</f>
        <v>2.4865283999999996</v>
      </c>
      <c r="S103" s="231">
        <v>0</v>
      </c>
      <c r="T103" s="232">
        <f>S103*H103</f>
        <v>0</v>
      </c>
      <c r="AR103" s="24" t="s">
        <v>169</v>
      </c>
      <c r="AT103" s="24" t="s">
        <v>164</v>
      </c>
      <c r="AU103" s="24" t="s">
        <v>85</v>
      </c>
      <c r="AY103" s="24" t="s">
        <v>161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25</v>
      </c>
      <c r="BK103" s="233">
        <f>ROUND(I103*H103,2)</f>
        <v>0</v>
      </c>
      <c r="BL103" s="24" t="s">
        <v>169</v>
      </c>
      <c r="BM103" s="24" t="s">
        <v>178</v>
      </c>
    </row>
    <row r="104" s="11" customFormat="1">
      <c r="B104" s="234"/>
      <c r="C104" s="235"/>
      <c r="D104" s="236" t="s">
        <v>171</v>
      </c>
      <c r="E104" s="237" t="s">
        <v>24</v>
      </c>
      <c r="F104" s="238" t="s">
        <v>179</v>
      </c>
      <c r="G104" s="235"/>
      <c r="H104" s="237" t="s">
        <v>24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AT104" s="244" t="s">
        <v>171</v>
      </c>
      <c r="AU104" s="244" t="s">
        <v>85</v>
      </c>
      <c r="AV104" s="11" t="s">
        <v>25</v>
      </c>
      <c r="AW104" s="11" t="s">
        <v>40</v>
      </c>
      <c r="AX104" s="11" t="s">
        <v>76</v>
      </c>
      <c r="AY104" s="244" t="s">
        <v>161</v>
      </c>
    </row>
    <row r="105" s="12" customFormat="1">
      <c r="B105" s="245"/>
      <c r="C105" s="246"/>
      <c r="D105" s="236" t="s">
        <v>171</v>
      </c>
      <c r="E105" s="247" t="s">
        <v>24</v>
      </c>
      <c r="F105" s="248" t="s">
        <v>180</v>
      </c>
      <c r="G105" s="246"/>
      <c r="H105" s="249">
        <v>0.27900000000000003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171</v>
      </c>
      <c r="AU105" s="255" t="s">
        <v>85</v>
      </c>
      <c r="AV105" s="12" t="s">
        <v>85</v>
      </c>
      <c r="AW105" s="12" t="s">
        <v>40</v>
      </c>
      <c r="AX105" s="12" t="s">
        <v>76</v>
      </c>
      <c r="AY105" s="255" t="s">
        <v>161</v>
      </c>
    </row>
    <row r="106" s="11" customFormat="1">
      <c r="B106" s="234"/>
      <c r="C106" s="235"/>
      <c r="D106" s="236" t="s">
        <v>171</v>
      </c>
      <c r="E106" s="237" t="s">
        <v>24</v>
      </c>
      <c r="F106" s="238" t="s">
        <v>181</v>
      </c>
      <c r="G106" s="235"/>
      <c r="H106" s="237" t="s">
        <v>24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171</v>
      </c>
      <c r="AU106" s="244" t="s">
        <v>85</v>
      </c>
      <c r="AV106" s="11" t="s">
        <v>25</v>
      </c>
      <c r="AW106" s="11" t="s">
        <v>40</v>
      </c>
      <c r="AX106" s="11" t="s">
        <v>76</v>
      </c>
      <c r="AY106" s="244" t="s">
        <v>161</v>
      </c>
    </row>
    <row r="107" s="12" customFormat="1">
      <c r="B107" s="245"/>
      <c r="C107" s="246"/>
      <c r="D107" s="236" t="s">
        <v>171</v>
      </c>
      <c r="E107" s="247" t="s">
        <v>24</v>
      </c>
      <c r="F107" s="248" t="s">
        <v>182</v>
      </c>
      <c r="G107" s="246"/>
      <c r="H107" s="249">
        <v>0.084000000000000005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171</v>
      </c>
      <c r="AU107" s="255" t="s">
        <v>85</v>
      </c>
      <c r="AV107" s="12" t="s">
        <v>85</v>
      </c>
      <c r="AW107" s="12" t="s">
        <v>40</v>
      </c>
      <c r="AX107" s="12" t="s">
        <v>76</v>
      </c>
      <c r="AY107" s="255" t="s">
        <v>161</v>
      </c>
    </row>
    <row r="108" s="11" customFormat="1">
      <c r="B108" s="234"/>
      <c r="C108" s="235"/>
      <c r="D108" s="236" t="s">
        <v>171</v>
      </c>
      <c r="E108" s="237" t="s">
        <v>24</v>
      </c>
      <c r="F108" s="238" t="s">
        <v>183</v>
      </c>
      <c r="G108" s="235"/>
      <c r="H108" s="237" t="s">
        <v>24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171</v>
      </c>
      <c r="AU108" s="244" t="s">
        <v>85</v>
      </c>
      <c r="AV108" s="11" t="s">
        <v>25</v>
      </c>
      <c r="AW108" s="11" t="s">
        <v>40</v>
      </c>
      <c r="AX108" s="11" t="s">
        <v>76</v>
      </c>
      <c r="AY108" s="244" t="s">
        <v>161</v>
      </c>
    </row>
    <row r="109" s="12" customFormat="1">
      <c r="B109" s="245"/>
      <c r="C109" s="246"/>
      <c r="D109" s="236" t="s">
        <v>171</v>
      </c>
      <c r="E109" s="247" t="s">
        <v>24</v>
      </c>
      <c r="F109" s="248" t="s">
        <v>184</v>
      </c>
      <c r="G109" s="246"/>
      <c r="H109" s="249">
        <v>0.13200000000000001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171</v>
      </c>
      <c r="AU109" s="255" t="s">
        <v>85</v>
      </c>
      <c r="AV109" s="12" t="s">
        <v>85</v>
      </c>
      <c r="AW109" s="12" t="s">
        <v>40</v>
      </c>
      <c r="AX109" s="12" t="s">
        <v>76</v>
      </c>
      <c r="AY109" s="255" t="s">
        <v>161</v>
      </c>
    </row>
    <row r="110" s="11" customFormat="1">
      <c r="B110" s="234"/>
      <c r="C110" s="235"/>
      <c r="D110" s="236" t="s">
        <v>171</v>
      </c>
      <c r="E110" s="237" t="s">
        <v>24</v>
      </c>
      <c r="F110" s="238" t="s">
        <v>185</v>
      </c>
      <c r="G110" s="235"/>
      <c r="H110" s="237" t="s">
        <v>24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171</v>
      </c>
      <c r="AU110" s="244" t="s">
        <v>85</v>
      </c>
      <c r="AV110" s="11" t="s">
        <v>25</v>
      </c>
      <c r="AW110" s="11" t="s">
        <v>40</v>
      </c>
      <c r="AX110" s="11" t="s">
        <v>76</v>
      </c>
      <c r="AY110" s="244" t="s">
        <v>161</v>
      </c>
    </row>
    <row r="111" s="11" customFormat="1">
      <c r="B111" s="234"/>
      <c r="C111" s="235"/>
      <c r="D111" s="236" t="s">
        <v>171</v>
      </c>
      <c r="E111" s="237" t="s">
        <v>24</v>
      </c>
      <c r="F111" s="238" t="s">
        <v>186</v>
      </c>
      <c r="G111" s="235"/>
      <c r="H111" s="237" t="s">
        <v>24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171</v>
      </c>
      <c r="AU111" s="244" t="s">
        <v>85</v>
      </c>
      <c r="AV111" s="11" t="s">
        <v>25</v>
      </c>
      <c r="AW111" s="11" t="s">
        <v>40</v>
      </c>
      <c r="AX111" s="11" t="s">
        <v>76</v>
      </c>
      <c r="AY111" s="244" t="s">
        <v>161</v>
      </c>
    </row>
    <row r="112" s="12" customFormat="1">
      <c r="B112" s="245"/>
      <c r="C112" s="246"/>
      <c r="D112" s="236" t="s">
        <v>171</v>
      </c>
      <c r="E112" s="247" t="s">
        <v>24</v>
      </c>
      <c r="F112" s="248" t="s">
        <v>187</v>
      </c>
      <c r="G112" s="246"/>
      <c r="H112" s="249">
        <v>0.84999999999999998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171</v>
      </c>
      <c r="AU112" s="255" t="s">
        <v>85</v>
      </c>
      <c r="AV112" s="12" t="s">
        <v>85</v>
      </c>
      <c r="AW112" s="12" t="s">
        <v>40</v>
      </c>
      <c r="AX112" s="12" t="s">
        <v>76</v>
      </c>
      <c r="AY112" s="255" t="s">
        <v>161</v>
      </c>
    </row>
    <row r="113" s="12" customFormat="1">
      <c r="B113" s="245"/>
      <c r="C113" s="246"/>
      <c r="D113" s="236" t="s">
        <v>171</v>
      </c>
      <c r="E113" s="247" t="s">
        <v>24</v>
      </c>
      <c r="F113" s="248" t="s">
        <v>24</v>
      </c>
      <c r="G113" s="246"/>
      <c r="H113" s="249">
        <v>0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171</v>
      </c>
      <c r="AU113" s="255" t="s">
        <v>85</v>
      </c>
      <c r="AV113" s="12" t="s">
        <v>85</v>
      </c>
      <c r="AW113" s="12" t="s">
        <v>40</v>
      </c>
      <c r="AX113" s="12" t="s">
        <v>76</v>
      </c>
      <c r="AY113" s="255" t="s">
        <v>161</v>
      </c>
    </row>
    <row r="114" s="13" customFormat="1">
      <c r="B114" s="256"/>
      <c r="C114" s="257"/>
      <c r="D114" s="236" t="s">
        <v>171</v>
      </c>
      <c r="E114" s="258" t="s">
        <v>24</v>
      </c>
      <c r="F114" s="259" t="s">
        <v>175</v>
      </c>
      <c r="G114" s="257"/>
      <c r="H114" s="260">
        <v>1.345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AT114" s="266" t="s">
        <v>171</v>
      </c>
      <c r="AU114" s="266" t="s">
        <v>85</v>
      </c>
      <c r="AV114" s="13" t="s">
        <v>169</v>
      </c>
      <c r="AW114" s="13" t="s">
        <v>40</v>
      </c>
      <c r="AX114" s="13" t="s">
        <v>25</v>
      </c>
      <c r="AY114" s="266" t="s">
        <v>161</v>
      </c>
    </row>
    <row r="115" s="1" customFormat="1" ht="16.5" customHeight="1">
      <c r="B115" s="46"/>
      <c r="C115" s="222" t="s">
        <v>162</v>
      </c>
      <c r="D115" s="222" t="s">
        <v>164</v>
      </c>
      <c r="E115" s="223" t="s">
        <v>188</v>
      </c>
      <c r="F115" s="224" t="s">
        <v>189</v>
      </c>
      <c r="G115" s="225" t="s">
        <v>190</v>
      </c>
      <c r="H115" s="226">
        <v>0.058999999999999997</v>
      </c>
      <c r="I115" s="227"/>
      <c r="J115" s="228">
        <f>ROUND(I115*H115,2)</f>
        <v>0</v>
      </c>
      <c r="K115" s="224" t="s">
        <v>168</v>
      </c>
      <c r="L115" s="72"/>
      <c r="M115" s="229" t="s">
        <v>24</v>
      </c>
      <c r="N115" s="230" t="s">
        <v>47</v>
      </c>
      <c r="O115" s="47"/>
      <c r="P115" s="231">
        <f>O115*H115</f>
        <v>0</v>
      </c>
      <c r="Q115" s="231">
        <v>1.0900000000000001</v>
      </c>
      <c r="R115" s="231">
        <f>Q115*H115</f>
        <v>0.064310000000000006</v>
      </c>
      <c r="S115" s="231">
        <v>0</v>
      </c>
      <c r="T115" s="232">
        <f>S115*H115</f>
        <v>0</v>
      </c>
      <c r="AR115" s="24" t="s">
        <v>169</v>
      </c>
      <c r="AT115" s="24" t="s">
        <v>164</v>
      </c>
      <c r="AU115" s="24" t="s">
        <v>85</v>
      </c>
      <c r="AY115" s="24" t="s">
        <v>161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25</v>
      </c>
      <c r="BK115" s="233">
        <f>ROUND(I115*H115,2)</f>
        <v>0</v>
      </c>
      <c r="BL115" s="24" t="s">
        <v>169</v>
      </c>
      <c r="BM115" s="24" t="s">
        <v>191</v>
      </c>
    </row>
    <row r="116" s="11" customFormat="1">
      <c r="B116" s="234"/>
      <c r="C116" s="235"/>
      <c r="D116" s="236" t="s">
        <v>171</v>
      </c>
      <c r="E116" s="237" t="s">
        <v>24</v>
      </c>
      <c r="F116" s="238" t="s">
        <v>192</v>
      </c>
      <c r="G116" s="235"/>
      <c r="H116" s="237" t="s">
        <v>24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171</v>
      </c>
      <c r="AU116" s="244" t="s">
        <v>85</v>
      </c>
      <c r="AV116" s="11" t="s">
        <v>25</v>
      </c>
      <c r="AW116" s="11" t="s">
        <v>40</v>
      </c>
      <c r="AX116" s="11" t="s">
        <v>76</v>
      </c>
      <c r="AY116" s="244" t="s">
        <v>161</v>
      </c>
    </row>
    <row r="117" s="12" customFormat="1">
      <c r="B117" s="245"/>
      <c r="C117" s="246"/>
      <c r="D117" s="236" t="s">
        <v>171</v>
      </c>
      <c r="E117" s="247" t="s">
        <v>24</v>
      </c>
      <c r="F117" s="248" t="s">
        <v>193</v>
      </c>
      <c r="G117" s="246"/>
      <c r="H117" s="249">
        <v>0.058999999999999997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171</v>
      </c>
      <c r="AU117" s="255" t="s">
        <v>85</v>
      </c>
      <c r="AV117" s="12" t="s">
        <v>85</v>
      </c>
      <c r="AW117" s="12" t="s">
        <v>40</v>
      </c>
      <c r="AX117" s="12" t="s">
        <v>76</v>
      </c>
      <c r="AY117" s="255" t="s">
        <v>161</v>
      </c>
    </row>
    <row r="118" s="12" customFormat="1">
      <c r="B118" s="245"/>
      <c r="C118" s="246"/>
      <c r="D118" s="236" t="s">
        <v>171</v>
      </c>
      <c r="E118" s="247" t="s">
        <v>24</v>
      </c>
      <c r="F118" s="248" t="s">
        <v>24</v>
      </c>
      <c r="G118" s="246"/>
      <c r="H118" s="249">
        <v>0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171</v>
      </c>
      <c r="AU118" s="255" t="s">
        <v>85</v>
      </c>
      <c r="AV118" s="12" t="s">
        <v>85</v>
      </c>
      <c r="AW118" s="12" t="s">
        <v>40</v>
      </c>
      <c r="AX118" s="12" t="s">
        <v>76</v>
      </c>
      <c r="AY118" s="255" t="s">
        <v>161</v>
      </c>
    </row>
    <row r="119" s="13" customFormat="1">
      <c r="B119" s="256"/>
      <c r="C119" s="257"/>
      <c r="D119" s="236" t="s">
        <v>171</v>
      </c>
      <c r="E119" s="258" t="s">
        <v>24</v>
      </c>
      <c r="F119" s="259" t="s">
        <v>175</v>
      </c>
      <c r="G119" s="257"/>
      <c r="H119" s="260">
        <v>0.058999999999999997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AT119" s="266" t="s">
        <v>171</v>
      </c>
      <c r="AU119" s="266" t="s">
        <v>85</v>
      </c>
      <c r="AV119" s="13" t="s">
        <v>169</v>
      </c>
      <c r="AW119" s="13" t="s">
        <v>40</v>
      </c>
      <c r="AX119" s="13" t="s">
        <v>25</v>
      </c>
      <c r="AY119" s="266" t="s">
        <v>161</v>
      </c>
    </row>
    <row r="120" s="1" customFormat="1" ht="16.5" customHeight="1">
      <c r="B120" s="46"/>
      <c r="C120" s="222" t="s">
        <v>169</v>
      </c>
      <c r="D120" s="222" t="s">
        <v>164</v>
      </c>
      <c r="E120" s="223" t="s">
        <v>194</v>
      </c>
      <c r="F120" s="224" t="s">
        <v>195</v>
      </c>
      <c r="G120" s="225" t="s">
        <v>190</v>
      </c>
      <c r="H120" s="226">
        <v>0.41399999999999998</v>
      </c>
      <c r="I120" s="227"/>
      <c r="J120" s="228">
        <f>ROUND(I120*H120,2)</f>
        <v>0</v>
      </c>
      <c r="K120" s="224" t="s">
        <v>168</v>
      </c>
      <c r="L120" s="72"/>
      <c r="M120" s="229" t="s">
        <v>24</v>
      </c>
      <c r="N120" s="230" t="s">
        <v>47</v>
      </c>
      <c r="O120" s="47"/>
      <c r="P120" s="231">
        <f>O120*H120</f>
        <v>0</v>
      </c>
      <c r="Q120" s="231">
        <v>1.0900000000000001</v>
      </c>
      <c r="R120" s="231">
        <f>Q120*H120</f>
        <v>0.45125999999999999</v>
      </c>
      <c r="S120" s="231">
        <v>0</v>
      </c>
      <c r="T120" s="232">
        <f>S120*H120</f>
        <v>0</v>
      </c>
      <c r="AR120" s="24" t="s">
        <v>169</v>
      </c>
      <c r="AT120" s="24" t="s">
        <v>164</v>
      </c>
      <c r="AU120" s="24" t="s">
        <v>85</v>
      </c>
      <c r="AY120" s="24" t="s">
        <v>161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4" t="s">
        <v>25</v>
      </c>
      <c r="BK120" s="233">
        <f>ROUND(I120*H120,2)</f>
        <v>0</v>
      </c>
      <c r="BL120" s="24" t="s">
        <v>169</v>
      </c>
      <c r="BM120" s="24" t="s">
        <v>196</v>
      </c>
    </row>
    <row r="121" s="11" customFormat="1">
      <c r="B121" s="234"/>
      <c r="C121" s="235"/>
      <c r="D121" s="236" t="s">
        <v>171</v>
      </c>
      <c r="E121" s="237" t="s">
        <v>24</v>
      </c>
      <c r="F121" s="238" t="s">
        <v>197</v>
      </c>
      <c r="G121" s="235"/>
      <c r="H121" s="237" t="s">
        <v>24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171</v>
      </c>
      <c r="AU121" s="244" t="s">
        <v>85</v>
      </c>
      <c r="AV121" s="11" t="s">
        <v>25</v>
      </c>
      <c r="AW121" s="11" t="s">
        <v>40</v>
      </c>
      <c r="AX121" s="11" t="s">
        <v>76</v>
      </c>
      <c r="AY121" s="244" t="s">
        <v>161</v>
      </c>
    </row>
    <row r="122" s="12" customFormat="1">
      <c r="B122" s="245"/>
      <c r="C122" s="246"/>
      <c r="D122" s="236" t="s">
        <v>171</v>
      </c>
      <c r="E122" s="247" t="s">
        <v>24</v>
      </c>
      <c r="F122" s="248" t="s">
        <v>198</v>
      </c>
      <c r="G122" s="246"/>
      <c r="H122" s="249">
        <v>0.22500000000000001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171</v>
      </c>
      <c r="AU122" s="255" t="s">
        <v>85</v>
      </c>
      <c r="AV122" s="12" t="s">
        <v>85</v>
      </c>
      <c r="AW122" s="12" t="s">
        <v>40</v>
      </c>
      <c r="AX122" s="12" t="s">
        <v>76</v>
      </c>
      <c r="AY122" s="255" t="s">
        <v>161</v>
      </c>
    </row>
    <row r="123" s="11" customFormat="1">
      <c r="B123" s="234"/>
      <c r="C123" s="235"/>
      <c r="D123" s="236" t="s">
        <v>171</v>
      </c>
      <c r="E123" s="237" t="s">
        <v>24</v>
      </c>
      <c r="F123" s="238" t="s">
        <v>199</v>
      </c>
      <c r="G123" s="235"/>
      <c r="H123" s="237" t="s">
        <v>24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171</v>
      </c>
      <c r="AU123" s="244" t="s">
        <v>85</v>
      </c>
      <c r="AV123" s="11" t="s">
        <v>25</v>
      </c>
      <c r="AW123" s="11" t="s">
        <v>40</v>
      </c>
      <c r="AX123" s="11" t="s">
        <v>76</v>
      </c>
      <c r="AY123" s="244" t="s">
        <v>161</v>
      </c>
    </row>
    <row r="124" s="12" customFormat="1">
      <c r="B124" s="245"/>
      <c r="C124" s="246"/>
      <c r="D124" s="236" t="s">
        <v>171</v>
      </c>
      <c r="E124" s="247" t="s">
        <v>24</v>
      </c>
      <c r="F124" s="248" t="s">
        <v>200</v>
      </c>
      <c r="G124" s="246"/>
      <c r="H124" s="249">
        <v>0.10100000000000001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171</v>
      </c>
      <c r="AU124" s="255" t="s">
        <v>85</v>
      </c>
      <c r="AV124" s="12" t="s">
        <v>85</v>
      </c>
      <c r="AW124" s="12" t="s">
        <v>40</v>
      </c>
      <c r="AX124" s="12" t="s">
        <v>76</v>
      </c>
      <c r="AY124" s="255" t="s">
        <v>161</v>
      </c>
    </row>
    <row r="125" s="11" customFormat="1">
      <c r="B125" s="234"/>
      <c r="C125" s="235"/>
      <c r="D125" s="236" t="s">
        <v>171</v>
      </c>
      <c r="E125" s="237" t="s">
        <v>24</v>
      </c>
      <c r="F125" s="238" t="s">
        <v>185</v>
      </c>
      <c r="G125" s="235"/>
      <c r="H125" s="237" t="s">
        <v>24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171</v>
      </c>
      <c r="AU125" s="244" t="s">
        <v>85</v>
      </c>
      <c r="AV125" s="11" t="s">
        <v>25</v>
      </c>
      <c r="AW125" s="11" t="s">
        <v>40</v>
      </c>
      <c r="AX125" s="11" t="s">
        <v>76</v>
      </c>
      <c r="AY125" s="244" t="s">
        <v>161</v>
      </c>
    </row>
    <row r="126" s="11" customFormat="1">
      <c r="B126" s="234"/>
      <c r="C126" s="235"/>
      <c r="D126" s="236" t="s">
        <v>171</v>
      </c>
      <c r="E126" s="237" t="s">
        <v>24</v>
      </c>
      <c r="F126" s="238" t="s">
        <v>186</v>
      </c>
      <c r="G126" s="235"/>
      <c r="H126" s="237" t="s">
        <v>24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AT126" s="244" t="s">
        <v>171</v>
      </c>
      <c r="AU126" s="244" t="s">
        <v>85</v>
      </c>
      <c r="AV126" s="11" t="s">
        <v>25</v>
      </c>
      <c r="AW126" s="11" t="s">
        <v>40</v>
      </c>
      <c r="AX126" s="11" t="s">
        <v>76</v>
      </c>
      <c r="AY126" s="244" t="s">
        <v>161</v>
      </c>
    </row>
    <row r="127" s="12" customFormat="1">
      <c r="B127" s="245"/>
      <c r="C127" s="246"/>
      <c r="D127" s="236" t="s">
        <v>171</v>
      </c>
      <c r="E127" s="247" t="s">
        <v>24</v>
      </c>
      <c r="F127" s="248" t="s">
        <v>201</v>
      </c>
      <c r="G127" s="246"/>
      <c r="H127" s="249">
        <v>0.087999999999999995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171</v>
      </c>
      <c r="AU127" s="255" t="s">
        <v>85</v>
      </c>
      <c r="AV127" s="12" t="s">
        <v>85</v>
      </c>
      <c r="AW127" s="12" t="s">
        <v>40</v>
      </c>
      <c r="AX127" s="12" t="s">
        <v>76</v>
      </c>
      <c r="AY127" s="255" t="s">
        <v>161</v>
      </c>
    </row>
    <row r="128" s="12" customFormat="1">
      <c r="B128" s="245"/>
      <c r="C128" s="246"/>
      <c r="D128" s="236" t="s">
        <v>171</v>
      </c>
      <c r="E128" s="247" t="s">
        <v>24</v>
      </c>
      <c r="F128" s="248" t="s">
        <v>24</v>
      </c>
      <c r="G128" s="246"/>
      <c r="H128" s="249">
        <v>0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171</v>
      </c>
      <c r="AU128" s="255" t="s">
        <v>85</v>
      </c>
      <c r="AV128" s="12" t="s">
        <v>85</v>
      </c>
      <c r="AW128" s="12" t="s">
        <v>40</v>
      </c>
      <c r="AX128" s="12" t="s">
        <v>76</v>
      </c>
      <c r="AY128" s="255" t="s">
        <v>161</v>
      </c>
    </row>
    <row r="129" s="13" customFormat="1">
      <c r="B129" s="256"/>
      <c r="C129" s="257"/>
      <c r="D129" s="236" t="s">
        <v>171</v>
      </c>
      <c r="E129" s="258" t="s">
        <v>24</v>
      </c>
      <c r="F129" s="259" t="s">
        <v>175</v>
      </c>
      <c r="G129" s="257"/>
      <c r="H129" s="260">
        <v>0.41399999999999998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AT129" s="266" t="s">
        <v>171</v>
      </c>
      <c r="AU129" s="266" t="s">
        <v>85</v>
      </c>
      <c r="AV129" s="13" t="s">
        <v>169</v>
      </c>
      <c r="AW129" s="13" t="s">
        <v>40</v>
      </c>
      <c r="AX129" s="13" t="s">
        <v>25</v>
      </c>
      <c r="AY129" s="266" t="s">
        <v>161</v>
      </c>
    </row>
    <row r="130" s="1" customFormat="1" ht="16.5" customHeight="1">
      <c r="B130" s="46"/>
      <c r="C130" s="222" t="s">
        <v>202</v>
      </c>
      <c r="D130" s="222" t="s">
        <v>164</v>
      </c>
      <c r="E130" s="223" t="s">
        <v>203</v>
      </c>
      <c r="F130" s="224" t="s">
        <v>204</v>
      </c>
      <c r="G130" s="225" t="s">
        <v>167</v>
      </c>
      <c r="H130" s="226">
        <v>1.7549999999999999</v>
      </c>
      <c r="I130" s="227"/>
      <c r="J130" s="228">
        <f>ROUND(I130*H130,2)</f>
        <v>0</v>
      </c>
      <c r="K130" s="224" t="s">
        <v>168</v>
      </c>
      <c r="L130" s="72"/>
      <c r="M130" s="229" t="s">
        <v>24</v>
      </c>
      <c r="N130" s="230" t="s">
        <v>47</v>
      </c>
      <c r="O130" s="47"/>
      <c r="P130" s="231">
        <f>O130*H130</f>
        <v>0</v>
      </c>
      <c r="Q130" s="231">
        <v>1.92042</v>
      </c>
      <c r="R130" s="231">
        <f>Q130*H130</f>
        <v>3.3703371</v>
      </c>
      <c r="S130" s="231">
        <v>0</v>
      </c>
      <c r="T130" s="232">
        <f>S130*H130</f>
        <v>0</v>
      </c>
      <c r="AR130" s="24" t="s">
        <v>169</v>
      </c>
      <c r="AT130" s="24" t="s">
        <v>164</v>
      </c>
      <c r="AU130" s="24" t="s">
        <v>85</v>
      </c>
      <c r="AY130" s="24" t="s">
        <v>161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24" t="s">
        <v>25</v>
      </c>
      <c r="BK130" s="233">
        <f>ROUND(I130*H130,2)</f>
        <v>0</v>
      </c>
      <c r="BL130" s="24" t="s">
        <v>169</v>
      </c>
      <c r="BM130" s="24" t="s">
        <v>205</v>
      </c>
    </row>
    <row r="131" s="11" customFormat="1">
      <c r="B131" s="234"/>
      <c r="C131" s="235"/>
      <c r="D131" s="236" t="s">
        <v>171</v>
      </c>
      <c r="E131" s="237" t="s">
        <v>24</v>
      </c>
      <c r="F131" s="238" t="s">
        <v>206</v>
      </c>
      <c r="G131" s="235"/>
      <c r="H131" s="237" t="s">
        <v>24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171</v>
      </c>
      <c r="AU131" s="244" t="s">
        <v>85</v>
      </c>
      <c r="AV131" s="11" t="s">
        <v>25</v>
      </c>
      <c r="AW131" s="11" t="s">
        <v>40</v>
      </c>
      <c r="AX131" s="11" t="s">
        <v>76</v>
      </c>
      <c r="AY131" s="244" t="s">
        <v>161</v>
      </c>
    </row>
    <row r="132" s="12" customFormat="1">
      <c r="B132" s="245"/>
      <c r="C132" s="246"/>
      <c r="D132" s="236" t="s">
        <v>171</v>
      </c>
      <c r="E132" s="247" t="s">
        <v>24</v>
      </c>
      <c r="F132" s="248" t="s">
        <v>207</v>
      </c>
      <c r="G132" s="246"/>
      <c r="H132" s="249">
        <v>0.50600000000000001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171</v>
      </c>
      <c r="AU132" s="255" t="s">
        <v>85</v>
      </c>
      <c r="AV132" s="12" t="s">
        <v>85</v>
      </c>
      <c r="AW132" s="12" t="s">
        <v>40</v>
      </c>
      <c r="AX132" s="12" t="s">
        <v>76</v>
      </c>
      <c r="AY132" s="255" t="s">
        <v>161</v>
      </c>
    </row>
    <row r="133" s="12" customFormat="1">
      <c r="B133" s="245"/>
      <c r="C133" s="246"/>
      <c r="D133" s="236" t="s">
        <v>171</v>
      </c>
      <c r="E133" s="247" t="s">
        <v>24</v>
      </c>
      <c r="F133" s="248" t="s">
        <v>24</v>
      </c>
      <c r="G133" s="246"/>
      <c r="H133" s="249">
        <v>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171</v>
      </c>
      <c r="AU133" s="255" t="s">
        <v>85</v>
      </c>
      <c r="AV133" s="12" t="s">
        <v>85</v>
      </c>
      <c r="AW133" s="12" t="s">
        <v>40</v>
      </c>
      <c r="AX133" s="12" t="s">
        <v>76</v>
      </c>
      <c r="AY133" s="255" t="s">
        <v>161</v>
      </c>
    </row>
    <row r="134" s="11" customFormat="1">
      <c r="B134" s="234"/>
      <c r="C134" s="235"/>
      <c r="D134" s="236" t="s">
        <v>171</v>
      </c>
      <c r="E134" s="237" t="s">
        <v>24</v>
      </c>
      <c r="F134" s="238" t="s">
        <v>208</v>
      </c>
      <c r="G134" s="235"/>
      <c r="H134" s="237" t="s">
        <v>24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171</v>
      </c>
      <c r="AU134" s="244" t="s">
        <v>85</v>
      </c>
      <c r="AV134" s="11" t="s">
        <v>25</v>
      </c>
      <c r="AW134" s="11" t="s">
        <v>40</v>
      </c>
      <c r="AX134" s="11" t="s">
        <v>76</v>
      </c>
      <c r="AY134" s="244" t="s">
        <v>161</v>
      </c>
    </row>
    <row r="135" s="12" customFormat="1">
      <c r="B135" s="245"/>
      <c r="C135" s="246"/>
      <c r="D135" s="236" t="s">
        <v>171</v>
      </c>
      <c r="E135" s="247" t="s">
        <v>24</v>
      </c>
      <c r="F135" s="248" t="s">
        <v>209</v>
      </c>
      <c r="G135" s="246"/>
      <c r="H135" s="249">
        <v>1.2490000000000001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171</v>
      </c>
      <c r="AU135" s="255" t="s">
        <v>85</v>
      </c>
      <c r="AV135" s="12" t="s">
        <v>85</v>
      </c>
      <c r="AW135" s="12" t="s">
        <v>40</v>
      </c>
      <c r="AX135" s="12" t="s">
        <v>76</v>
      </c>
      <c r="AY135" s="255" t="s">
        <v>161</v>
      </c>
    </row>
    <row r="136" s="12" customFormat="1">
      <c r="B136" s="245"/>
      <c r="C136" s="246"/>
      <c r="D136" s="236" t="s">
        <v>171</v>
      </c>
      <c r="E136" s="247" t="s">
        <v>24</v>
      </c>
      <c r="F136" s="248" t="s">
        <v>24</v>
      </c>
      <c r="G136" s="246"/>
      <c r="H136" s="249">
        <v>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171</v>
      </c>
      <c r="AU136" s="255" t="s">
        <v>85</v>
      </c>
      <c r="AV136" s="12" t="s">
        <v>85</v>
      </c>
      <c r="AW136" s="12" t="s">
        <v>40</v>
      </c>
      <c r="AX136" s="12" t="s">
        <v>76</v>
      </c>
      <c r="AY136" s="255" t="s">
        <v>161</v>
      </c>
    </row>
    <row r="137" s="13" customFormat="1">
      <c r="B137" s="256"/>
      <c r="C137" s="257"/>
      <c r="D137" s="236" t="s">
        <v>171</v>
      </c>
      <c r="E137" s="258" t="s">
        <v>24</v>
      </c>
      <c r="F137" s="259" t="s">
        <v>175</v>
      </c>
      <c r="G137" s="257"/>
      <c r="H137" s="260">
        <v>1.7549999999999999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AT137" s="266" t="s">
        <v>171</v>
      </c>
      <c r="AU137" s="266" t="s">
        <v>85</v>
      </c>
      <c r="AV137" s="13" t="s">
        <v>169</v>
      </c>
      <c r="AW137" s="13" t="s">
        <v>40</v>
      </c>
      <c r="AX137" s="13" t="s">
        <v>25</v>
      </c>
      <c r="AY137" s="266" t="s">
        <v>161</v>
      </c>
    </row>
    <row r="138" s="1" customFormat="1" ht="16.5" customHeight="1">
      <c r="B138" s="46"/>
      <c r="C138" s="222" t="s">
        <v>210</v>
      </c>
      <c r="D138" s="222" t="s">
        <v>164</v>
      </c>
      <c r="E138" s="223" t="s">
        <v>211</v>
      </c>
      <c r="F138" s="224" t="s">
        <v>212</v>
      </c>
      <c r="G138" s="225" t="s">
        <v>213</v>
      </c>
      <c r="H138" s="226">
        <v>2.5</v>
      </c>
      <c r="I138" s="227"/>
      <c r="J138" s="228">
        <f>ROUND(I138*H138,2)</f>
        <v>0</v>
      </c>
      <c r="K138" s="224" t="s">
        <v>24</v>
      </c>
      <c r="L138" s="72"/>
      <c r="M138" s="229" t="s">
        <v>24</v>
      </c>
      <c r="N138" s="230" t="s">
        <v>47</v>
      </c>
      <c r="O138" s="47"/>
      <c r="P138" s="231">
        <f>O138*H138</f>
        <v>0</v>
      </c>
      <c r="Q138" s="231">
        <v>1.92042</v>
      </c>
      <c r="R138" s="231">
        <f>Q138*H138</f>
        <v>4.80105</v>
      </c>
      <c r="S138" s="231">
        <v>0</v>
      </c>
      <c r="T138" s="232">
        <f>S138*H138</f>
        <v>0</v>
      </c>
      <c r="AR138" s="24" t="s">
        <v>169</v>
      </c>
      <c r="AT138" s="24" t="s">
        <v>164</v>
      </c>
      <c r="AU138" s="24" t="s">
        <v>85</v>
      </c>
      <c r="AY138" s="24" t="s">
        <v>161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25</v>
      </c>
      <c r="BK138" s="233">
        <f>ROUND(I138*H138,2)</f>
        <v>0</v>
      </c>
      <c r="BL138" s="24" t="s">
        <v>169</v>
      </c>
      <c r="BM138" s="24" t="s">
        <v>214</v>
      </c>
    </row>
    <row r="139" s="11" customFormat="1">
      <c r="B139" s="234"/>
      <c r="C139" s="235"/>
      <c r="D139" s="236" t="s">
        <v>171</v>
      </c>
      <c r="E139" s="237" t="s">
        <v>24</v>
      </c>
      <c r="F139" s="238" t="s">
        <v>206</v>
      </c>
      <c r="G139" s="235"/>
      <c r="H139" s="237" t="s">
        <v>24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171</v>
      </c>
      <c r="AU139" s="244" t="s">
        <v>85</v>
      </c>
      <c r="AV139" s="11" t="s">
        <v>25</v>
      </c>
      <c r="AW139" s="11" t="s">
        <v>40</v>
      </c>
      <c r="AX139" s="11" t="s">
        <v>76</v>
      </c>
      <c r="AY139" s="244" t="s">
        <v>161</v>
      </c>
    </row>
    <row r="140" s="12" customFormat="1">
      <c r="B140" s="245"/>
      <c r="C140" s="246"/>
      <c r="D140" s="236" t="s">
        <v>171</v>
      </c>
      <c r="E140" s="247" t="s">
        <v>24</v>
      </c>
      <c r="F140" s="248" t="s">
        <v>215</v>
      </c>
      <c r="G140" s="246"/>
      <c r="H140" s="249">
        <v>1.1499999999999999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171</v>
      </c>
      <c r="AU140" s="255" t="s">
        <v>85</v>
      </c>
      <c r="AV140" s="12" t="s">
        <v>85</v>
      </c>
      <c r="AW140" s="12" t="s">
        <v>40</v>
      </c>
      <c r="AX140" s="12" t="s">
        <v>76</v>
      </c>
      <c r="AY140" s="255" t="s">
        <v>161</v>
      </c>
    </row>
    <row r="141" s="12" customFormat="1">
      <c r="B141" s="245"/>
      <c r="C141" s="246"/>
      <c r="D141" s="236" t="s">
        <v>171</v>
      </c>
      <c r="E141" s="247" t="s">
        <v>24</v>
      </c>
      <c r="F141" s="248" t="s">
        <v>24</v>
      </c>
      <c r="G141" s="246"/>
      <c r="H141" s="249">
        <v>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171</v>
      </c>
      <c r="AU141" s="255" t="s">
        <v>85</v>
      </c>
      <c r="AV141" s="12" t="s">
        <v>85</v>
      </c>
      <c r="AW141" s="12" t="s">
        <v>40</v>
      </c>
      <c r="AX141" s="12" t="s">
        <v>76</v>
      </c>
      <c r="AY141" s="255" t="s">
        <v>161</v>
      </c>
    </row>
    <row r="142" s="11" customFormat="1">
      <c r="B142" s="234"/>
      <c r="C142" s="235"/>
      <c r="D142" s="236" t="s">
        <v>171</v>
      </c>
      <c r="E142" s="237" t="s">
        <v>24</v>
      </c>
      <c r="F142" s="238" t="s">
        <v>208</v>
      </c>
      <c r="G142" s="235"/>
      <c r="H142" s="237" t="s">
        <v>24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171</v>
      </c>
      <c r="AU142" s="244" t="s">
        <v>85</v>
      </c>
      <c r="AV142" s="11" t="s">
        <v>25</v>
      </c>
      <c r="AW142" s="11" t="s">
        <v>40</v>
      </c>
      <c r="AX142" s="11" t="s">
        <v>76</v>
      </c>
      <c r="AY142" s="244" t="s">
        <v>161</v>
      </c>
    </row>
    <row r="143" s="12" customFormat="1">
      <c r="B143" s="245"/>
      <c r="C143" s="246"/>
      <c r="D143" s="236" t="s">
        <v>171</v>
      </c>
      <c r="E143" s="247" t="s">
        <v>24</v>
      </c>
      <c r="F143" s="248" t="s">
        <v>216</v>
      </c>
      <c r="G143" s="246"/>
      <c r="H143" s="249">
        <v>1.3500000000000001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171</v>
      </c>
      <c r="AU143" s="255" t="s">
        <v>85</v>
      </c>
      <c r="AV143" s="12" t="s">
        <v>85</v>
      </c>
      <c r="AW143" s="12" t="s">
        <v>40</v>
      </c>
      <c r="AX143" s="12" t="s">
        <v>76</v>
      </c>
      <c r="AY143" s="255" t="s">
        <v>161</v>
      </c>
    </row>
    <row r="144" s="12" customFormat="1">
      <c r="B144" s="245"/>
      <c r="C144" s="246"/>
      <c r="D144" s="236" t="s">
        <v>171</v>
      </c>
      <c r="E144" s="247" t="s">
        <v>24</v>
      </c>
      <c r="F144" s="248" t="s">
        <v>24</v>
      </c>
      <c r="G144" s="246"/>
      <c r="H144" s="249">
        <v>0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171</v>
      </c>
      <c r="AU144" s="255" t="s">
        <v>85</v>
      </c>
      <c r="AV144" s="12" t="s">
        <v>85</v>
      </c>
      <c r="AW144" s="12" t="s">
        <v>40</v>
      </c>
      <c r="AX144" s="12" t="s">
        <v>76</v>
      </c>
      <c r="AY144" s="255" t="s">
        <v>161</v>
      </c>
    </row>
    <row r="145" s="13" customFormat="1">
      <c r="B145" s="256"/>
      <c r="C145" s="257"/>
      <c r="D145" s="236" t="s">
        <v>171</v>
      </c>
      <c r="E145" s="258" t="s">
        <v>24</v>
      </c>
      <c r="F145" s="259" t="s">
        <v>175</v>
      </c>
      <c r="G145" s="257"/>
      <c r="H145" s="260">
        <v>2.5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AT145" s="266" t="s">
        <v>171</v>
      </c>
      <c r="AU145" s="266" t="s">
        <v>85</v>
      </c>
      <c r="AV145" s="13" t="s">
        <v>169</v>
      </c>
      <c r="AW145" s="13" t="s">
        <v>40</v>
      </c>
      <c r="AX145" s="13" t="s">
        <v>25</v>
      </c>
      <c r="AY145" s="266" t="s">
        <v>161</v>
      </c>
    </row>
    <row r="146" s="1" customFormat="1" ht="16.5" customHeight="1">
      <c r="B146" s="46"/>
      <c r="C146" s="222" t="s">
        <v>217</v>
      </c>
      <c r="D146" s="222" t="s">
        <v>164</v>
      </c>
      <c r="E146" s="223" t="s">
        <v>218</v>
      </c>
      <c r="F146" s="224" t="s">
        <v>219</v>
      </c>
      <c r="G146" s="225" t="s">
        <v>213</v>
      </c>
      <c r="H146" s="226">
        <v>2.6720000000000002</v>
      </c>
      <c r="I146" s="227"/>
      <c r="J146" s="228">
        <f>ROUND(I146*H146,2)</f>
        <v>0</v>
      </c>
      <c r="K146" s="224" t="s">
        <v>168</v>
      </c>
      <c r="L146" s="72"/>
      <c r="M146" s="229" t="s">
        <v>24</v>
      </c>
      <c r="N146" s="230" t="s">
        <v>47</v>
      </c>
      <c r="O146" s="47"/>
      <c r="P146" s="231">
        <f>O146*H146</f>
        <v>0</v>
      </c>
      <c r="Q146" s="231">
        <v>0.17818000000000001</v>
      </c>
      <c r="R146" s="231">
        <f>Q146*H146</f>
        <v>0.47609696000000001</v>
      </c>
      <c r="S146" s="231">
        <v>0</v>
      </c>
      <c r="T146" s="232">
        <f>S146*H146</f>
        <v>0</v>
      </c>
      <c r="AR146" s="24" t="s">
        <v>169</v>
      </c>
      <c r="AT146" s="24" t="s">
        <v>164</v>
      </c>
      <c r="AU146" s="24" t="s">
        <v>85</v>
      </c>
      <c r="AY146" s="24" t="s">
        <v>161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25</v>
      </c>
      <c r="BK146" s="233">
        <f>ROUND(I146*H146,2)</f>
        <v>0</v>
      </c>
      <c r="BL146" s="24" t="s">
        <v>169</v>
      </c>
      <c r="BM146" s="24" t="s">
        <v>220</v>
      </c>
    </row>
    <row r="147" s="11" customFormat="1">
      <c r="B147" s="234"/>
      <c r="C147" s="235"/>
      <c r="D147" s="236" t="s">
        <v>171</v>
      </c>
      <c r="E147" s="237" t="s">
        <v>24</v>
      </c>
      <c r="F147" s="238" t="s">
        <v>179</v>
      </c>
      <c r="G147" s="235"/>
      <c r="H147" s="237" t="s">
        <v>24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171</v>
      </c>
      <c r="AU147" s="244" t="s">
        <v>85</v>
      </c>
      <c r="AV147" s="11" t="s">
        <v>25</v>
      </c>
      <c r="AW147" s="11" t="s">
        <v>40</v>
      </c>
      <c r="AX147" s="11" t="s">
        <v>76</v>
      </c>
      <c r="AY147" s="244" t="s">
        <v>161</v>
      </c>
    </row>
    <row r="148" s="12" customFormat="1">
      <c r="B148" s="245"/>
      <c r="C148" s="246"/>
      <c r="D148" s="236" t="s">
        <v>171</v>
      </c>
      <c r="E148" s="247" t="s">
        <v>24</v>
      </c>
      <c r="F148" s="248" t="s">
        <v>221</v>
      </c>
      <c r="G148" s="246"/>
      <c r="H148" s="249">
        <v>0.97999999999999998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171</v>
      </c>
      <c r="AU148" s="255" t="s">
        <v>85</v>
      </c>
      <c r="AV148" s="12" t="s">
        <v>85</v>
      </c>
      <c r="AW148" s="12" t="s">
        <v>40</v>
      </c>
      <c r="AX148" s="12" t="s">
        <v>76</v>
      </c>
      <c r="AY148" s="255" t="s">
        <v>161</v>
      </c>
    </row>
    <row r="149" s="11" customFormat="1">
      <c r="B149" s="234"/>
      <c r="C149" s="235"/>
      <c r="D149" s="236" t="s">
        <v>171</v>
      </c>
      <c r="E149" s="237" t="s">
        <v>24</v>
      </c>
      <c r="F149" s="238" t="s">
        <v>181</v>
      </c>
      <c r="G149" s="235"/>
      <c r="H149" s="237" t="s">
        <v>24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171</v>
      </c>
      <c r="AU149" s="244" t="s">
        <v>85</v>
      </c>
      <c r="AV149" s="11" t="s">
        <v>25</v>
      </c>
      <c r="AW149" s="11" t="s">
        <v>40</v>
      </c>
      <c r="AX149" s="11" t="s">
        <v>76</v>
      </c>
      <c r="AY149" s="244" t="s">
        <v>161</v>
      </c>
    </row>
    <row r="150" s="12" customFormat="1">
      <c r="B150" s="245"/>
      <c r="C150" s="246"/>
      <c r="D150" s="236" t="s">
        <v>171</v>
      </c>
      <c r="E150" s="247" t="s">
        <v>24</v>
      </c>
      <c r="F150" s="248" t="s">
        <v>222</v>
      </c>
      <c r="G150" s="246"/>
      <c r="H150" s="249">
        <v>0.33600000000000002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171</v>
      </c>
      <c r="AU150" s="255" t="s">
        <v>85</v>
      </c>
      <c r="AV150" s="12" t="s">
        <v>85</v>
      </c>
      <c r="AW150" s="12" t="s">
        <v>40</v>
      </c>
      <c r="AX150" s="12" t="s">
        <v>76</v>
      </c>
      <c r="AY150" s="255" t="s">
        <v>161</v>
      </c>
    </row>
    <row r="151" s="11" customFormat="1">
      <c r="B151" s="234"/>
      <c r="C151" s="235"/>
      <c r="D151" s="236" t="s">
        <v>171</v>
      </c>
      <c r="E151" s="237" t="s">
        <v>24</v>
      </c>
      <c r="F151" s="238" t="s">
        <v>183</v>
      </c>
      <c r="G151" s="235"/>
      <c r="H151" s="237" t="s">
        <v>24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171</v>
      </c>
      <c r="AU151" s="244" t="s">
        <v>85</v>
      </c>
      <c r="AV151" s="11" t="s">
        <v>25</v>
      </c>
      <c r="AW151" s="11" t="s">
        <v>40</v>
      </c>
      <c r="AX151" s="11" t="s">
        <v>76</v>
      </c>
      <c r="AY151" s="244" t="s">
        <v>161</v>
      </c>
    </row>
    <row r="152" s="12" customFormat="1">
      <c r="B152" s="245"/>
      <c r="C152" s="246"/>
      <c r="D152" s="236" t="s">
        <v>171</v>
      </c>
      <c r="E152" s="247" t="s">
        <v>24</v>
      </c>
      <c r="F152" s="248" t="s">
        <v>223</v>
      </c>
      <c r="G152" s="246"/>
      <c r="H152" s="249">
        <v>0.88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171</v>
      </c>
      <c r="AU152" s="255" t="s">
        <v>85</v>
      </c>
      <c r="AV152" s="12" t="s">
        <v>85</v>
      </c>
      <c r="AW152" s="12" t="s">
        <v>40</v>
      </c>
      <c r="AX152" s="12" t="s">
        <v>76</v>
      </c>
      <c r="AY152" s="255" t="s">
        <v>161</v>
      </c>
    </row>
    <row r="153" s="11" customFormat="1">
      <c r="B153" s="234"/>
      <c r="C153" s="235"/>
      <c r="D153" s="236" t="s">
        <v>171</v>
      </c>
      <c r="E153" s="237" t="s">
        <v>24</v>
      </c>
      <c r="F153" s="238" t="s">
        <v>185</v>
      </c>
      <c r="G153" s="235"/>
      <c r="H153" s="237" t="s">
        <v>24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171</v>
      </c>
      <c r="AU153" s="244" t="s">
        <v>85</v>
      </c>
      <c r="AV153" s="11" t="s">
        <v>25</v>
      </c>
      <c r="AW153" s="11" t="s">
        <v>40</v>
      </c>
      <c r="AX153" s="11" t="s">
        <v>76</v>
      </c>
      <c r="AY153" s="244" t="s">
        <v>161</v>
      </c>
    </row>
    <row r="154" s="11" customFormat="1">
      <c r="B154" s="234"/>
      <c r="C154" s="235"/>
      <c r="D154" s="236" t="s">
        <v>171</v>
      </c>
      <c r="E154" s="237" t="s">
        <v>24</v>
      </c>
      <c r="F154" s="238" t="s">
        <v>186</v>
      </c>
      <c r="G154" s="235"/>
      <c r="H154" s="237" t="s">
        <v>24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171</v>
      </c>
      <c r="AU154" s="244" t="s">
        <v>85</v>
      </c>
      <c r="AV154" s="11" t="s">
        <v>25</v>
      </c>
      <c r="AW154" s="11" t="s">
        <v>40</v>
      </c>
      <c r="AX154" s="11" t="s">
        <v>76</v>
      </c>
      <c r="AY154" s="244" t="s">
        <v>161</v>
      </c>
    </row>
    <row r="155" s="12" customFormat="1">
      <c r="B155" s="245"/>
      <c r="C155" s="246"/>
      <c r="D155" s="236" t="s">
        <v>171</v>
      </c>
      <c r="E155" s="247" t="s">
        <v>24</v>
      </c>
      <c r="F155" s="248" t="s">
        <v>224</v>
      </c>
      <c r="G155" s="246"/>
      <c r="H155" s="249">
        <v>0.47599999999999998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171</v>
      </c>
      <c r="AU155" s="255" t="s">
        <v>85</v>
      </c>
      <c r="AV155" s="12" t="s">
        <v>85</v>
      </c>
      <c r="AW155" s="12" t="s">
        <v>40</v>
      </c>
      <c r="AX155" s="12" t="s">
        <v>76</v>
      </c>
      <c r="AY155" s="255" t="s">
        <v>161</v>
      </c>
    </row>
    <row r="156" s="12" customFormat="1">
      <c r="B156" s="245"/>
      <c r="C156" s="246"/>
      <c r="D156" s="236" t="s">
        <v>171</v>
      </c>
      <c r="E156" s="247" t="s">
        <v>24</v>
      </c>
      <c r="F156" s="248" t="s">
        <v>24</v>
      </c>
      <c r="G156" s="246"/>
      <c r="H156" s="249">
        <v>0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171</v>
      </c>
      <c r="AU156" s="255" t="s">
        <v>85</v>
      </c>
      <c r="AV156" s="12" t="s">
        <v>85</v>
      </c>
      <c r="AW156" s="12" t="s">
        <v>40</v>
      </c>
      <c r="AX156" s="12" t="s">
        <v>76</v>
      </c>
      <c r="AY156" s="255" t="s">
        <v>161</v>
      </c>
    </row>
    <row r="157" s="13" customFormat="1">
      <c r="B157" s="256"/>
      <c r="C157" s="257"/>
      <c r="D157" s="236" t="s">
        <v>171</v>
      </c>
      <c r="E157" s="258" t="s">
        <v>24</v>
      </c>
      <c r="F157" s="259" t="s">
        <v>175</v>
      </c>
      <c r="G157" s="257"/>
      <c r="H157" s="260">
        <v>2.6720000000000002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AT157" s="266" t="s">
        <v>171</v>
      </c>
      <c r="AU157" s="266" t="s">
        <v>85</v>
      </c>
      <c r="AV157" s="13" t="s">
        <v>169</v>
      </c>
      <c r="AW157" s="13" t="s">
        <v>40</v>
      </c>
      <c r="AX157" s="13" t="s">
        <v>25</v>
      </c>
      <c r="AY157" s="266" t="s">
        <v>161</v>
      </c>
    </row>
    <row r="158" s="1" customFormat="1" ht="16.5" customHeight="1">
      <c r="B158" s="46"/>
      <c r="C158" s="222" t="s">
        <v>225</v>
      </c>
      <c r="D158" s="222" t="s">
        <v>164</v>
      </c>
      <c r="E158" s="223" t="s">
        <v>226</v>
      </c>
      <c r="F158" s="224" t="s">
        <v>227</v>
      </c>
      <c r="G158" s="225" t="s">
        <v>213</v>
      </c>
      <c r="H158" s="226">
        <v>1</v>
      </c>
      <c r="I158" s="227"/>
      <c r="J158" s="228">
        <f>ROUND(I158*H158,2)</f>
        <v>0</v>
      </c>
      <c r="K158" s="224" t="s">
        <v>24</v>
      </c>
      <c r="L158" s="72"/>
      <c r="M158" s="229" t="s">
        <v>24</v>
      </c>
      <c r="N158" s="230" t="s">
        <v>47</v>
      </c>
      <c r="O158" s="47"/>
      <c r="P158" s="231">
        <f>O158*H158</f>
        <v>0</v>
      </c>
      <c r="Q158" s="231">
        <v>0.13882</v>
      </c>
      <c r="R158" s="231">
        <f>Q158*H158</f>
        <v>0.13882</v>
      </c>
      <c r="S158" s="231">
        <v>0</v>
      </c>
      <c r="T158" s="232">
        <f>S158*H158</f>
        <v>0</v>
      </c>
      <c r="AR158" s="24" t="s">
        <v>169</v>
      </c>
      <c r="AT158" s="24" t="s">
        <v>164</v>
      </c>
      <c r="AU158" s="24" t="s">
        <v>85</v>
      </c>
      <c r="AY158" s="24" t="s">
        <v>161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24" t="s">
        <v>25</v>
      </c>
      <c r="BK158" s="233">
        <f>ROUND(I158*H158,2)</f>
        <v>0</v>
      </c>
      <c r="BL158" s="24" t="s">
        <v>169</v>
      </c>
      <c r="BM158" s="24" t="s">
        <v>228</v>
      </c>
    </row>
    <row r="159" s="11" customFormat="1">
      <c r="B159" s="234"/>
      <c r="C159" s="235"/>
      <c r="D159" s="236" t="s">
        <v>171</v>
      </c>
      <c r="E159" s="237" t="s">
        <v>24</v>
      </c>
      <c r="F159" s="238" t="s">
        <v>229</v>
      </c>
      <c r="G159" s="235"/>
      <c r="H159" s="237" t="s">
        <v>24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171</v>
      </c>
      <c r="AU159" s="244" t="s">
        <v>85</v>
      </c>
      <c r="AV159" s="11" t="s">
        <v>25</v>
      </c>
      <c r="AW159" s="11" t="s">
        <v>40</v>
      </c>
      <c r="AX159" s="11" t="s">
        <v>76</v>
      </c>
      <c r="AY159" s="244" t="s">
        <v>161</v>
      </c>
    </row>
    <row r="160" s="12" customFormat="1">
      <c r="B160" s="245"/>
      <c r="C160" s="246"/>
      <c r="D160" s="236" t="s">
        <v>171</v>
      </c>
      <c r="E160" s="247" t="s">
        <v>24</v>
      </c>
      <c r="F160" s="248" t="s">
        <v>230</v>
      </c>
      <c r="G160" s="246"/>
      <c r="H160" s="249">
        <v>0.28000000000000003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171</v>
      </c>
      <c r="AU160" s="255" t="s">
        <v>85</v>
      </c>
      <c r="AV160" s="12" t="s">
        <v>85</v>
      </c>
      <c r="AW160" s="12" t="s">
        <v>40</v>
      </c>
      <c r="AX160" s="12" t="s">
        <v>76</v>
      </c>
      <c r="AY160" s="255" t="s">
        <v>161</v>
      </c>
    </row>
    <row r="161" s="12" customFormat="1">
      <c r="B161" s="245"/>
      <c r="C161" s="246"/>
      <c r="D161" s="236" t="s">
        <v>171</v>
      </c>
      <c r="E161" s="247" t="s">
        <v>24</v>
      </c>
      <c r="F161" s="248" t="s">
        <v>231</v>
      </c>
      <c r="G161" s="246"/>
      <c r="H161" s="249">
        <v>0.71999999999999997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171</v>
      </c>
      <c r="AU161" s="255" t="s">
        <v>85</v>
      </c>
      <c r="AV161" s="12" t="s">
        <v>85</v>
      </c>
      <c r="AW161" s="12" t="s">
        <v>40</v>
      </c>
      <c r="AX161" s="12" t="s">
        <v>76</v>
      </c>
      <c r="AY161" s="255" t="s">
        <v>161</v>
      </c>
    </row>
    <row r="162" s="13" customFormat="1">
      <c r="B162" s="256"/>
      <c r="C162" s="257"/>
      <c r="D162" s="236" t="s">
        <v>171</v>
      </c>
      <c r="E162" s="258" t="s">
        <v>24</v>
      </c>
      <c r="F162" s="259" t="s">
        <v>175</v>
      </c>
      <c r="G162" s="257"/>
      <c r="H162" s="260">
        <v>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AT162" s="266" t="s">
        <v>171</v>
      </c>
      <c r="AU162" s="266" t="s">
        <v>85</v>
      </c>
      <c r="AV162" s="13" t="s">
        <v>169</v>
      </c>
      <c r="AW162" s="13" t="s">
        <v>40</v>
      </c>
      <c r="AX162" s="13" t="s">
        <v>25</v>
      </c>
      <c r="AY162" s="266" t="s">
        <v>161</v>
      </c>
    </row>
    <row r="163" s="10" customFormat="1" ht="29.88" customHeight="1">
      <c r="B163" s="206"/>
      <c r="C163" s="207"/>
      <c r="D163" s="208" t="s">
        <v>75</v>
      </c>
      <c r="E163" s="220" t="s">
        <v>210</v>
      </c>
      <c r="F163" s="220" t="s">
        <v>232</v>
      </c>
      <c r="G163" s="207"/>
      <c r="H163" s="207"/>
      <c r="I163" s="210"/>
      <c r="J163" s="221">
        <f>BK163</f>
        <v>0</v>
      </c>
      <c r="K163" s="207"/>
      <c r="L163" s="212"/>
      <c r="M163" s="213"/>
      <c r="N163" s="214"/>
      <c r="O163" s="214"/>
      <c r="P163" s="215">
        <f>SUM(P164:P376)</f>
        <v>0</v>
      </c>
      <c r="Q163" s="214"/>
      <c r="R163" s="215">
        <f>SUM(R164:R376)</f>
        <v>22.986246970000003</v>
      </c>
      <c r="S163" s="214"/>
      <c r="T163" s="216">
        <f>SUM(T164:T376)</f>
        <v>0.035970000000000002</v>
      </c>
      <c r="AR163" s="217" t="s">
        <v>25</v>
      </c>
      <c r="AT163" s="218" t="s">
        <v>75</v>
      </c>
      <c r="AU163" s="218" t="s">
        <v>25</v>
      </c>
      <c r="AY163" s="217" t="s">
        <v>161</v>
      </c>
      <c r="BK163" s="219">
        <f>SUM(BK164:BK376)</f>
        <v>0</v>
      </c>
    </row>
    <row r="164" s="1" customFormat="1" ht="16.5" customHeight="1">
      <c r="B164" s="46"/>
      <c r="C164" s="222" t="s">
        <v>233</v>
      </c>
      <c r="D164" s="222" t="s">
        <v>164</v>
      </c>
      <c r="E164" s="223" t="s">
        <v>234</v>
      </c>
      <c r="F164" s="224" t="s">
        <v>235</v>
      </c>
      <c r="G164" s="225" t="s">
        <v>213</v>
      </c>
      <c r="H164" s="226">
        <v>139.494</v>
      </c>
      <c r="I164" s="227"/>
      <c r="J164" s="228">
        <f>ROUND(I164*H164,2)</f>
        <v>0</v>
      </c>
      <c r="K164" s="224" t="s">
        <v>168</v>
      </c>
      <c r="L164" s="72"/>
      <c r="M164" s="229" t="s">
        <v>24</v>
      </c>
      <c r="N164" s="230" t="s">
        <v>47</v>
      </c>
      <c r="O164" s="47"/>
      <c r="P164" s="231">
        <f>O164*H164</f>
        <v>0</v>
      </c>
      <c r="Q164" s="231">
        <v>0.00025999999999999998</v>
      </c>
      <c r="R164" s="231">
        <f>Q164*H164</f>
        <v>0.036268439999999999</v>
      </c>
      <c r="S164" s="231">
        <v>0</v>
      </c>
      <c r="T164" s="232">
        <f>S164*H164</f>
        <v>0</v>
      </c>
      <c r="AR164" s="24" t="s">
        <v>169</v>
      </c>
      <c r="AT164" s="24" t="s">
        <v>164</v>
      </c>
      <c r="AU164" s="24" t="s">
        <v>85</v>
      </c>
      <c r="AY164" s="24" t="s">
        <v>161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24" t="s">
        <v>25</v>
      </c>
      <c r="BK164" s="233">
        <f>ROUND(I164*H164,2)</f>
        <v>0</v>
      </c>
      <c r="BL164" s="24" t="s">
        <v>169</v>
      </c>
      <c r="BM164" s="24" t="s">
        <v>236</v>
      </c>
    </row>
    <row r="165" s="12" customFormat="1">
      <c r="B165" s="245"/>
      <c r="C165" s="246"/>
      <c r="D165" s="236" t="s">
        <v>171</v>
      </c>
      <c r="E165" s="247" t="s">
        <v>24</v>
      </c>
      <c r="F165" s="248" t="s">
        <v>237</v>
      </c>
      <c r="G165" s="246"/>
      <c r="H165" s="249">
        <v>139.494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171</v>
      </c>
      <c r="AU165" s="255" t="s">
        <v>85</v>
      </c>
      <c r="AV165" s="12" t="s">
        <v>85</v>
      </c>
      <c r="AW165" s="12" t="s">
        <v>40</v>
      </c>
      <c r="AX165" s="12" t="s">
        <v>25</v>
      </c>
      <c r="AY165" s="255" t="s">
        <v>161</v>
      </c>
    </row>
    <row r="166" s="1" customFormat="1" ht="25.5" customHeight="1">
      <c r="B166" s="46"/>
      <c r="C166" s="222" t="s">
        <v>30</v>
      </c>
      <c r="D166" s="222" t="s">
        <v>164</v>
      </c>
      <c r="E166" s="223" t="s">
        <v>238</v>
      </c>
      <c r="F166" s="224" t="s">
        <v>239</v>
      </c>
      <c r="G166" s="225" t="s">
        <v>213</v>
      </c>
      <c r="H166" s="226">
        <v>69.747</v>
      </c>
      <c r="I166" s="227"/>
      <c r="J166" s="228">
        <f>ROUND(I166*H166,2)</f>
        <v>0</v>
      </c>
      <c r="K166" s="224" t="s">
        <v>168</v>
      </c>
      <c r="L166" s="72"/>
      <c r="M166" s="229" t="s">
        <v>24</v>
      </c>
      <c r="N166" s="230" t="s">
        <v>47</v>
      </c>
      <c r="O166" s="47"/>
      <c r="P166" s="231">
        <f>O166*H166</f>
        <v>0</v>
      </c>
      <c r="Q166" s="231">
        <v>0.0048900000000000002</v>
      </c>
      <c r="R166" s="231">
        <f>Q166*H166</f>
        <v>0.34106283000000004</v>
      </c>
      <c r="S166" s="231">
        <v>0</v>
      </c>
      <c r="T166" s="232">
        <f>S166*H166</f>
        <v>0</v>
      </c>
      <c r="AR166" s="24" t="s">
        <v>169</v>
      </c>
      <c r="AT166" s="24" t="s">
        <v>164</v>
      </c>
      <c r="AU166" s="24" t="s">
        <v>85</v>
      </c>
      <c r="AY166" s="24" t="s">
        <v>161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24" t="s">
        <v>25</v>
      </c>
      <c r="BK166" s="233">
        <f>ROUND(I166*H166,2)</f>
        <v>0</v>
      </c>
      <c r="BL166" s="24" t="s">
        <v>169</v>
      </c>
      <c r="BM166" s="24" t="s">
        <v>240</v>
      </c>
    </row>
    <row r="167" s="12" customFormat="1">
      <c r="B167" s="245"/>
      <c r="C167" s="246"/>
      <c r="D167" s="236" t="s">
        <v>171</v>
      </c>
      <c r="E167" s="247" t="s">
        <v>24</v>
      </c>
      <c r="F167" s="248" t="s">
        <v>94</v>
      </c>
      <c r="G167" s="246"/>
      <c r="H167" s="249">
        <v>69.747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171</v>
      </c>
      <c r="AU167" s="255" t="s">
        <v>85</v>
      </c>
      <c r="AV167" s="12" t="s">
        <v>85</v>
      </c>
      <c r="AW167" s="12" t="s">
        <v>40</v>
      </c>
      <c r="AX167" s="12" t="s">
        <v>25</v>
      </c>
      <c r="AY167" s="255" t="s">
        <v>161</v>
      </c>
    </row>
    <row r="168" s="1" customFormat="1" ht="25.5" customHeight="1">
      <c r="B168" s="46"/>
      <c r="C168" s="222" t="s">
        <v>241</v>
      </c>
      <c r="D168" s="222" t="s">
        <v>164</v>
      </c>
      <c r="E168" s="223" t="s">
        <v>242</v>
      </c>
      <c r="F168" s="224" t="s">
        <v>243</v>
      </c>
      <c r="G168" s="225" t="s">
        <v>213</v>
      </c>
      <c r="H168" s="226">
        <v>69.747</v>
      </c>
      <c r="I168" s="227"/>
      <c r="J168" s="228">
        <f>ROUND(I168*H168,2)</f>
        <v>0</v>
      </c>
      <c r="K168" s="224" t="s">
        <v>24</v>
      </c>
      <c r="L168" s="72"/>
      <c r="M168" s="229" t="s">
        <v>24</v>
      </c>
      <c r="N168" s="230" t="s">
        <v>47</v>
      </c>
      <c r="O168" s="47"/>
      <c r="P168" s="231">
        <f>O168*H168</f>
        <v>0</v>
      </c>
      <c r="Q168" s="231">
        <v>0.0030000000000000001</v>
      </c>
      <c r="R168" s="231">
        <f>Q168*H168</f>
        <v>0.20924100000000001</v>
      </c>
      <c r="S168" s="231">
        <v>0</v>
      </c>
      <c r="T168" s="232">
        <f>S168*H168</f>
        <v>0</v>
      </c>
      <c r="AR168" s="24" t="s">
        <v>169</v>
      </c>
      <c r="AT168" s="24" t="s">
        <v>164</v>
      </c>
      <c r="AU168" s="24" t="s">
        <v>85</v>
      </c>
      <c r="AY168" s="24" t="s">
        <v>161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4" t="s">
        <v>25</v>
      </c>
      <c r="BK168" s="233">
        <f>ROUND(I168*H168,2)</f>
        <v>0</v>
      </c>
      <c r="BL168" s="24" t="s">
        <v>169</v>
      </c>
      <c r="BM168" s="24" t="s">
        <v>244</v>
      </c>
    </row>
    <row r="169" s="11" customFormat="1">
      <c r="B169" s="234"/>
      <c r="C169" s="235"/>
      <c r="D169" s="236" t="s">
        <v>171</v>
      </c>
      <c r="E169" s="237" t="s">
        <v>24</v>
      </c>
      <c r="F169" s="238" t="s">
        <v>245</v>
      </c>
      <c r="G169" s="235"/>
      <c r="H169" s="237" t="s">
        <v>24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171</v>
      </c>
      <c r="AU169" s="244" t="s">
        <v>85</v>
      </c>
      <c r="AV169" s="11" t="s">
        <v>25</v>
      </c>
      <c r="AW169" s="11" t="s">
        <v>40</v>
      </c>
      <c r="AX169" s="11" t="s">
        <v>76</v>
      </c>
      <c r="AY169" s="244" t="s">
        <v>161</v>
      </c>
    </row>
    <row r="170" s="11" customFormat="1">
      <c r="B170" s="234"/>
      <c r="C170" s="235"/>
      <c r="D170" s="236" t="s">
        <v>171</v>
      </c>
      <c r="E170" s="237" t="s">
        <v>24</v>
      </c>
      <c r="F170" s="238" t="s">
        <v>246</v>
      </c>
      <c r="G170" s="235"/>
      <c r="H170" s="237" t="s">
        <v>24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171</v>
      </c>
      <c r="AU170" s="244" t="s">
        <v>85</v>
      </c>
      <c r="AV170" s="11" t="s">
        <v>25</v>
      </c>
      <c r="AW170" s="11" t="s">
        <v>40</v>
      </c>
      <c r="AX170" s="11" t="s">
        <v>76</v>
      </c>
      <c r="AY170" s="244" t="s">
        <v>161</v>
      </c>
    </row>
    <row r="171" s="12" customFormat="1">
      <c r="B171" s="245"/>
      <c r="C171" s="246"/>
      <c r="D171" s="236" t="s">
        <v>171</v>
      </c>
      <c r="E171" s="247" t="s">
        <v>24</v>
      </c>
      <c r="F171" s="248" t="s">
        <v>247</v>
      </c>
      <c r="G171" s="246"/>
      <c r="H171" s="249">
        <v>17.43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171</v>
      </c>
      <c r="AU171" s="255" t="s">
        <v>85</v>
      </c>
      <c r="AV171" s="12" t="s">
        <v>85</v>
      </c>
      <c r="AW171" s="12" t="s">
        <v>40</v>
      </c>
      <c r="AX171" s="12" t="s">
        <v>76</v>
      </c>
      <c r="AY171" s="255" t="s">
        <v>161</v>
      </c>
    </row>
    <row r="172" s="12" customFormat="1">
      <c r="B172" s="245"/>
      <c r="C172" s="246"/>
      <c r="D172" s="236" t="s">
        <v>171</v>
      </c>
      <c r="E172" s="247" t="s">
        <v>24</v>
      </c>
      <c r="F172" s="248" t="s">
        <v>248</v>
      </c>
      <c r="G172" s="246"/>
      <c r="H172" s="249">
        <v>1.6399999999999999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171</v>
      </c>
      <c r="AU172" s="255" t="s">
        <v>85</v>
      </c>
      <c r="AV172" s="12" t="s">
        <v>85</v>
      </c>
      <c r="AW172" s="12" t="s">
        <v>40</v>
      </c>
      <c r="AX172" s="12" t="s">
        <v>76</v>
      </c>
      <c r="AY172" s="255" t="s">
        <v>161</v>
      </c>
    </row>
    <row r="173" s="11" customFormat="1">
      <c r="B173" s="234"/>
      <c r="C173" s="235"/>
      <c r="D173" s="236" t="s">
        <v>171</v>
      </c>
      <c r="E173" s="237" t="s">
        <v>24</v>
      </c>
      <c r="F173" s="238" t="s">
        <v>249</v>
      </c>
      <c r="G173" s="235"/>
      <c r="H173" s="237" t="s">
        <v>24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171</v>
      </c>
      <c r="AU173" s="244" t="s">
        <v>85</v>
      </c>
      <c r="AV173" s="11" t="s">
        <v>25</v>
      </c>
      <c r="AW173" s="11" t="s">
        <v>40</v>
      </c>
      <c r="AX173" s="11" t="s">
        <v>76</v>
      </c>
      <c r="AY173" s="244" t="s">
        <v>161</v>
      </c>
    </row>
    <row r="174" s="12" customFormat="1">
      <c r="B174" s="245"/>
      <c r="C174" s="246"/>
      <c r="D174" s="236" t="s">
        <v>171</v>
      </c>
      <c r="E174" s="247" t="s">
        <v>24</v>
      </c>
      <c r="F174" s="248" t="s">
        <v>250</v>
      </c>
      <c r="G174" s="246"/>
      <c r="H174" s="249">
        <v>19.109999999999999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171</v>
      </c>
      <c r="AU174" s="255" t="s">
        <v>85</v>
      </c>
      <c r="AV174" s="12" t="s">
        <v>85</v>
      </c>
      <c r="AW174" s="12" t="s">
        <v>40</v>
      </c>
      <c r="AX174" s="12" t="s">
        <v>76</v>
      </c>
      <c r="AY174" s="255" t="s">
        <v>161</v>
      </c>
    </row>
    <row r="175" s="12" customFormat="1">
      <c r="B175" s="245"/>
      <c r="C175" s="246"/>
      <c r="D175" s="236" t="s">
        <v>171</v>
      </c>
      <c r="E175" s="247" t="s">
        <v>24</v>
      </c>
      <c r="F175" s="248" t="s">
        <v>251</v>
      </c>
      <c r="G175" s="246"/>
      <c r="H175" s="249">
        <v>1.48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171</v>
      </c>
      <c r="AU175" s="255" t="s">
        <v>85</v>
      </c>
      <c r="AV175" s="12" t="s">
        <v>85</v>
      </c>
      <c r="AW175" s="12" t="s">
        <v>40</v>
      </c>
      <c r="AX175" s="12" t="s">
        <v>76</v>
      </c>
      <c r="AY175" s="255" t="s">
        <v>161</v>
      </c>
    </row>
    <row r="176" s="11" customFormat="1">
      <c r="B176" s="234"/>
      <c r="C176" s="235"/>
      <c r="D176" s="236" t="s">
        <v>171</v>
      </c>
      <c r="E176" s="237" t="s">
        <v>24</v>
      </c>
      <c r="F176" s="238" t="s">
        <v>252</v>
      </c>
      <c r="G176" s="235"/>
      <c r="H176" s="237" t="s">
        <v>24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171</v>
      </c>
      <c r="AU176" s="244" t="s">
        <v>85</v>
      </c>
      <c r="AV176" s="11" t="s">
        <v>25</v>
      </c>
      <c r="AW176" s="11" t="s">
        <v>40</v>
      </c>
      <c r="AX176" s="11" t="s">
        <v>76</v>
      </c>
      <c r="AY176" s="244" t="s">
        <v>161</v>
      </c>
    </row>
    <row r="177" s="12" customFormat="1">
      <c r="B177" s="245"/>
      <c r="C177" s="246"/>
      <c r="D177" s="236" t="s">
        <v>171</v>
      </c>
      <c r="E177" s="247" t="s">
        <v>24</v>
      </c>
      <c r="F177" s="248" t="s">
        <v>253</v>
      </c>
      <c r="G177" s="246"/>
      <c r="H177" s="249">
        <v>26.725000000000001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171</v>
      </c>
      <c r="AU177" s="255" t="s">
        <v>85</v>
      </c>
      <c r="AV177" s="12" t="s">
        <v>85</v>
      </c>
      <c r="AW177" s="12" t="s">
        <v>40</v>
      </c>
      <c r="AX177" s="12" t="s">
        <v>76</v>
      </c>
      <c r="AY177" s="255" t="s">
        <v>161</v>
      </c>
    </row>
    <row r="178" s="12" customFormat="1">
      <c r="B178" s="245"/>
      <c r="C178" s="246"/>
      <c r="D178" s="236" t="s">
        <v>171</v>
      </c>
      <c r="E178" s="247" t="s">
        <v>24</v>
      </c>
      <c r="F178" s="248" t="s">
        <v>254</v>
      </c>
      <c r="G178" s="246"/>
      <c r="H178" s="249">
        <v>0.5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171</v>
      </c>
      <c r="AU178" s="255" t="s">
        <v>85</v>
      </c>
      <c r="AV178" s="12" t="s">
        <v>85</v>
      </c>
      <c r="AW178" s="12" t="s">
        <v>40</v>
      </c>
      <c r="AX178" s="12" t="s">
        <v>76</v>
      </c>
      <c r="AY178" s="255" t="s">
        <v>161</v>
      </c>
    </row>
    <row r="179" s="11" customFormat="1">
      <c r="B179" s="234"/>
      <c r="C179" s="235"/>
      <c r="D179" s="236" t="s">
        <v>171</v>
      </c>
      <c r="E179" s="237" t="s">
        <v>24</v>
      </c>
      <c r="F179" s="238" t="s">
        <v>255</v>
      </c>
      <c r="G179" s="235"/>
      <c r="H179" s="237" t="s">
        <v>24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171</v>
      </c>
      <c r="AU179" s="244" t="s">
        <v>85</v>
      </c>
      <c r="AV179" s="11" t="s">
        <v>25</v>
      </c>
      <c r="AW179" s="11" t="s">
        <v>40</v>
      </c>
      <c r="AX179" s="11" t="s">
        <v>76</v>
      </c>
      <c r="AY179" s="244" t="s">
        <v>161</v>
      </c>
    </row>
    <row r="180" s="12" customFormat="1">
      <c r="B180" s="245"/>
      <c r="C180" s="246"/>
      <c r="D180" s="236" t="s">
        <v>171</v>
      </c>
      <c r="E180" s="247" t="s">
        <v>24</v>
      </c>
      <c r="F180" s="248" t="s">
        <v>256</v>
      </c>
      <c r="G180" s="246"/>
      <c r="H180" s="249">
        <v>2.8620000000000001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171</v>
      </c>
      <c r="AU180" s="255" t="s">
        <v>85</v>
      </c>
      <c r="AV180" s="12" t="s">
        <v>85</v>
      </c>
      <c r="AW180" s="12" t="s">
        <v>40</v>
      </c>
      <c r="AX180" s="12" t="s">
        <v>76</v>
      </c>
      <c r="AY180" s="255" t="s">
        <v>161</v>
      </c>
    </row>
    <row r="181" s="14" customFormat="1">
      <c r="B181" s="267"/>
      <c r="C181" s="268"/>
      <c r="D181" s="236" t="s">
        <v>171</v>
      </c>
      <c r="E181" s="269" t="s">
        <v>94</v>
      </c>
      <c r="F181" s="270" t="s">
        <v>257</v>
      </c>
      <c r="G181" s="268"/>
      <c r="H181" s="271">
        <v>69.747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AT181" s="277" t="s">
        <v>171</v>
      </c>
      <c r="AU181" s="277" t="s">
        <v>85</v>
      </c>
      <c r="AV181" s="14" t="s">
        <v>162</v>
      </c>
      <c r="AW181" s="14" t="s">
        <v>40</v>
      </c>
      <c r="AX181" s="14" t="s">
        <v>76</v>
      </c>
      <c r="AY181" s="277" t="s">
        <v>161</v>
      </c>
    </row>
    <row r="182" s="12" customFormat="1">
      <c r="B182" s="245"/>
      <c r="C182" s="246"/>
      <c r="D182" s="236" t="s">
        <v>171</v>
      </c>
      <c r="E182" s="247" t="s">
        <v>24</v>
      </c>
      <c r="F182" s="248" t="s">
        <v>24</v>
      </c>
      <c r="G182" s="246"/>
      <c r="H182" s="249">
        <v>0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171</v>
      </c>
      <c r="AU182" s="255" t="s">
        <v>85</v>
      </c>
      <c r="AV182" s="12" t="s">
        <v>85</v>
      </c>
      <c r="AW182" s="12" t="s">
        <v>40</v>
      </c>
      <c r="AX182" s="12" t="s">
        <v>76</v>
      </c>
      <c r="AY182" s="255" t="s">
        <v>161</v>
      </c>
    </row>
    <row r="183" s="13" customFormat="1">
      <c r="B183" s="256"/>
      <c r="C183" s="257"/>
      <c r="D183" s="236" t="s">
        <v>171</v>
      </c>
      <c r="E183" s="258" t="s">
        <v>24</v>
      </c>
      <c r="F183" s="259" t="s">
        <v>175</v>
      </c>
      <c r="G183" s="257"/>
      <c r="H183" s="260">
        <v>69.747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AT183" s="266" t="s">
        <v>171</v>
      </c>
      <c r="AU183" s="266" t="s">
        <v>85</v>
      </c>
      <c r="AV183" s="13" t="s">
        <v>169</v>
      </c>
      <c r="AW183" s="13" t="s">
        <v>40</v>
      </c>
      <c r="AX183" s="13" t="s">
        <v>25</v>
      </c>
      <c r="AY183" s="266" t="s">
        <v>161</v>
      </c>
    </row>
    <row r="184" s="1" customFormat="1" ht="16.5" customHeight="1">
      <c r="B184" s="46"/>
      <c r="C184" s="222" t="s">
        <v>258</v>
      </c>
      <c r="D184" s="222" t="s">
        <v>164</v>
      </c>
      <c r="E184" s="223" t="s">
        <v>259</v>
      </c>
      <c r="F184" s="224" t="s">
        <v>260</v>
      </c>
      <c r="G184" s="225" t="s">
        <v>213</v>
      </c>
      <c r="H184" s="226">
        <v>369.762</v>
      </c>
      <c r="I184" s="227"/>
      <c r="J184" s="228">
        <f>ROUND(I184*H184,2)</f>
        <v>0</v>
      </c>
      <c r="K184" s="224" t="s">
        <v>168</v>
      </c>
      <c r="L184" s="72"/>
      <c r="M184" s="229" t="s">
        <v>24</v>
      </c>
      <c r="N184" s="230" t="s">
        <v>47</v>
      </c>
      <c r="O184" s="47"/>
      <c r="P184" s="231">
        <f>O184*H184</f>
        <v>0</v>
      </c>
      <c r="Q184" s="231">
        <v>0.00025999999999999998</v>
      </c>
      <c r="R184" s="231">
        <f>Q184*H184</f>
        <v>0.096138119999999994</v>
      </c>
      <c r="S184" s="231">
        <v>0</v>
      </c>
      <c r="T184" s="232">
        <f>S184*H184</f>
        <v>0</v>
      </c>
      <c r="AR184" s="24" t="s">
        <v>169</v>
      </c>
      <c r="AT184" s="24" t="s">
        <v>164</v>
      </c>
      <c r="AU184" s="24" t="s">
        <v>85</v>
      </c>
      <c r="AY184" s="24" t="s">
        <v>161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24" t="s">
        <v>25</v>
      </c>
      <c r="BK184" s="233">
        <f>ROUND(I184*H184,2)</f>
        <v>0</v>
      </c>
      <c r="BL184" s="24" t="s">
        <v>169</v>
      </c>
      <c r="BM184" s="24" t="s">
        <v>261</v>
      </c>
    </row>
    <row r="185" s="11" customFormat="1">
      <c r="B185" s="234"/>
      <c r="C185" s="235"/>
      <c r="D185" s="236" t="s">
        <v>171</v>
      </c>
      <c r="E185" s="237" t="s">
        <v>24</v>
      </c>
      <c r="F185" s="238" t="s">
        <v>262</v>
      </c>
      <c r="G185" s="235"/>
      <c r="H185" s="237" t="s">
        <v>24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AT185" s="244" t="s">
        <v>171</v>
      </c>
      <c r="AU185" s="244" t="s">
        <v>85</v>
      </c>
      <c r="AV185" s="11" t="s">
        <v>25</v>
      </c>
      <c r="AW185" s="11" t="s">
        <v>40</v>
      </c>
      <c r="AX185" s="11" t="s">
        <v>76</v>
      </c>
      <c r="AY185" s="244" t="s">
        <v>161</v>
      </c>
    </row>
    <row r="186" s="12" customFormat="1">
      <c r="B186" s="245"/>
      <c r="C186" s="246"/>
      <c r="D186" s="236" t="s">
        <v>171</v>
      </c>
      <c r="E186" s="247" t="s">
        <v>24</v>
      </c>
      <c r="F186" s="248" t="s">
        <v>263</v>
      </c>
      <c r="G186" s="246"/>
      <c r="H186" s="249">
        <v>160.5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171</v>
      </c>
      <c r="AU186" s="255" t="s">
        <v>85</v>
      </c>
      <c r="AV186" s="12" t="s">
        <v>85</v>
      </c>
      <c r="AW186" s="12" t="s">
        <v>40</v>
      </c>
      <c r="AX186" s="12" t="s">
        <v>76</v>
      </c>
      <c r="AY186" s="255" t="s">
        <v>161</v>
      </c>
    </row>
    <row r="187" s="11" customFormat="1">
      <c r="B187" s="234"/>
      <c r="C187" s="235"/>
      <c r="D187" s="236" t="s">
        <v>171</v>
      </c>
      <c r="E187" s="237" t="s">
        <v>24</v>
      </c>
      <c r="F187" s="238" t="s">
        <v>264</v>
      </c>
      <c r="G187" s="235"/>
      <c r="H187" s="237" t="s">
        <v>24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171</v>
      </c>
      <c r="AU187" s="244" t="s">
        <v>85</v>
      </c>
      <c r="AV187" s="11" t="s">
        <v>25</v>
      </c>
      <c r="AW187" s="11" t="s">
        <v>40</v>
      </c>
      <c r="AX187" s="11" t="s">
        <v>76</v>
      </c>
      <c r="AY187" s="244" t="s">
        <v>161</v>
      </c>
    </row>
    <row r="188" s="12" customFormat="1">
      <c r="B188" s="245"/>
      <c r="C188" s="246"/>
      <c r="D188" s="236" t="s">
        <v>171</v>
      </c>
      <c r="E188" s="247" t="s">
        <v>24</v>
      </c>
      <c r="F188" s="248" t="s">
        <v>265</v>
      </c>
      <c r="G188" s="246"/>
      <c r="H188" s="249">
        <v>209.262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171</v>
      </c>
      <c r="AU188" s="255" t="s">
        <v>85</v>
      </c>
      <c r="AV188" s="12" t="s">
        <v>85</v>
      </c>
      <c r="AW188" s="12" t="s">
        <v>40</v>
      </c>
      <c r="AX188" s="12" t="s">
        <v>76</v>
      </c>
      <c r="AY188" s="255" t="s">
        <v>161</v>
      </c>
    </row>
    <row r="189" s="13" customFormat="1">
      <c r="B189" s="256"/>
      <c r="C189" s="257"/>
      <c r="D189" s="236" t="s">
        <v>171</v>
      </c>
      <c r="E189" s="258" t="s">
        <v>24</v>
      </c>
      <c r="F189" s="259" t="s">
        <v>175</v>
      </c>
      <c r="G189" s="257"/>
      <c r="H189" s="260">
        <v>369.762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AT189" s="266" t="s">
        <v>171</v>
      </c>
      <c r="AU189" s="266" t="s">
        <v>85</v>
      </c>
      <c r="AV189" s="13" t="s">
        <v>169</v>
      </c>
      <c r="AW189" s="13" t="s">
        <v>40</v>
      </c>
      <c r="AX189" s="13" t="s">
        <v>25</v>
      </c>
      <c r="AY189" s="266" t="s">
        <v>161</v>
      </c>
    </row>
    <row r="190" s="1" customFormat="1" ht="16.5" customHeight="1">
      <c r="B190" s="46"/>
      <c r="C190" s="222" t="s">
        <v>266</v>
      </c>
      <c r="D190" s="222" t="s">
        <v>164</v>
      </c>
      <c r="E190" s="223" t="s">
        <v>267</v>
      </c>
      <c r="F190" s="224" t="s">
        <v>268</v>
      </c>
      <c r="G190" s="225" t="s">
        <v>213</v>
      </c>
      <c r="H190" s="226">
        <v>2.972</v>
      </c>
      <c r="I190" s="227"/>
      <c r="J190" s="228">
        <f>ROUND(I190*H190,2)</f>
        <v>0</v>
      </c>
      <c r="K190" s="224" t="s">
        <v>168</v>
      </c>
      <c r="L190" s="72"/>
      <c r="M190" s="229" t="s">
        <v>24</v>
      </c>
      <c r="N190" s="230" t="s">
        <v>47</v>
      </c>
      <c r="O190" s="47"/>
      <c r="P190" s="231">
        <f>O190*H190</f>
        <v>0</v>
      </c>
      <c r="Q190" s="231">
        <v>0.040000000000000001</v>
      </c>
      <c r="R190" s="231">
        <f>Q190*H190</f>
        <v>0.11888</v>
      </c>
      <c r="S190" s="231">
        <v>0</v>
      </c>
      <c r="T190" s="232">
        <f>S190*H190</f>
        <v>0</v>
      </c>
      <c r="AR190" s="24" t="s">
        <v>169</v>
      </c>
      <c r="AT190" s="24" t="s">
        <v>164</v>
      </c>
      <c r="AU190" s="24" t="s">
        <v>85</v>
      </c>
      <c r="AY190" s="24" t="s">
        <v>161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24" t="s">
        <v>25</v>
      </c>
      <c r="BK190" s="233">
        <f>ROUND(I190*H190,2)</f>
        <v>0</v>
      </c>
      <c r="BL190" s="24" t="s">
        <v>169</v>
      </c>
      <c r="BM190" s="24" t="s">
        <v>269</v>
      </c>
    </row>
    <row r="191" s="12" customFormat="1">
      <c r="B191" s="245"/>
      <c r="C191" s="246"/>
      <c r="D191" s="236" t="s">
        <v>171</v>
      </c>
      <c r="E191" s="247" t="s">
        <v>24</v>
      </c>
      <c r="F191" s="248" t="s">
        <v>270</v>
      </c>
      <c r="G191" s="246"/>
      <c r="H191" s="249">
        <v>2.972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171</v>
      </c>
      <c r="AU191" s="255" t="s">
        <v>85</v>
      </c>
      <c r="AV191" s="12" t="s">
        <v>85</v>
      </c>
      <c r="AW191" s="12" t="s">
        <v>40</v>
      </c>
      <c r="AX191" s="12" t="s">
        <v>76</v>
      </c>
      <c r="AY191" s="255" t="s">
        <v>161</v>
      </c>
    </row>
    <row r="192" s="13" customFormat="1">
      <c r="B192" s="256"/>
      <c r="C192" s="257"/>
      <c r="D192" s="236" t="s">
        <v>171</v>
      </c>
      <c r="E192" s="258" t="s">
        <v>24</v>
      </c>
      <c r="F192" s="259" t="s">
        <v>175</v>
      </c>
      <c r="G192" s="257"/>
      <c r="H192" s="260">
        <v>2.972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AT192" s="266" t="s">
        <v>171</v>
      </c>
      <c r="AU192" s="266" t="s">
        <v>85</v>
      </c>
      <c r="AV192" s="13" t="s">
        <v>169</v>
      </c>
      <c r="AW192" s="13" t="s">
        <v>40</v>
      </c>
      <c r="AX192" s="13" t="s">
        <v>25</v>
      </c>
      <c r="AY192" s="266" t="s">
        <v>161</v>
      </c>
    </row>
    <row r="193" s="1" customFormat="1" ht="25.5" customHeight="1">
      <c r="B193" s="46"/>
      <c r="C193" s="222" t="s">
        <v>271</v>
      </c>
      <c r="D193" s="222" t="s">
        <v>164</v>
      </c>
      <c r="E193" s="223" t="s">
        <v>272</v>
      </c>
      <c r="F193" s="224" t="s">
        <v>273</v>
      </c>
      <c r="G193" s="225" t="s">
        <v>213</v>
      </c>
      <c r="H193" s="226">
        <v>184.881</v>
      </c>
      <c r="I193" s="227"/>
      <c r="J193" s="228">
        <f>ROUND(I193*H193,2)</f>
        <v>0</v>
      </c>
      <c r="K193" s="224" t="s">
        <v>168</v>
      </c>
      <c r="L193" s="72"/>
      <c r="M193" s="229" t="s">
        <v>24</v>
      </c>
      <c r="N193" s="230" t="s">
        <v>47</v>
      </c>
      <c r="O193" s="47"/>
      <c r="P193" s="231">
        <f>O193*H193</f>
        <v>0</v>
      </c>
      <c r="Q193" s="231">
        <v>0.0048900000000000002</v>
      </c>
      <c r="R193" s="231">
        <f>Q193*H193</f>
        <v>0.9040680900000001</v>
      </c>
      <c r="S193" s="231">
        <v>0</v>
      </c>
      <c r="T193" s="232">
        <f>S193*H193</f>
        <v>0</v>
      </c>
      <c r="AR193" s="24" t="s">
        <v>169</v>
      </c>
      <c r="AT193" s="24" t="s">
        <v>164</v>
      </c>
      <c r="AU193" s="24" t="s">
        <v>85</v>
      </c>
      <c r="AY193" s="24" t="s">
        <v>161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24" t="s">
        <v>25</v>
      </c>
      <c r="BK193" s="233">
        <f>ROUND(I193*H193,2)</f>
        <v>0</v>
      </c>
      <c r="BL193" s="24" t="s">
        <v>169</v>
      </c>
      <c r="BM193" s="24" t="s">
        <v>274</v>
      </c>
    </row>
    <row r="194" s="11" customFormat="1">
      <c r="B194" s="234"/>
      <c r="C194" s="235"/>
      <c r="D194" s="236" t="s">
        <v>171</v>
      </c>
      <c r="E194" s="237" t="s">
        <v>24</v>
      </c>
      <c r="F194" s="238" t="s">
        <v>275</v>
      </c>
      <c r="G194" s="235"/>
      <c r="H194" s="237" t="s">
        <v>24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171</v>
      </c>
      <c r="AU194" s="244" t="s">
        <v>85</v>
      </c>
      <c r="AV194" s="11" t="s">
        <v>25</v>
      </c>
      <c r="AW194" s="11" t="s">
        <v>40</v>
      </c>
      <c r="AX194" s="11" t="s">
        <v>76</v>
      </c>
      <c r="AY194" s="244" t="s">
        <v>161</v>
      </c>
    </row>
    <row r="195" s="12" customFormat="1">
      <c r="B195" s="245"/>
      <c r="C195" s="246"/>
      <c r="D195" s="236" t="s">
        <v>171</v>
      </c>
      <c r="E195" s="247" t="s">
        <v>24</v>
      </c>
      <c r="F195" s="248" t="s">
        <v>96</v>
      </c>
      <c r="G195" s="246"/>
      <c r="H195" s="249">
        <v>80.25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171</v>
      </c>
      <c r="AU195" s="255" t="s">
        <v>85</v>
      </c>
      <c r="AV195" s="12" t="s">
        <v>85</v>
      </c>
      <c r="AW195" s="12" t="s">
        <v>40</v>
      </c>
      <c r="AX195" s="12" t="s">
        <v>76</v>
      </c>
      <c r="AY195" s="255" t="s">
        <v>161</v>
      </c>
    </row>
    <row r="196" s="11" customFormat="1">
      <c r="B196" s="234"/>
      <c r="C196" s="235"/>
      <c r="D196" s="236" t="s">
        <v>171</v>
      </c>
      <c r="E196" s="237" t="s">
        <v>24</v>
      </c>
      <c r="F196" s="238" t="s">
        <v>276</v>
      </c>
      <c r="G196" s="235"/>
      <c r="H196" s="237" t="s">
        <v>24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171</v>
      </c>
      <c r="AU196" s="244" t="s">
        <v>85</v>
      </c>
      <c r="AV196" s="11" t="s">
        <v>25</v>
      </c>
      <c r="AW196" s="11" t="s">
        <v>40</v>
      </c>
      <c r="AX196" s="11" t="s">
        <v>76</v>
      </c>
      <c r="AY196" s="244" t="s">
        <v>161</v>
      </c>
    </row>
    <row r="197" s="12" customFormat="1">
      <c r="B197" s="245"/>
      <c r="C197" s="246"/>
      <c r="D197" s="236" t="s">
        <v>171</v>
      </c>
      <c r="E197" s="247" t="s">
        <v>24</v>
      </c>
      <c r="F197" s="248" t="s">
        <v>99</v>
      </c>
      <c r="G197" s="246"/>
      <c r="H197" s="249">
        <v>104.631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171</v>
      </c>
      <c r="AU197" s="255" t="s">
        <v>85</v>
      </c>
      <c r="AV197" s="12" t="s">
        <v>85</v>
      </c>
      <c r="AW197" s="12" t="s">
        <v>40</v>
      </c>
      <c r="AX197" s="12" t="s">
        <v>76</v>
      </c>
      <c r="AY197" s="255" t="s">
        <v>161</v>
      </c>
    </row>
    <row r="198" s="13" customFormat="1">
      <c r="B198" s="256"/>
      <c r="C198" s="257"/>
      <c r="D198" s="236" t="s">
        <v>171</v>
      </c>
      <c r="E198" s="258" t="s">
        <v>24</v>
      </c>
      <c r="F198" s="259" t="s">
        <v>175</v>
      </c>
      <c r="G198" s="257"/>
      <c r="H198" s="260">
        <v>184.881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AT198" s="266" t="s">
        <v>171</v>
      </c>
      <c r="AU198" s="266" t="s">
        <v>85</v>
      </c>
      <c r="AV198" s="13" t="s">
        <v>169</v>
      </c>
      <c r="AW198" s="13" t="s">
        <v>40</v>
      </c>
      <c r="AX198" s="13" t="s">
        <v>25</v>
      </c>
      <c r="AY198" s="266" t="s">
        <v>161</v>
      </c>
    </row>
    <row r="199" s="1" customFormat="1" ht="25.5" customHeight="1">
      <c r="B199" s="46"/>
      <c r="C199" s="222" t="s">
        <v>10</v>
      </c>
      <c r="D199" s="222" t="s">
        <v>164</v>
      </c>
      <c r="E199" s="223" t="s">
        <v>277</v>
      </c>
      <c r="F199" s="224" t="s">
        <v>278</v>
      </c>
      <c r="G199" s="225" t="s">
        <v>213</v>
      </c>
      <c r="H199" s="226">
        <v>104.631</v>
      </c>
      <c r="I199" s="227"/>
      <c r="J199" s="228">
        <f>ROUND(I199*H199,2)</f>
        <v>0</v>
      </c>
      <c r="K199" s="224" t="s">
        <v>24</v>
      </c>
      <c r="L199" s="72"/>
      <c r="M199" s="229" t="s">
        <v>24</v>
      </c>
      <c r="N199" s="230" t="s">
        <v>47</v>
      </c>
      <c r="O199" s="47"/>
      <c r="P199" s="231">
        <f>O199*H199</f>
        <v>0</v>
      </c>
      <c r="Q199" s="231">
        <v>0.0030000000000000001</v>
      </c>
      <c r="R199" s="231">
        <f>Q199*H199</f>
        <v>0.31389300000000003</v>
      </c>
      <c r="S199" s="231">
        <v>0</v>
      </c>
      <c r="T199" s="232">
        <f>S199*H199</f>
        <v>0</v>
      </c>
      <c r="AR199" s="24" t="s">
        <v>169</v>
      </c>
      <c r="AT199" s="24" t="s">
        <v>164</v>
      </c>
      <c r="AU199" s="24" t="s">
        <v>85</v>
      </c>
      <c r="AY199" s="24" t="s">
        <v>161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4" t="s">
        <v>25</v>
      </c>
      <c r="BK199" s="233">
        <f>ROUND(I199*H199,2)</f>
        <v>0</v>
      </c>
      <c r="BL199" s="24" t="s">
        <v>169</v>
      </c>
      <c r="BM199" s="24" t="s">
        <v>279</v>
      </c>
    </row>
    <row r="200" s="11" customFormat="1">
      <c r="B200" s="234"/>
      <c r="C200" s="235"/>
      <c r="D200" s="236" t="s">
        <v>171</v>
      </c>
      <c r="E200" s="237" t="s">
        <v>24</v>
      </c>
      <c r="F200" s="238" t="s">
        <v>280</v>
      </c>
      <c r="G200" s="235"/>
      <c r="H200" s="237" t="s">
        <v>24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171</v>
      </c>
      <c r="AU200" s="244" t="s">
        <v>85</v>
      </c>
      <c r="AV200" s="11" t="s">
        <v>25</v>
      </c>
      <c r="AW200" s="11" t="s">
        <v>40</v>
      </c>
      <c r="AX200" s="11" t="s">
        <v>76</v>
      </c>
      <c r="AY200" s="244" t="s">
        <v>161</v>
      </c>
    </row>
    <row r="201" s="11" customFormat="1">
      <c r="B201" s="234"/>
      <c r="C201" s="235"/>
      <c r="D201" s="236" t="s">
        <v>171</v>
      </c>
      <c r="E201" s="237" t="s">
        <v>24</v>
      </c>
      <c r="F201" s="238" t="s">
        <v>281</v>
      </c>
      <c r="G201" s="235"/>
      <c r="H201" s="237" t="s">
        <v>24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171</v>
      </c>
      <c r="AU201" s="244" t="s">
        <v>85</v>
      </c>
      <c r="AV201" s="11" t="s">
        <v>25</v>
      </c>
      <c r="AW201" s="11" t="s">
        <v>40</v>
      </c>
      <c r="AX201" s="11" t="s">
        <v>76</v>
      </c>
      <c r="AY201" s="244" t="s">
        <v>161</v>
      </c>
    </row>
    <row r="202" s="12" customFormat="1">
      <c r="B202" s="245"/>
      <c r="C202" s="246"/>
      <c r="D202" s="236" t="s">
        <v>171</v>
      </c>
      <c r="E202" s="247" t="s">
        <v>24</v>
      </c>
      <c r="F202" s="248" t="s">
        <v>282</v>
      </c>
      <c r="G202" s="246"/>
      <c r="H202" s="249">
        <v>68.879999999999995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171</v>
      </c>
      <c r="AU202" s="255" t="s">
        <v>85</v>
      </c>
      <c r="AV202" s="12" t="s">
        <v>85</v>
      </c>
      <c r="AW202" s="12" t="s">
        <v>40</v>
      </c>
      <c r="AX202" s="12" t="s">
        <v>76</v>
      </c>
      <c r="AY202" s="255" t="s">
        <v>161</v>
      </c>
    </row>
    <row r="203" s="12" customFormat="1">
      <c r="B203" s="245"/>
      <c r="C203" s="246"/>
      <c r="D203" s="236" t="s">
        <v>171</v>
      </c>
      <c r="E203" s="247" t="s">
        <v>24</v>
      </c>
      <c r="F203" s="248" t="s">
        <v>283</v>
      </c>
      <c r="G203" s="246"/>
      <c r="H203" s="249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171</v>
      </c>
      <c r="AU203" s="255" t="s">
        <v>85</v>
      </c>
      <c r="AV203" s="12" t="s">
        <v>85</v>
      </c>
      <c r="AW203" s="12" t="s">
        <v>40</v>
      </c>
      <c r="AX203" s="12" t="s">
        <v>76</v>
      </c>
      <c r="AY203" s="255" t="s">
        <v>161</v>
      </c>
    </row>
    <row r="204" s="12" customFormat="1">
      <c r="B204" s="245"/>
      <c r="C204" s="246"/>
      <c r="D204" s="236" t="s">
        <v>171</v>
      </c>
      <c r="E204" s="247" t="s">
        <v>24</v>
      </c>
      <c r="F204" s="248" t="s">
        <v>284</v>
      </c>
      <c r="G204" s="246"/>
      <c r="H204" s="249">
        <v>2.7930000000000001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171</v>
      </c>
      <c r="AU204" s="255" t="s">
        <v>85</v>
      </c>
      <c r="AV204" s="12" t="s">
        <v>85</v>
      </c>
      <c r="AW204" s="12" t="s">
        <v>40</v>
      </c>
      <c r="AX204" s="12" t="s">
        <v>76</v>
      </c>
      <c r="AY204" s="255" t="s">
        <v>161</v>
      </c>
    </row>
    <row r="205" s="12" customFormat="1">
      <c r="B205" s="245"/>
      <c r="C205" s="246"/>
      <c r="D205" s="236" t="s">
        <v>171</v>
      </c>
      <c r="E205" s="247" t="s">
        <v>24</v>
      </c>
      <c r="F205" s="248" t="s">
        <v>285</v>
      </c>
      <c r="G205" s="246"/>
      <c r="H205" s="249">
        <v>-5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171</v>
      </c>
      <c r="AU205" s="255" t="s">
        <v>85</v>
      </c>
      <c r="AV205" s="12" t="s">
        <v>85</v>
      </c>
      <c r="AW205" s="12" t="s">
        <v>40</v>
      </c>
      <c r="AX205" s="12" t="s">
        <v>76</v>
      </c>
      <c r="AY205" s="255" t="s">
        <v>161</v>
      </c>
    </row>
    <row r="206" s="12" customFormat="1">
      <c r="B206" s="245"/>
      <c r="C206" s="246"/>
      <c r="D206" s="236" t="s">
        <v>171</v>
      </c>
      <c r="E206" s="247" t="s">
        <v>24</v>
      </c>
      <c r="F206" s="248" t="s">
        <v>286</v>
      </c>
      <c r="G206" s="246"/>
      <c r="H206" s="249">
        <v>-4.9000000000000004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171</v>
      </c>
      <c r="AU206" s="255" t="s">
        <v>85</v>
      </c>
      <c r="AV206" s="12" t="s">
        <v>85</v>
      </c>
      <c r="AW206" s="12" t="s">
        <v>40</v>
      </c>
      <c r="AX206" s="12" t="s">
        <v>76</v>
      </c>
      <c r="AY206" s="255" t="s">
        <v>161</v>
      </c>
    </row>
    <row r="207" s="11" customFormat="1">
      <c r="B207" s="234"/>
      <c r="C207" s="235"/>
      <c r="D207" s="236" t="s">
        <v>171</v>
      </c>
      <c r="E207" s="237" t="s">
        <v>24</v>
      </c>
      <c r="F207" s="238" t="s">
        <v>287</v>
      </c>
      <c r="G207" s="235"/>
      <c r="H207" s="237" t="s">
        <v>24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171</v>
      </c>
      <c r="AU207" s="244" t="s">
        <v>85</v>
      </c>
      <c r="AV207" s="11" t="s">
        <v>25</v>
      </c>
      <c r="AW207" s="11" t="s">
        <v>40</v>
      </c>
      <c r="AX207" s="11" t="s">
        <v>76</v>
      </c>
      <c r="AY207" s="244" t="s">
        <v>161</v>
      </c>
    </row>
    <row r="208" s="12" customFormat="1">
      <c r="B208" s="245"/>
      <c r="C208" s="246"/>
      <c r="D208" s="236" t="s">
        <v>171</v>
      </c>
      <c r="E208" s="247" t="s">
        <v>24</v>
      </c>
      <c r="F208" s="248" t="s">
        <v>288</v>
      </c>
      <c r="G208" s="246"/>
      <c r="H208" s="249">
        <v>69.420000000000002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AT208" s="255" t="s">
        <v>171</v>
      </c>
      <c r="AU208" s="255" t="s">
        <v>85</v>
      </c>
      <c r="AV208" s="12" t="s">
        <v>85</v>
      </c>
      <c r="AW208" s="12" t="s">
        <v>40</v>
      </c>
      <c r="AX208" s="12" t="s">
        <v>76</v>
      </c>
      <c r="AY208" s="255" t="s">
        <v>161</v>
      </c>
    </row>
    <row r="209" s="12" customFormat="1">
      <c r="B209" s="245"/>
      <c r="C209" s="246"/>
      <c r="D209" s="236" t="s">
        <v>171</v>
      </c>
      <c r="E209" s="247" t="s">
        <v>24</v>
      </c>
      <c r="F209" s="248" t="s">
        <v>289</v>
      </c>
      <c r="G209" s="246"/>
      <c r="H209" s="249">
        <v>-6.2000000000000002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171</v>
      </c>
      <c r="AU209" s="255" t="s">
        <v>85</v>
      </c>
      <c r="AV209" s="12" t="s">
        <v>85</v>
      </c>
      <c r="AW209" s="12" t="s">
        <v>40</v>
      </c>
      <c r="AX209" s="12" t="s">
        <v>76</v>
      </c>
      <c r="AY209" s="255" t="s">
        <v>161</v>
      </c>
    </row>
    <row r="210" s="12" customFormat="1">
      <c r="B210" s="245"/>
      <c r="C210" s="246"/>
      <c r="D210" s="236" t="s">
        <v>171</v>
      </c>
      <c r="E210" s="247" t="s">
        <v>24</v>
      </c>
      <c r="F210" s="248" t="s">
        <v>285</v>
      </c>
      <c r="G210" s="246"/>
      <c r="H210" s="249">
        <v>-5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171</v>
      </c>
      <c r="AU210" s="255" t="s">
        <v>85</v>
      </c>
      <c r="AV210" s="12" t="s">
        <v>85</v>
      </c>
      <c r="AW210" s="12" t="s">
        <v>40</v>
      </c>
      <c r="AX210" s="12" t="s">
        <v>76</v>
      </c>
      <c r="AY210" s="255" t="s">
        <v>161</v>
      </c>
    </row>
    <row r="211" s="12" customFormat="1">
      <c r="B211" s="245"/>
      <c r="C211" s="246"/>
      <c r="D211" s="236" t="s">
        <v>171</v>
      </c>
      <c r="E211" s="247" t="s">
        <v>24</v>
      </c>
      <c r="F211" s="248" t="s">
        <v>290</v>
      </c>
      <c r="G211" s="246"/>
      <c r="H211" s="249">
        <v>-6.6299999999999999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171</v>
      </c>
      <c r="AU211" s="255" t="s">
        <v>85</v>
      </c>
      <c r="AV211" s="12" t="s">
        <v>85</v>
      </c>
      <c r="AW211" s="12" t="s">
        <v>40</v>
      </c>
      <c r="AX211" s="12" t="s">
        <v>76</v>
      </c>
      <c r="AY211" s="255" t="s">
        <v>161</v>
      </c>
    </row>
    <row r="212" s="12" customFormat="1">
      <c r="B212" s="245"/>
      <c r="C212" s="246"/>
      <c r="D212" s="236" t="s">
        <v>171</v>
      </c>
      <c r="E212" s="247" t="s">
        <v>24</v>
      </c>
      <c r="F212" s="248" t="s">
        <v>291</v>
      </c>
      <c r="G212" s="246"/>
      <c r="H212" s="249">
        <v>-4.5330000000000004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AT212" s="255" t="s">
        <v>171</v>
      </c>
      <c r="AU212" s="255" t="s">
        <v>85</v>
      </c>
      <c r="AV212" s="12" t="s">
        <v>85</v>
      </c>
      <c r="AW212" s="12" t="s">
        <v>40</v>
      </c>
      <c r="AX212" s="12" t="s">
        <v>76</v>
      </c>
      <c r="AY212" s="255" t="s">
        <v>161</v>
      </c>
    </row>
    <row r="213" s="12" customFormat="1">
      <c r="B213" s="245"/>
      <c r="C213" s="246"/>
      <c r="D213" s="236" t="s">
        <v>171</v>
      </c>
      <c r="E213" s="247" t="s">
        <v>24</v>
      </c>
      <c r="F213" s="248" t="s">
        <v>292</v>
      </c>
      <c r="G213" s="246"/>
      <c r="H213" s="249">
        <v>-7.1050000000000004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171</v>
      </c>
      <c r="AU213" s="255" t="s">
        <v>85</v>
      </c>
      <c r="AV213" s="12" t="s">
        <v>85</v>
      </c>
      <c r="AW213" s="12" t="s">
        <v>40</v>
      </c>
      <c r="AX213" s="12" t="s">
        <v>76</v>
      </c>
      <c r="AY213" s="255" t="s">
        <v>161</v>
      </c>
    </row>
    <row r="214" s="11" customFormat="1">
      <c r="B214" s="234"/>
      <c r="C214" s="235"/>
      <c r="D214" s="236" t="s">
        <v>171</v>
      </c>
      <c r="E214" s="237" t="s">
        <v>24</v>
      </c>
      <c r="F214" s="238" t="s">
        <v>293</v>
      </c>
      <c r="G214" s="235"/>
      <c r="H214" s="237" t="s">
        <v>24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171</v>
      </c>
      <c r="AU214" s="244" t="s">
        <v>85</v>
      </c>
      <c r="AV214" s="11" t="s">
        <v>25</v>
      </c>
      <c r="AW214" s="11" t="s">
        <v>40</v>
      </c>
      <c r="AX214" s="11" t="s">
        <v>76</v>
      </c>
      <c r="AY214" s="244" t="s">
        <v>161</v>
      </c>
    </row>
    <row r="215" s="12" customFormat="1">
      <c r="B215" s="245"/>
      <c r="C215" s="246"/>
      <c r="D215" s="236" t="s">
        <v>171</v>
      </c>
      <c r="E215" s="247" t="s">
        <v>24</v>
      </c>
      <c r="F215" s="248" t="s">
        <v>294</v>
      </c>
      <c r="G215" s="246"/>
      <c r="H215" s="249">
        <v>78.659999999999997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AT215" s="255" t="s">
        <v>171</v>
      </c>
      <c r="AU215" s="255" t="s">
        <v>85</v>
      </c>
      <c r="AV215" s="12" t="s">
        <v>85</v>
      </c>
      <c r="AW215" s="12" t="s">
        <v>40</v>
      </c>
      <c r="AX215" s="12" t="s">
        <v>76</v>
      </c>
      <c r="AY215" s="255" t="s">
        <v>161</v>
      </c>
    </row>
    <row r="216" s="12" customFormat="1">
      <c r="B216" s="245"/>
      <c r="C216" s="246"/>
      <c r="D216" s="236" t="s">
        <v>171</v>
      </c>
      <c r="E216" s="247" t="s">
        <v>24</v>
      </c>
      <c r="F216" s="248" t="s">
        <v>295</v>
      </c>
      <c r="G216" s="246"/>
      <c r="H216" s="249">
        <v>3.3599999999999999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171</v>
      </c>
      <c r="AU216" s="255" t="s">
        <v>85</v>
      </c>
      <c r="AV216" s="12" t="s">
        <v>85</v>
      </c>
      <c r="AW216" s="12" t="s">
        <v>40</v>
      </c>
      <c r="AX216" s="12" t="s">
        <v>76</v>
      </c>
      <c r="AY216" s="255" t="s">
        <v>161</v>
      </c>
    </row>
    <row r="217" s="12" customFormat="1">
      <c r="B217" s="245"/>
      <c r="C217" s="246"/>
      <c r="D217" s="236" t="s">
        <v>171</v>
      </c>
      <c r="E217" s="247" t="s">
        <v>24</v>
      </c>
      <c r="F217" s="248" t="s">
        <v>292</v>
      </c>
      <c r="G217" s="246"/>
      <c r="H217" s="249">
        <v>-7.1050000000000004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171</v>
      </c>
      <c r="AU217" s="255" t="s">
        <v>85</v>
      </c>
      <c r="AV217" s="12" t="s">
        <v>85</v>
      </c>
      <c r="AW217" s="12" t="s">
        <v>40</v>
      </c>
      <c r="AX217" s="12" t="s">
        <v>76</v>
      </c>
      <c r="AY217" s="255" t="s">
        <v>161</v>
      </c>
    </row>
    <row r="218" s="12" customFormat="1">
      <c r="B218" s="245"/>
      <c r="C218" s="246"/>
      <c r="D218" s="236" t="s">
        <v>171</v>
      </c>
      <c r="E218" s="247" t="s">
        <v>24</v>
      </c>
      <c r="F218" s="248" t="s">
        <v>296</v>
      </c>
      <c r="G218" s="246"/>
      <c r="H218" s="249">
        <v>-2.7999999999999998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171</v>
      </c>
      <c r="AU218" s="255" t="s">
        <v>85</v>
      </c>
      <c r="AV218" s="12" t="s">
        <v>85</v>
      </c>
      <c r="AW218" s="12" t="s">
        <v>40</v>
      </c>
      <c r="AX218" s="12" t="s">
        <v>76</v>
      </c>
      <c r="AY218" s="255" t="s">
        <v>161</v>
      </c>
    </row>
    <row r="219" s="12" customFormat="1">
      <c r="B219" s="245"/>
      <c r="C219" s="246"/>
      <c r="D219" s="236" t="s">
        <v>171</v>
      </c>
      <c r="E219" s="247" t="s">
        <v>24</v>
      </c>
      <c r="F219" s="248" t="s">
        <v>297</v>
      </c>
      <c r="G219" s="246"/>
      <c r="H219" s="249">
        <v>-2.758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AT219" s="255" t="s">
        <v>171</v>
      </c>
      <c r="AU219" s="255" t="s">
        <v>85</v>
      </c>
      <c r="AV219" s="12" t="s">
        <v>85</v>
      </c>
      <c r="AW219" s="12" t="s">
        <v>40</v>
      </c>
      <c r="AX219" s="12" t="s">
        <v>76</v>
      </c>
      <c r="AY219" s="255" t="s">
        <v>161</v>
      </c>
    </row>
    <row r="220" s="12" customFormat="1">
      <c r="B220" s="245"/>
      <c r="C220" s="246"/>
      <c r="D220" s="236" t="s">
        <v>171</v>
      </c>
      <c r="E220" s="247" t="s">
        <v>24</v>
      </c>
      <c r="F220" s="248" t="s">
        <v>298</v>
      </c>
      <c r="G220" s="246"/>
      <c r="H220" s="249">
        <v>-1.5760000000000001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171</v>
      </c>
      <c r="AU220" s="255" t="s">
        <v>85</v>
      </c>
      <c r="AV220" s="12" t="s">
        <v>85</v>
      </c>
      <c r="AW220" s="12" t="s">
        <v>40</v>
      </c>
      <c r="AX220" s="12" t="s">
        <v>76</v>
      </c>
      <c r="AY220" s="255" t="s">
        <v>161</v>
      </c>
    </row>
    <row r="221" s="12" customFormat="1">
      <c r="B221" s="245"/>
      <c r="C221" s="246"/>
      <c r="D221" s="236" t="s">
        <v>171</v>
      </c>
      <c r="E221" s="247" t="s">
        <v>24</v>
      </c>
      <c r="F221" s="248" t="s">
        <v>299</v>
      </c>
      <c r="G221" s="246"/>
      <c r="H221" s="249">
        <v>-4.3700000000000001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AT221" s="255" t="s">
        <v>171</v>
      </c>
      <c r="AU221" s="255" t="s">
        <v>85</v>
      </c>
      <c r="AV221" s="12" t="s">
        <v>85</v>
      </c>
      <c r="AW221" s="12" t="s">
        <v>40</v>
      </c>
      <c r="AX221" s="12" t="s">
        <v>76</v>
      </c>
      <c r="AY221" s="255" t="s">
        <v>161</v>
      </c>
    </row>
    <row r="222" s="11" customFormat="1">
      <c r="B222" s="234"/>
      <c r="C222" s="235"/>
      <c r="D222" s="236" t="s">
        <v>171</v>
      </c>
      <c r="E222" s="237" t="s">
        <v>24</v>
      </c>
      <c r="F222" s="238" t="s">
        <v>300</v>
      </c>
      <c r="G222" s="235"/>
      <c r="H222" s="237" t="s">
        <v>24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171</v>
      </c>
      <c r="AU222" s="244" t="s">
        <v>85</v>
      </c>
      <c r="AV222" s="11" t="s">
        <v>25</v>
      </c>
      <c r="AW222" s="11" t="s">
        <v>40</v>
      </c>
      <c r="AX222" s="11" t="s">
        <v>76</v>
      </c>
      <c r="AY222" s="244" t="s">
        <v>161</v>
      </c>
    </row>
    <row r="223" s="12" customFormat="1">
      <c r="B223" s="245"/>
      <c r="C223" s="246"/>
      <c r="D223" s="236" t="s">
        <v>171</v>
      </c>
      <c r="E223" s="247" t="s">
        <v>24</v>
      </c>
      <c r="F223" s="248" t="s">
        <v>301</v>
      </c>
      <c r="G223" s="246"/>
      <c r="H223" s="249">
        <v>15.199999999999999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171</v>
      </c>
      <c r="AU223" s="255" t="s">
        <v>85</v>
      </c>
      <c r="AV223" s="12" t="s">
        <v>85</v>
      </c>
      <c r="AW223" s="12" t="s">
        <v>40</v>
      </c>
      <c r="AX223" s="12" t="s">
        <v>76</v>
      </c>
      <c r="AY223" s="255" t="s">
        <v>161</v>
      </c>
    </row>
    <row r="224" s="12" customFormat="1">
      <c r="B224" s="245"/>
      <c r="C224" s="246"/>
      <c r="D224" s="236" t="s">
        <v>171</v>
      </c>
      <c r="E224" s="247" t="s">
        <v>24</v>
      </c>
      <c r="F224" s="248" t="s">
        <v>296</v>
      </c>
      <c r="G224" s="246"/>
      <c r="H224" s="249">
        <v>-2.7999999999999998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171</v>
      </c>
      <c r="AU224" s="255" t="s">
        <v>85</v>
      </c>
      <c r="AV224" s="12" t="s">
        <v>85</v>
      </c>
      <c r="AW224" s="12" t="s">
        <v>40</v>
      </c>
      <c r="AX224" s="12" t="s">
        <v>76</v>
      </c>
      <c r="AY224" s="255" t="s">
        <v>161</v>
      </c>
    </row>
    <row r="225" s="11" customFormat="1">
      <c r="B225" s="234"/>
      <c r="C225" s="235"/>
      <c r="D225" s="236" t="s">
        <v>171</v>
      </c>
      <c r="E225" s="237" t="s">
        <v>24</v>
      </c>
      <c r="F225" s="238" t="s">
        <v>302</v>
      </c>
      <c r="G225" s="235"/>
      <c r="H225" s="237" t="s">
        <v>24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AT225" s="244" t="s">
        <v>171</v>
      </c>
      <c r="AU225" s="244" t="s">
        <v>85</v>
      </c>
      <c r="AV225" s="11" t="s">
        <v>25</v>
      </c>
      <c r="AW225" s="11" t="s">
        <v>40</v>
      </c>
      <c r="AX225" s="11" t="s">
        <v>76</v>
      </c>
      <c r="AY225" s="244" t="s">
        <v>161</v>
      </c>
    </row>
    <row r="226" s="12" customFormat="1">
      <c r="B226" s="245"/>
      <c r="C226" s="246"/>
      <c r="D226" s="236" t="s">
        <v>171</v>
      </c>
      <c r="E226" s="247" t="s">
        <v>24</v>
      </c>
      <c r="F226" s="248" t="s">
        <v>303</v>
      </c>
      <c r="G226" s="246"/>
      <c r="H226" s="249">
        <v>-80.25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171</v>
      </c>
      <c r="AU226" s="255" t="s">
        <v>85</v>
      </c>
      <c r="AV226" s="12" t="s">
        <v>85</v>
      </c>
      <c r="AW226" s="12" t="s">
        <v>40</v>
      </c>
      <c r="AX226" s="12" t="s">
        <v>76</v>
      </c>
      <c r="AY226" s="255" t="s">
        <v>161</v>
      </c>
    </row>
    <row r="227" s="12" customFormat="1">
      <c r="B227" s="245"/>
      <c r="C227" s="246"/>
      <c r="D227" s="236" t="s">
        <v>171</v>
      </c>
      <c r="E227" s="247" t="s">
        <v>24</v>
      </c>
      <c r="F227" s="248" t="s">
        <v>24</v>
      </c>
      <c r="G227" s="246"/>
      <c r="H227" s="249">
        <v>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171</v>
      </c>
      <c r="AU227" s="255" t="s">
        <v>85</v>
      </c>
      <c r="AV227" s="12" t="s">
        <v>85</v>
      </c>
      <c r="AW227" s="12" t="s">
        <v>40</v>
      </c>
      <c r="AX227" s="12" t="s">
        <v>76</v>
      </c>
      <c r="AY227" s="255" t="s">
        <v>161</v>
      </c>
    </row>
    <row r="228" s="11" customFormat="1">
      <c r="B228" s="234"/>
      <c r="C228" s="235"/>
      <c r="D228" s="236" t="s">
        <v>171</v>
      </c>
      <c r="E228" s="237" t="s">
        <v>24</v>
      </c>
      <c r="F228" s="238" t="s">
        <v>304</v>
      </c>
      <c r="G228" s="235"/>
      <c r="H228" s="237" t="s">
        <v>24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171</v>
      </c>
      <c r="AU228" s="244" t="s">
        <v>85</v>
      </c>
      <c r="AV228" s="11" t="s">
        <v>25</v>
      </c>
      <c r="AW228" s="11" t="s">
        <v>40</v>
      </c>
      <c r="AX228" s="11" t="s">
        <v>76</v>
      </c>
      <c r="AY228" s="244" t="s">
        <v>161</v>
      </c>
    </row>
    <row r="229" s="12" customFormat="1">
      <c r="B229" s="245"/>
      <c r="C229" s="246"/>
      <c r="D229" s="236" t="s">
        <v>171</v>
      </c>
      <c r="E229" s="247" t="s">
        <v>24</v>
      </c>
      <c r="F229" s="248" t="s">
        <v>305</v>
      </c>
      <c r="G229" s="246"/>
      <c r="H229" s="249">
        <v>6.3449999999999998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AT229" s="255" t="s">
        <v>171</v>
      </c>
      <c r="AU229" s="255" t="s">
        <v>85</v>
      </c>
      <c r="AV229" s="12" t="s">
        <v>85</v>
      </c>
      <c r="AW229" s="12" t="s">
        <v>40</v>
      </c>
      <c r="AX229" s="12" t="s">
        <v>76</v>
      </c>
      <c r="AY229" s="255" t="s">
        <v>161</v>
      </c>
    </row>
    <row r="230" s="12" customFormat="1">
      <c r="B230" s="245"/>
      <c r="C230" s="246"/>
      <c r="D230" s="236" t="s">
        <v>171</v>
      </c>
      <c r="E230" s="247" t="s">
        <v>24</v>
      </c>
      <c r="F230" s="248" t="s">
        <v>24</v>
      </c>
      <c r="G230" s="246"/>
      <c r="H230" s="249">
        <v>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AT230" s="255" t="s">
        <v>171</v>
      </c>
      <c r="AU230" s="255" t="s">
        <v>85</v>
      </c>
      <c r="AV230" s="12" t="s">
        <v>85</v>
      </c>
      <c r="AW230" s="12" t="s">
        <v>40</v>
      </c>
      <c r="AX230" s="12" t="s">
        <v>76</v>
      </c>
      <c r="AY230" s="255" t="s">
        <v>161</v>
      </c>
    </row>
    <row r="231" s="14" customFormat="1">
      <c r="B231" s="267"/>
      <c r="C231" s="268"/>
      <c r="D231" s="236" t="s">
        <v>171</v>
      </c>
      <c r="E231" s="269" t="s">
        <v>99</v>
      </c>
      <c r="F231" s="270" t="s">
        <v>257</v>
      </c>
      <c r="G231" s="268"/>
      <c r="H231" s="271">
        <v>104.631</v>
      </c>
      <c r="I231" s="272"/>
      <c r="J231" s="268"/>
      <c r="K231" s="268"/>
      <c r="L231" s="273"/>
      <c r="M231" s="274"/>
      <c r="N231" s="275"/>
      <c r="O231" s="275"/>
      <c r="P231" s="275"/>
      <c r="Q231" s="275"/>
      <c r="R231" s="275"/>
      <c r="S231" s="275"/>
      <c r="T231" s="276"/>
      <c r="AT231" s="277" t="s">
        <v>171</v>
      </c>
      <c r="AU231" s="277" t="s">
        <v>85</v>
      </c>
      <c r="AV231" s="14" t="s">
        <v>162</v>
      </c>
      <c r="AW231" s="14" t="s">
        <v>40</v>
      </c>
      <c r="AX231" s="14" t="s">
        <v>76</v>
      </c>
      <c r="AY231" s="277" t="s">
        <v>161</v>
      </c>
    </row>
    <row r="232" s="12" customFormat="1">
      <c r="B232" s="245"/>
      <c r="C232" s="246"/>
      <c r="D232" s="236" t="s">
        <v>171</v>
      </c>
      <c r="E232" s="247" t="s">
        <v>24</v>
      </c>
      <c r="F232" s="248" t="s">
        <v>24</v>
      </c>
      <c r="G232" s="246"/>
      <c r="H232" s="249">
        <v>0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171</v>
      </c>
      <c r="AU232" s="255" t="s">
        <v>85</v>
      </c>
      <c r="AV232" s="12" t="s">
        <v>85</v>
      </c>
      <c r="AW232" s="12" t="s">
        <v>40</v>
      </c>
      <c r="AX232" s="12" t="s">
        <v>76</v>
      </c>
      <c r="AY232" s="255" t="s">
        <v>161</v>
      </c>
    </row>
    <row r="233" s="13" customFormat="1">
      <c r="B233" s="256"/>
      <c r="C233" s="257"/>
      <c r="D233" s="236" t="s">
        <v>171</v>
      </c>
      <c r="E233" s="258" t="s">
        <v>24</v>
      </c>
      <c r="F233" s="259" t="s">
        <v>175</v>
      </c>
      <c r="G233" s="257"/>
      <c r="H233" s="260">
        <v>104.631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AT233" s="266" t="s">
        <v>171</v>
      </c>
      <c r="AU233" s="266" t="s">
        <v>85</v>
      </c>
      <c r="AV233" s="13" t="s">
        <v>169</v>
      </c>
      <c r="AW233" s="13" t="s">
        <v>40</v>
      </c>
      <c r="AX233" s="13" t="s">
        <v>25</v>
      </c>
      <c r="AY233" s="266" t="s">
        <v>161</v>
      </c>
    </row>
    <row r="234" s="1" customFormat="1" ht="16.5" customHeight="1">
      <c r="B234" s="46"/>
      <c r="C234" s="222" t="s">
        <v>306</v>
      </c>
      <c r="D234" s="222" t="s">
        <v>164</v>
      </c>
      <c r="E234" s="223" t="s">
        <v>307</v>
      </c>
      <c r="F234" s="224" t="s">
        <v>308</v>
      </c>
      <c r="G234" s="225" t="s">
        <v>213</v>
      </c>
      <c r="H234" s="226">
        <v>7.8470000000000004</v>
      </c>
      <c r="I234" s="227"/>
      <c r="J234" s="228">
        <f>ROUND(I234*H234,2)</f>
        <v>0</v>
      </c>
      <c r="K234" s="224" t="s">
        <v>168</v>
      </c>
      <c r="L234" s="72"/>
      <c r="M234" s="229" t="s">
        <v>24</v>
      </c>
      <c r="N234" s="230" t="s">
        <v>47</v>
      </c>
      <c r="O234" s="47"/>
      <c r="P234" s="231">
        <f>O234*H234</f>
        <v>0</v>
      </c>
      <c r="Q234" s="231">
        <v>0.038199999999999998</v>
      </c>
      <c r="R234" s="231">
        <f>Q234*H234</f>
        <v>0.29975540000000001</v>
      </c>
      <c r="S234" s="231">
        <v>0</v>
      </c>
      <c r="T234" s="232">
        <f>S234*H234</f>
        <v>0</v>
      </c>
      <c r="AR234" s="24" t="s">
        <v>169</v>
      </c>
      <c r="AT234" s="24" t="s">
        <v>164</v>
      </c>
      <c r="AU234" s="24" t="s">
        <v>85</v>
      </c>
      <c r="AY234" s="24" t="s">
        <v>161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25</v>
      </c>
      <c r="BK234" s="233">
        <f>ROUND(I234*H234,2)</f>
        <v>0</v>
      </c>
      <c r="BL234" s="24" t="s">
        <v>169</v>
      </c>
      <c r="BM234" s="24" t="s">
        <v>309</v>
      </c>
    </row>
    <row r="235" s="12" customFormat="1">
      <c r="B235" s="245"/>
      <c r="C235" s="246"/>
      <c r="D235" s="236" t="s">
        <v>171</v>
      </c>
      <c r="E235" s="247" t="s">
        <v>24</v>
      </c>
      <c r="F235" s="248" t="s">
        <v>310</v>
      </c>
      <c r="G235" s="246"/>
      <c r="H235" s="249">
        <v>4.875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171</v>
      </c>
      <c r="AU235" s="255" t="s">
        <v>85</v>
      </c>
      <c r="AV235" s="12" t="s">
        <v>85</v>
      </c>
      <c r="AW235" s="12" t="s">
        <v>40</v>
      </c>
      <c r="AX235" s="12" t="s">
        <v>76</v>
      </c>
      <c r="AY235" s="255" t="s">
        <v>161</v>
      </c>
    </row>
    <row r="236" s="12" customFormat="1">
      <c r="B236" s="245"/>
      <c r="C236" s="246"/>
      <c r="D236" s="236" t="s">
        <v>171</v>
      </c>
      <c r="E236" s="247" t="s">
        <v>24</v>
      </c>
      <c r="F236" s="248" t="s">
        <v>270</v>
      </c>
      <c r="G236" s="246"/>
      <c r="H236" s="249">
        <v>2.972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171</v>
      </c>
      <c r="AU236" s="255" t="s">
        <v>85</v>
      </c>
      <c r="AV236" s="12" t="s">
        <v>85</v>
      </c>
      <c r="AW236" s="12" t="s">
        <v>40</v>
      </c>
      <c r="AX236" s="12" t="s">
        <v>76</v>
      </c>
      <c r="AY236" s="255" t="s">
        <v>161</v>
      </c>
    </row>
    <row r="237" s="13" customFormat="1">
      <c r="B237" s="256"/>
      <c r="C237" s="257"/>
      <c r="D237" s="236" t="s">
        <v>171</v>
      </c>
      <c r="E237" s="258" t="s">
        <v>24</v>
      </c>
      <c r="F237" s="259" t="s">
        <v>175</v>
      </c>
      <c r="G237" s="257"/>
      <c r="H237" s="260">
        <v>7.8470000000000004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AT237" s="266" t="s">
        <v>171</v>
      </c>
      <c r="AU237" s="266" t="s">
        <v>85</v>
      </c>
      <c r="AV237" s="13" t="s">
        <v>169</v>
      </c>
      <c r="AW237" s="13" t="s">
        <v>40</v>
      </c>
      <c r="AX237" s="13" t="s">
        <v>25</v>
      </c>
      <c r="AY237" s="266" t="s">
        <v>161</v>
      </c>
    </row>
    <row r="238" s="1" customFormat="1" ht="25.5" customHeight="1">
      <c r="B238" s="46"/>
      <c r="C238" s="222" t="s">
        <v>311</v>
      </c>
      <c r="D238" s="222" t="s">
        <v>164</v>
      </c>
      <c r="E238" s="223" t="s">
        <v>312</v>
      </c>
      <c r="F238" s="224" t="s">
        <v>313</v>
      </c>
      <c r="G238" s="225" t="s">
        <v>213</v>
      </c>
      <c r="H238" s="226">
        <v>80.25</v>
      </c>
      <c r="I238" s="227"/>
      <c r="J238" s="228">
        <f>ROUND(I238*H238,2)</f>
        <v>0</v>
      </c>
      <c r="K238" s="224" t="s">
        <v>168</v>
      </c>
      <c r="L238" s="72"/>
      <c r="M238" s="229" t="s">
        <v>24</v>
      </c>
      <c r="N238" s="230" t="s">
        <v>47</v>
      </c>
      <c r="O238" s="47"/>
      <c r="P238" s="231">
        <f>O238*H238</f>
        <v>0</v>
      </c>
      <c r="Q238" s="231">
        <v>0.026200000000000001</v>
      </c>
      <c r="R238" s="231">
        <f>Q238*H238</f>
        <v>2.1025499999999999</v>
      </c>
      <c r="S238" s="231">
        <v>0</v>
      </c>
      <c r="T238" s="232">
        <f>S238*H238</f>
        <v>0</v>
      </c>
      <c r="AR238" s="24" t="s">
        <v>169</v>
      </c>
      <c r="AT238" s="24" t="s">
        <v>164</v>
      </c>
      <c r="AU238" s="24" t="s">
        <v>85</v>
      </c>
      <c r="AY238" s="24" t="s">
        <v>161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24" t="s">
        <v>25</v>
      </c>
      <c r="BK238" s="233">
        <f>ROUND(I238*H238,2)</f>
        <v>0</v>
      </c>
      <c r="BL238" s="24" t="s">
        <v>169</v>
      </c>
      <c r="BM238" s="24" t="s">
        <v>314</v>
      </c>
    </row>
    <row r="239" s="12" customFormat="1">
      <c r="B239" s="245"/>
      <c r="C239" s="246"/>
      <c r="D239" s="236" t="s">
        <v>171</v>
      </c>
      <c r="E239" s="247" t="s">
        <v>24</v>
      </c>
      <c r="F239" s="248" t="s">
        <v>96</v>
      </c>
      <c r="G239" s="246"/>
      <c r="H239" s="249">
        <v>80.25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AT239" s="255" t="s">
        <v>171</v>
      </c>
      <c r="AU239" s="255" t="s">
        <v>85</v>
      </c>
      <c r="AV239" s="12" t="s">
        <v>85</v>
      </c>
      <c r="AW239" s="12" t="s">
        <v>40</v>
      </c>
      <c r="AX239" s="12" t="s">
        <v>25</v>
      </c>
      <c r="AY239" s="255" t="s">
        <v>161</v>
      </c>
    </row>
    <row r="240" s="1" customFormat="1" ht="25.5" customHeight="1">
      <c r="B240" s="46"/>
      <c r="C240" s="222" t="s">
        <v>315</v>
      </c>
      <c r="D240" s="222" t="s">
        <v>164</v>
      </c>
      <c r="E240" s="223" t="s">
        <v>316</v>
      </c>
      <c r="F240" s="224" t="s">
        <v>317</v>
      </c>
      <c r="G240" s="225" t="s">
        <v>213</v>
      </c>
      <c r="H240" s="226">
        <v>80.25</v>
      </c>
      <c r="I240" s="227"/>
      <c r="J240" s="228">
        <f>ROUND(I240*H240,2)</f>
        <v>0</v>
      </c>
      <c r="K240" s="224" t="s">
        <v>168</v>
      </c>
      <c r="L240" s="72"/>
      <c r="M240" s="229" t="s">
        <v>24</v>
      </c>
      <c r="N240" s="230" t="s">
        <v>47</v>
      </c>
      <c r="O240" s="47"/>
      <c r="P240" s="231">
        <f>O240*H240</f>
        <v>0</v>
      </c>
      <c r="Q240" s="231">
        <v>0.01103</v>
      </c>
      <c r="R240" s="231">
        <f>Q240*H240</f>
        <v>0.88515750000000004</v>
      </c>
      <c r="S240" s="231">
        <v>0</v>
      </c>
      <c r="T240" s="232">
        <f>S240*H240</f>
        <v>0</v>
      </c>
      <c r="AR240" s="24" t="s">
        <v>169</v>
      </c>
      <c r="AT240" s="24" t="s">
        <v>164</v>
      </c>
      <c r="AU240" s="24" t="s">
        <v>85</v>
      </c>
      <c r="AY240" s="24" t="s">
        <v>161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24" t="s">
        <v>25</v>
      </c>
      <c r="BK240" s="233">
        <f>ROUND(I240*H240,2)</f>
        <v>0</v>
      </c>
      <c r="BL240" s="24" t="s">
        <v>169</v>
      </c>
      <c r="BM240" s="24" t="s">
        <v>318</v>
      </c>
    </row>
    <row r="241" s="11" customFormat="1">
      <c r="B241" s="234"/>
      <c r="C241" s="235"/>
      <c r="D241" s="236" t="s">
        <v>171</v>
      </c>
      <c r="E241" s="237" t="s">
        <v>24</v>
      </c>
      <c r="F241" s="238" t="s">
        <v>275</v>
      </c>
      <c r="G241" s="235"/>
      <c r="H241" s="237" t="s">
        <v>24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171</v>
      </c>
      <c r="AU241" s="244" t="s">
        <v>85</v>
      </c>
      <c r="AV241" s="11" t="s">
        <v>25</v>
      </c>
      <c r="AW241" s="11" t="s">
        <v>40</v>
      </c>
      <c r="AX241" s="11" t="s">
        <v>76</v>
      </c>
      <c r="AY241" s="244" t="s">
        <v>161</v>
      </c>
    </row>
    <row r="242" s="12" customFormat="1">
      <c r="B242" s="245"/>
      <c r="C242" s="246"/>
      <c r="D242" s="236" t="s">
        <v>171</v>
      </c>
      <c r="E242" s="247" t="s">
        <v>24</v>
      </c>
      <c r="F242" s="248" t="s">
        <v>96</v>
      </c>
      <c r="G242" s="246"/>
      <c r="H242" s="249">
        <v>80.25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171</v>
      </c>
      <c r="AU242" s="255" t="s">
        <v>85</v>
      </c>
      <c r="AV242" s="12" t="s">
        <v>85</v>
      </c>
      <c r="AW242" s="12" t="s">
        <v>40</v>
      </c>
      <c r="AX242" s="12" t="s">
        <v>76</v>
      </c>
      <c r="AY242" s="255" t="s">
        <v>161</v>
      </c>
    </row>
    <row r="243" s="12" customFormat="1">
      <c r="B243" s="245"/>
      <c r="C243" s="246"/>
      <c r="D243" s="236" t="s">
        <v>171</v>
      </c>
      <c r="E243" s="247" t="s">
        <v>24</v>
      </c>
      <c r="F243" s="248" t="s">
        <v>24</v>
      </c>
      <c r="G243" s="246"/>
      <c r="H243" s="249">
        <v>0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171</v>
      </c>
      <c r="AU243" s="255" t="s">
        <v>85</v>
      </c>
      <c r="AV243" s="12" t="s">
        <v>85</v>
      </c>
      <c r="AW243" s="12" t="s">
        <v>40</v>
      </c>
      <c r="AX243" s="12" t="s">
        <v>76</v>
      </c>
      <c r="AY243" s="255" t="s">
        <v>161</v>
      </c>
    </row>
    <row r="244" s="13" customFormat="1">
      <c r="B244" s="256"/>
      <c r="C244" s="257"/>
      <c r="D244" s="236" t="s">
        <v>171</v>
      </c>
      <c r="E244" s="258" t="s">
        <v>24</v>
      </c>
      <c r="F244" s="259" t="s">
        <v>175</v>
      </c>
      <c r="G244" s="257"/>
      <c r="H244" s="260">
        <v>80.25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AT244" s="266" t="s">
        <v>171</v>
      </c>
      <c r="AU244" s="266" t="s">
        <v>85</v>
      </c>
      <c r="AV244" s="13" t="s">
        <v>169</v>
      </c>
      <c r="AW244" s="13" t="s">
        <v>40</v>
      </c>
      <c r="AX244" s="13" t="s">
        <v>25</v>
      </c>
      <c r="AY244" s="266" t="s">
        <v>161</v>
      </c>
    </row>
    <row r="245" s="1" customFormat="1" ht="16.5" customHeight="1">
      <c r="B245" s="46"/>
      <c r="C245" s="222" t="s">
        <v>319</v>
      </c>
      <c r="D245" s="222" t="s">
        <v>164</v>
      </c>
      <c r="E245" s="223" t="s">
        <v>320</v>
      </c>
      <c r="F245" s="224" t="s">
        <v>321</v>
      </c>
      <c r="G245" s="225" t="s">
        <v>213</v>
      </c>
      <c r="H245" s="226">
        <v>4.875</v>
      </c>
      <c r="I245" s="227"/>
      <c r="J245" s="228">
        <f>ROUND(I245*H245,2)</f>
        <v>0</v>
      </c>
      <c r="K245" s="224" t="s">
        <v>168</v>
      </c>
      <c r="L245" s="72"/>
      <c r="M245" s="229" t="s">
        <v>24</v>
      </c>
      <c r="N245" s="230" t="s">
        <v>47</v>
      </c>
      <c r="O245" s="47"/>
      <c r="P245" s="231">
        <f>O245*H245</f>
        <v>0</v>
      </c>
      <c r="Q245" s="231">
        <v>0.022259999999999999</v>
      </c>
      <c r="R245" s="231">
        <f>Q245*H245</f>
        <v>0.10851749999999999</v>
      </c>
      <c r="S245" s="231">
        <v>0</v>
      </c>
      <c r="T245" s="232">
        <f>S245*H245</f>
        <v>0</v>
      </c>
      <c r="AR245" s="24" t="s">
        <v>169</v>
      </c>
      <c r="AT245" s="24" t="s">
        <v>164</v>
      </c>
      <c r="AU245" s="24" t="s">
        <v>85</v>
      </c>
      <c r="AY245" s="24" t="s">
        <v>161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25</v>
      </c>
      <c r="BK245" s="233">
        <f>ROUND(I245*H245,2)</f>
        <v>0</v>
      </c>
      <c r="BL245" s="24" t="s">
        <v>169</v>
      </c>
      <c r="BM245" s="24" t="s">
        <v>322</v>
      </c>
    </row>
    <row r="246" s="12" customFormat="1">
      <c r="B246" s="245"/>
      <c r="C246" s="246"/>
      <c r="D246" s="236" t="s">
        <v>171</v>
      </c>
      <c r="E246" s="247" t="s">
        <v>24</v>
      </c>
      <c r="F246" s="248" t="s">
        <v>310</v>
      </c>
      <c r="G246" s="246"/>
      <c r="H246" s="249">
        <v>4.875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AT246" s="255" t="s">
        <v>171</v>
      </c>
      <c r="AU246" s="255" t="s">
        <v>85</v>
      </c>
      <c r="AV246" s="12" t="s">
        <v>85</v>
      </c>
      <c r="AW246" s="12" t="s">
        <v>40</v>
      </c>
      <c r="AX246" s="12" t="s">
        <v>76</v>
      </c>
      <c r="AY246" s="255" t="s">
        <v>161</v>
      </c>
    </row>
    <row r="247" s="13" customFormat="1">
      <c r="B247" s="256"/>
      <c r="C247" s="257"/>
      <c r="D247" s="236" t="s">
        <v>171</v>
      </c>
      <c r="E247" s="258" t="s">
        <v>24</v>
      </c>
      <c r="F247" s="259" t="s">
        <v>175</v>
      </c>
      <c r="G247" s="257"/>
      <c r="H247" s="260">
        <v>4.875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171</v>
      </c>
      <c r="AU247" s="266" t="s">
        <v>85</v>
      </c>
      <c r="AV247" s="13" t="s">
        <v>169</v>
      </c>
      <c r="AW247" s="13" t="s">
        <v>40</v>
      </c>
      <c r="AX247" s="13" t="s">
        <v>25</v>
      </c>
      <c r="AY247" s="266" t="s">
        <v>161</v>
      </c>
    </row>
    <row r="248" s="1" customFormat="1" ht="16.5" customHeight="1">
      <c r="B248" s="46"/>
      <c r="C248" s="222" t="s">
        <v>323</v>
      </c>
      <c r="D248" s="222" t="s">
        <v>164</v>
      </c>
      <c r="E248" s="223" t="s">
        <v>324</v>
      </c>
      <c r="F248" s="224" t="s">
        <v>325</v>
      </c>
      <c r="G248" s="225" t="s">
        <v>213</v>
      </c>
      <c r="H248" s="226">
        <v>6.2789999999999999</v>
      </c>
      <c r="I248" s="227"/>
      <c r="J248" s="228">
        <f>ROUND(I248*H248,2)</f>
        <v>0</v>
      </c>
      <c r="K248" s="224" t="s">
        <v>168</v>
      </c>
      <c r="L248" s="72"/>
      <c r="M248" s="229" t="s">
        <v>24</v>
      </c>
      <c r="N248" s="230" t="s">
        <v>47</v>
      </c>
      <c r="O248" s="47"/>
      <c r="P248" s="231">
        <f>O248*H248</f>
        <v>0</v>
      </c>
      <c r="Q248" s="231">
        <v>0.00106</v>
      </c>
      <c r="R248" s="231">
        <f>Q248*H248</f>
        <v>0.0066557399999999994</v>
      </c>
      <c r="S248" s="231">
        <v>0</v>
      </c>
      <c r="T248" s="232">
        <f>S248*H248</f>
        <v>0</v>
      </c>
      <c r="AR248" s="24" t="s">
        <v>169</v>
      </c>
      <c r="AT248" s="24" t="s">
        <v>164</v>
      </c>
      <c r="AU248" s="24" t="s">
        <v>85</v>
      </c>
      <c r="AY248" s="24" t="s">
        <v>161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24" t="s">
        <v>25</v>
      </c>
      <c r="BK248" s="233">
        <f>ROUND(I248*H248,2)</f>
        <v>0</v>
      </c>
      <c r="BL248" s="24" t="s">
        <v>169</v>
      </c>
      <c r="BM248" s="24" t="s">
        <v>326</v>
      </c>
    </row>
    <row r="249" s="11" customFormat="1">
      <c r="B249" s="234"/>
      <c r="C249" s="235"/>
      <c r="D249" s="236" t="s">
        <v>171</v>
      </c>
      <c r="E249" s="237" t="s">
        <v>24</v>
      </c>
      <c r="F249" s="238" t="s">
        <v>327</v>
      </c>
      <c r="G249" s="235"/>
      <c r="H249" s="237" t="s">
        <v>24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171</v>
      </c>
      <c r="AU249" s="244" t="s">
        <v>85</v>
      </c>
      <c r="AV249" s="11" t="s">
        <v>25</v>
      </c>
      <c r="AW249" s="11" t="s">
        <v>40</v>
      </c>
      <c r="AX249" s="11" t="s">
        <v>76</v>
      </c>
      <c r="AY249" s="244" t="s">
        <v>161</v>
      </c>
    </row>
    <row r="250" s="11" customFormat="1">
      <c r="B250" s="234"/>
      <c r="C250" s="235"/>
      <c r="D250" s="236" t="s">
        <v>171</v>
      </c>
      <c r="E250" s="237" t="s">
        <v>24</v>
      </c>
      <c r="F250" s="238" t="s">
        <v>179</v>
      </c>
      <c r="G250" s="235"/>
      <c r="H250" s="237" t="s">
        <v>24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171</v>
      </c>
      <c r="AU250" s="244" t="s">
        <v>85</v>
      </c>
      <c r="AV250" s="11" t="s">
        <v>25</v>
      </c>
      <c r="AW250" s="11" t="s">
        <v>40</v>
      </c>
      <c r="AX250" s="11" t="s">
        <v>76</v>
      </c>
      <c r="AY250" s="244" t="s">
        <v>161</v>
      </c>
    </row>
    <row r="251" s="12" customFormat="1">
      <c r="B251" s="245"/>
      <c r="C251" s="246"/>
      <c r="D251" s="236" t="s">
        <v>171</v>
      </c>
      <c r="E251" s="247" t="s">
        <v>24</v>
      </c>
      <c r="F251" s="248" t="s">
        <v>328</v>
      </c>
      <c r="G251" s="246"/>
      <c r="H251" s="249">
        <v>2.3769999999999998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171</v>
      </c>
      <c r="AU251" s="255" t="s">
        <v>85</v>
      </c>
      <c r="AV251" s="12" t="s">
        <v>85</v>
      </c>
      <c r="AW251" s="12" t="s">
        <v>40</v>
      </c>
      <c r="AX251" s="12" t="s">
        <v>76</v>
      </c>
      <c r="AY251" s="255" t="s">
        <v>161</v>
      </c>
    </row>
    <row r="252" s="11" customFormat="1">
      <c r="B252" s="234"/>
      <c r="C252" s="235"/>
      <c r="D252" s="236" t="s">
        <v>171</v>
      </c>
      <c r="E252" s="237" t="s">
        <v>24</v>
      </c>
      <c r="F252" s="238" t="s">
        <v>181</v>
      </c>
      <c r="G252" s="235"/>
      <c r="H252" s="237" t="s">
        <v>24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171</v>
      </c>
      <c r="AU252" s="244" t="s">
        <v>85</v>
      </c>
      <c r="AV252" s="11" t="s">
        <v>25</v>
      </c>
      <c r="AW252" s="11" t="s">
        <v>40</v>
      </c>
      <c r="AX252" s="11" t="s">
        <v>76</v>
      </c>
      <c r="AY252" s="244" t="s">
        <v>161</v>
      </c>
    </row>
    <row r="253" s="12" customFormat="1">
      <c r="B253" s="245"/>
      <c r="C253" s="246"/>
      <c r="D253" s="236" t="s">
        <v>171</v>
      </c>
      <c r="E253" s="247" t="s">
        <v>24</v>
      </c>
      <c r="F253" s="248" t="s">
        <v>329</v>
      </c>
      <c r="G253" s="246"/>
      <c r="H253" s="249">
        <v>1.036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171</v>
      </c>
      <c r="AU253" s="255" t="s">
        <v>85</v>
      </c>
      <c r="AV253" s="12" t="s">
        <v>85</v>
      </c>
      <c r="AW253" s="12" t="s">
        <v>40</v>
      </c>
      <c r="AX253" s="12" t="s">
        <v>76</v>
      </c>
      <c r="AY253" s="255" t="s">
        <v>161</v>
      </c>
    </row>
    <row r="254" s="11" customFormat="1">
      <c r="B254" s="234"/>
      <c r="C254" s="235"/>
      <c r="D254" s="236" t="s">
        <v>171</v>
      </c>
      <c r="E254" s="237" t="s">
        <v>24</v>
      </c>
      <c r="F254" s="238" t="s">
        <v>183</v>
      </c>
      <c r="G254" s="235"/>
      <c r="H254" s="237" t="s">
        <v>24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171</v>
      </c>
      <c r="AU254" s="244" t="s">
        <v>85</v>
      </c>
      <c r="AV254" s="11" t="s">
        <v>25</v>
      </c>
      <c r="AW254" s="11" t="s">
        <v>40</v>
      </c>
      <c r="AX254" s="11" t="s">
        <v>76</v>
      </c>
      <c r="AY254" s="244" t="s">
        <v>161</v>
      </c>
    </row>
    <row r="255" s="12" customFormat="1">
      <c r="B255" s="245"/>
      <c r="C255" s="246"/>
      <c r="D255" s="236" t="s">
        <v>171</v>
      </c>
      <c r="E255" s="247" t="s">
        <v>24</v>
      </c>
      <c r="F255" s="248" t="s">
        <v>330</v>
      </c>
      <c r="G255" s="246"/>
      <c r="H255" s="249">
        <v>1.54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AT255" s="255" t="s">
        <v>171</v>
      </c>
      <c r="AU255" s="255" t="s">
        <v>85</v>
      </c>
      <c r="AV255" s="12" t="s">
        <v>85</v>
      </c>
      <c r="AW255" s="12" t="s">
        <v>40</v>
      </c>
      <c r="AX255" s="12" t="s">
        <v>76</v>
      </c>
      <c r="AY255" s="255" t="s">
        <v>161</v>
      </c>
    </row>
    <row r="256" s="11" customFormat="1">
      <c r="B256" s="234"/>
      <c r="C256" s="235"/>
      <c r="D256" s="236" t="s">
        <v>171</v>
      </c>
      <c r="E256" s="237" t="s">
        <v>24</v>
      </c>
      <c r="F256" s="238" t="s">
        <v>185</v>
      </c>
      <c r="G256" s="235"/>
      <c r="H256" s="237" t="s">
        <v>24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171</v>
      </c>
      <c r="AU256" s="244" t="s">
        <v>85</v>
      </c>
      <c r="AV256" s="11" t="s">
        <v>25</v>
      </c>
      <c r="AW256" s="11" t="s">
        <v>40</v>
      </c>
      <c r="AX256" s="11" t="s">
        <v>76</v>
      </c>
      <c r="AY256" s="244" t="s">
        <v>161</v>
      </c>
    </row>
    <row r="257" s="11" customFormat="1">
      <c r="B257" s="234"/>
      <c r="C257" s="235"/>
      <c r="D257" s="236" t="s">
        <v>171</v>
      </c>
      <c r="E257" s="237" t="s">
        <v>24</v>
      </c>
      <c r="F257" s="238" t="s">
        <v>186</v>
      </c>
      <c r="G257" s="235"/>
      <c r="H257" s="237" t="s">
        <v>24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171</v>
      </c>
      <c r="AU257" s="244" t="s">
        <v>85</v>
      </c>
      <c r="AV257" s="11" t="s">
        <v>25</v>
      </c>
      <c r="AW257" s="11" t="s">
        <v>40</v>
      </c>
      <c r="AX257" s="11" t="s">
        <v>76</v>
      </c>
      <c r="AY257" s="244" t="s">
        <v>161</v>
      </c>
    </row>
    <row r="258" s="12" customFormat="1">
      <c r="B258" s="245"/>
      <c r="C258" s="246"/>
      <c r="D258" s="236" t="s">
        <v>171</v>
      </c>
      <c r="E258" s="247" t="s">
        <v>24</v>
      </c>
      <c r="F258" s="248" t="s">
        <v>331</v>
      </c>
      <c r="G258" s="246"/>
      <c r="H258" s="249">
        <v>1.3260000000000001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171</v>
      </c>
      <c r="AU258" s="255" t="s">
        <v>85</v>
      </c>
      <c r="AV258" s="12" t="s">
        <v>85</v>
      </c>
      <c r="AW258" s="12" t="s">
        <v>40</v>
      </c>
      <c r="AX258" s="12" t="s">
        <v>76</v>
      </c>
      <c r="AY258" s="255" t="s">
        <v>161</v>
      </c>
    </row>
    <row r="259" s="12" customFormat="1">
      <c r="B259" s="245"/>
      <c r="C259" s="246"/>
      <c r="D259" s="236" t="s">
        <v>171</v>
      </c>
      <c r="E259" s="247" t="s">
        <v>24</v>
      </c>
      <c r="F259" s="248" t="s">
        <v>24</v>
      </c>
      <c r="G259" s="246"/>
      <c r="H259" s="249">
        <v>0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171</v>
      </c>
      <c r="AU259" s="255" t="s">
        <v>85</v>
      </c>
      <c r="AV259" s="12" t="s">
        <v>85</v>
      </c>
      <c r="AW259" s="12" t="s">
        <v>40</v>
      </c>
      <c r="AX259" s="12" t="s">
        <v>76</v>
      </c>
      <c r="AY259" s="255" t="s">
        <v>161</v>
      </c>
    </row>
    <row r="260" s="13" customFormat="1">
      <c r="B260" s="256"/>
      <c r="C260" s="257"/>
      <c r="D260" s="236" t="s">
        <v>171</v>
      </c>
      <c r="E260" s="258" t="s">
        <v>24</v>
      </c>
      <c r="F260" s="259" t="s">
        <v>175</v>
      </c>
      <c r="G260" s="257"/>
      <c r="H260" s="260">
        <v>6.2789999999999999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AT260" s="266" t="s">
        <v>171</v>
      </c>
      <c r="AU260" s="266" t="s">
        <v>85</v>
      </c>
      <c r="AV260" s="13" t="s">
        <v>169</v>
      </c>
      <c r="AW260" s="13" t="s">
        <v>40</v>
      </c>
      <c r="AX260" s="13" t="s">
        <v>25</v>
      </c>
      <c r="AY260" s="266" t="s">
        <v>161</v>
      </c>
    </row>
    <row r="261" s="1" customFormat="1" ht="16.5" customHeight="1">
      <c r="B261" s="46"/>
      <c r="C261" s="222" t="s">
        <v>9</v>
      </c>
      <c r="D261" s="222" t="s">
        <v>164</v>
      </c>
      <c r="E261" s="223" t="s">
        <v>332</v>
      </c>
      <c r="F261" s="224" t="s">
        <v>333</v>
      </c>
      <c r="G261" s="225" t="s">
        <v>213</v>
      </c>
      <c r="H261" s="226">
        <v>6.5</v>
      </c>
      <c r="I261" s="227"/>
      <c r="J261" s="228">
        <f>ROUND(I261*H261,2)</f>
        <v>0</v>
      </c>
      <c r="K261" s="224" t="s">
        <v>168</v>
      </c>
      <c r="L261" s="72"/>
      <c r="M261" s="229" t="s">
        <v>24</v>
      </c>
      <c r="N261" s="230" t="s">
        <v>47</v>
      </c>
      <c r="O261" s="47"/>
      <c r="P261" s="231">
        <f>O261*H261</f>
        <v>0</v>
      </c>
      <c r="Q261" s="231">
        <v>0.021000000000000001</v>
      </c>
      <c r="R261" s="231">
        <f>Q261*H261</f>
        <v>0.13650000000000001</v>
      </c>
      <c r="S261" s="231">
        <v>0</v>
      </c>
      <c r="T261" s="232">
        <f>S261*H261</f>
        <v>0</v>
      </c>
      <c r="AR261" s="24" t="s">
        <v>169</v>
      </c>
      <c r="AT261" s="24" t="s">
        <v>164</v>
      </c>
      <c r="AU261" s="24" t="s">
        <v>85</v>
      </c>
      <c r="AY261" s="24" t="s">
        <v>161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24" t="s">
        <v>25</v>
      </c>
      <c r="BK261" s="233">
        <f>ROUND(I261*H261,2)</f>
        <v>0</v>
      </c>
      <c r="BL261" s="24" t="s">
        <v>169</v>
      </c>
      <c r="BM261" s="24" t="s">
        <v>334</v>
      </c>
    </row>
    <row r="262" s="11" customFormat="1">
      <c r="B262" s="234"/>
      <c r="C262" s="235"/>
      <c r="D262" s="236" t="s">
        <v>171</v>
      </c>
      <c r="E262" s="237" t="s">
        <v>24</v>
      </c>
      <c r="F262" s="238" t="s">
        <v>335</v>
      </c>
      <c r="G262" s="235"/>
      <c r="H262" s="237" t="s">
        <v>24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AT262" s="244" t="s">
        <v>171</v>
      </c>
      <c r="AU262" s="244" t="s">
        <v>85</v>
      </c>
      <c r="AV262" s="11" t="s">
        <v>25</v>
      </c>
      <c r="AW262" s="11" t="s">
        <v>40</v>
      </c>
      <c r="AX262" s="11" t="s">
        <v>76</v>
      </c>
      <c r="AY262" s="244" t="s">
        <v>161</v>
      </c>
    </row>
    <row r="263" s="12" customFormat="1">
      <c r="B263" s="245"/>
      <c r="C263" s="246"/>
      <c r="D263" s="236" t="s">
        <v>171</v>
      </c>
      <c r="E263" s="247" t="s">
        <v>24</v>
      </c>
      <c r="F263" s="248" t="s">
        <v>336</v>
      </c>
      <c r="G263" s="246"/>
      <c r="H263" s="249">
        <v>6.5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171</v>
      </c>
      <c r="AU263" s="255" t="s">
        <v>85</v>
      </c>
      <c r="AV263" s="12" t="s">
        <v>85</v>
      </c>
      <c r="AW263" s="12" t="s">
        <v>40</v>
      </c>
      <c r="AX263" s="12" t="s">
        <v>76</v>
      </c>
      <c r="AY263" s="255" t="s">
        <v>161</v>
      </c>
    </row>
    <row r="264" s="13" customFormat="1">
      <c r="B264" s="256"/>
      <c r="C264" s="257"/>
      <c r="D264" s="236" t="s">
        <v>171</v>
      </c>
      <c r="E264" s="258" t="s">
        <v>24</v>
      </c>
      <c r="F264" s="259" t="s">
        <v>175</v>
      </c>
      <c r="G264" s="257"/>
      <c r="H264" s="260">
        <v>6.5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AT264" s="266" t="s">
        <v>171</v>
      </c>
      <c r="AU264" s="266" t="s">
        <v>85</v>
      </c>
      <c r="AV264" s="13" t="s">
        <v>169</v>
      </c>
      <c r="AW264" s="13" t="s">
        <v>40</v>
      </c>
      <c r="AX264" s="13" t="s">
        <v>25</v>
      </c>
      <c r="AY264" s="266" t="s">
        <v>161</v>
      </c>
    </row>
    <row r="265" s="1" customFormat="1" ht="16.5" customHeight="1">
      <c r="B265" s="46"/>
      <c r="C265" s="222" t="s">
        <v>337</v>
      </c>
      <c r="D265" s="222" t="s">
        <v>164</v>
      </c>
      <c r="E265" s="223" t="s">
        <v>338</v>
      </c>
      <c r="F265" s="224" t="s">
        <v>339</v>
      </c>
      <c r="G265" s="225" t="s">
        <v>213</v>
      </c>
      <c r="H265" s="226">
        <v>6.6120000000000001</v>
      </c>
      <c r="I265" s="227"/>
      <c r="J265" s="228">
        <f>ROUND(I265*H265,2)</f>
        <v>0</v>
      </c>
      <c r="K265" s="224" t="s">
        <v>24</v>
      </c>
      <c r="L265" s="72"/>
      <c r="M265" s="229" t="s">
        <v>24</v>
      </c>
      <c r="N265" s="230" t="s">
        <v>47</v>
      </c>
      <c r="O265" s="47"/>
      <c r="P265" s="231">
        <f>O265*H265</f>
        <v>0</v>
      </c>
      <c r="Q265" s="231">
        <v>0.0015</v>
      </c>
      <c r="R265" s="231">
        <f>Q265*H265</f>
        <v>0.0099179999999999997</v>
      </c>
      <c r="S265" s="231">
        <v>0</v>
      </c>
      <c r="T265" s="232">
        <f>S265*H265</f>
        <v>0</v>
      </c>
      <c r="AR265" s="24" t="s">
        <v>169</v>
      </c>
      <c r="AT265" s="24" t="s">
        <v>164</v>
      </c>
      <c r="AU265" s="24" t="s">
        <v>85</v>
      </c>
      <c r="AY265" s="24" t="s">
        <v>161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25</v>
      </c>
      <c r="BK265" s="233">
        <f>ROUND(I265*H265,2)</f>
        <v>0</v>
      </c>
      <c r="BL265" s="24" t="s">
        <v>169</v>
      </c>
      <c r="BM265" s="24" t="s">
        <v>340</v>
      </c>
    </row>
    <row r="266" s="11" customFormat="1">
      <c r="B266" s="234"/>
      <c r="C266" s="235"/>
      <c r="D266" s="236" t="s">
        <v>171</v>
      </c>
      <c r="E266" s="237" t="s">
        <v>24</v>
      </c>
      <c r="F266" s="238" t="s">
        <v>341</v>
      </c>
      <c r="G266" s="235"/>
      <c r="H266" s="237" t="s">
        <v>24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AT266" s="244" t="s">
        <v>171</v>
      </c>
      <c r="AU266" s="244" t="s">
        <v>85</v>
      </c>
      <c r="AV266" s="11" t="s">
        <v>25</v>
      </c>
      <c r="AW266" s="11" t="s">
        <v>40</v>
      </c>
      <c r="AX266" s="11" t="s">
        <v>76</v>
      </c>
      <c r="AY266" s="244" t="s">
        <v>161</v>
      </c>
    </row>
    <row r="267" s="12" customFormat="1">
      <c r="B267" s="245"/>
      <c r="C267" s="246"/>
      <c r="D267" s="236" t="s">
        <v>171</v>
      </c>
      <c r="E267" s="247" t="s">
        <v>24</v>
      </c>
      <c r="F267" s="248" t="s">
        <v>342</v>
      </c>
      <c r="G267" s="246"/>
      <c r="H267" s="249">
        <v>3.6120000000000001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171</v>
      </c>
      <c r="AU267" s="255" t="s">
        <v>85</v>
      </c>
      <c r="AV267" s="12" t="s">
        <v>85</v>
      </c>
      <c r="AW267" s="12" t="s">
        <v>40</v>
      </c>
      <c r="AX267" s="12" t="s">
        <v>76</v>
      </c>
      <c r="AY267" s="255" t="s">
        <v>161</v>
      </c>
    </row>
    <row r="268" s="12" customFormat="1">
      <c r="B268" s="245"/>
      <c r="C268" s="246"/>
      <c r="D268" s="236" t="s">
        <v>171</v>
      </c>
      <c r="E268" s="247" t="s">
        <v>24</v>
      </c>
      <c r="F268" s="248" t="s">
        <v>24</v>
      </c>
      <c r="G268" s="246"/>
      <c r="H268" s="249">
        <v>0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171</v>
      </c>
      <c r="AU268" s="255" t="s">
        <v>85</v>
      </c>
      <c r="AV268" s="12" t="s">
        <v>85</v>
      </c>
      <c r="AW268" s="12" t="s">
        <v>40</v>
      </c>
      <c r="AX268" s="12" t="s">
        <v>76</v>
      </c>
      <c r="AY268" s="255" t="s">
        <v>161</v>
      </c>
    </row>
    <row r="269" s="11" customFormat="1">
      <c r="B269" s="234"/>
      <c r="C269" s="235"/>
      <c r="D269" s="236" t="s">
        <v>171</v>
      </c>
      <c r="E269" s="237" t="s">
        <v>24</v>
      </c>
      <c r="F269" s="238" t="s">
        <v>343</v>
      </c>
      <c r="G269" s="235"/>
      <c r="H269" s="237" t="s">
        <v>24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171</v>
      </c>
      <c r="AU269" s="244" t="s">
        <v>85</v>
      </c>
      <c r="AV269" s="11" t="s">
        <v>25</v>
      </c>
      <c r="AW269" s="11" t="s">
        <v>40</v>
      </c>
      <c r="AX269" s="11" t="s">
        <v>76</v>
      </c>
      <c r="AY269" s="244" t="s">
        <v>161</v>
      </c>
    </row>
    <row r="270" s="12" customFormat="1">
      <c r="B270" s="245"/>
      <c r="C270" s="246"/>
      <c r="D270" s="236" t="s">
        <v>171</v>
      </c>
      <c r="E270" s="247" t="s">
        <v>24</v>
      </c>
      <c r="F270" s="248" t="s">
        <v>344</v>
      </c>
      <c r="G270" s="246"/>
      <c r="H270" s="249">
        <v>3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AT270" s="255" t="s">
        <v>171</v>
      </c>
      <c r="AU270" s="255" t="s">
        <v>85</v>
      </c>
      <c r="AV270" s="12" t="s">
        <v>85</v>
      </c>
      <c r="AW270" s="12" t="s">
        <v>40</v>
      </c>
      <c r="AX270" s="12" t="s">
        <v>76</v>
      </c>
      <c r="AY270" s="255" t="s">
        <v>161</v>
      </c>
    </row>
    <row r="271" s="12" customFormat="1">
      <c r="B271" s="245"/>
      <c r="C271" s="246"/>
      <c r="D271" s="236" t="s">
        <v>171</v>
      </c>
      <c r="E271" s="247" t="s">
        <v>24</v>
      </c>
      <c r="F271" s="248" t="s">
        <v>24</v>
      </c>
      <c r="G271" s="246"/>
      <c r="H271" s="249">
        <v>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171</v>
      </c>
      <c r="AU271" s="255" t="s">
        <v>85</v>
      </c>
      <c r="AV271" s="12" t="s">
        <v>85</v>
      </c>
      <c r="AW271" s="12" t="s">
        <v>40</v>
      </c>
      <c r="AX271" s="12" t="s">
        <v>76</v>
      </c>
      <c r="AY271" s="255" t="s">
        <v>161</v>
      </c>
    </row>
    <row r="272" s="13" customFormat="1">
      <c r="B272" s="256"/>
      <c r="C272" s="257"/>
      <c r="D272" s="236" t="s">
        <v>171</v>
      </c>
      <c r="E272" s="258" t="s">
        <v>24</v>
      </c>
      <c r="F272" s="259" t="s">
        <v>175</v>
      </c>
      <c r="G272" s="257"/>
      <c r="H272" s="260">
        <v>6.6120000000000001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171</v>
      </c>
      <c r="AU272" s="266" t="s">
        <v>85</v>
      </c>
      <c r="AV272" s="13" t="s">
        <v>169</v>
      </c>
      <c r="AW272" s="13" t="s">
        <v>40</v>
      </c>
      <c r="AX272" s="13" t="s">
        <v>25</v>
      </c>
      <c r="AY272" s="266" t="s">
        <v>161</v>
      </c>
    </row>
    <row r="273" s="1" customFormat="1" ht="25.5" customHeight="1">
      <c r="B273" s="46"/>
      <c r="C273" s="222" t="s">
        <v>345</v>
      </c>
      <c r="D273" s="222" t="s">
        <v>164</v>
      </c>
      <c r="E273" s="223" t="s">
        <v>346</v>
      </c>
      <c r="F273" s="224" t="s">
        <v>347</v>
      </c>
      <c r="G273" s="225" t="s">
        <v>213</v>
      </c>
      <c r="H273" s="226">
        <v>11.144</v>
      </c>
      <c r="I273" s="227"/>
      <c r="J273" s="228">
        <f>ROUND(I273*H273,2)</f>
        <v>0</v>
      </c>
      <c r="K273" s="224" t="s">
        <v>168</v>
      </c>
      <c r="L273" s="72"/>
      <c r="M273" s="229" t="s">
        <v>24</v>
      </c>
      <c r="N273" s="230" t="s">
        <v>47</v>
      </c>
      <c r="O273" s="47"/>
      <c r="P273" s="231">
        <f>O273*H273</f>
        <v>0</v>
      </c>
      <c r="Q273" s="231">
        <v>0.020480000000000002</v>
      </c>
      <c r="R273" s="231">
        <f>Q273*H273</f>
        <v>0.22822912000000001</v>
      </c>
      <c r="S273" s="231">
        <v>0</v>
      </c>
      <c r="T273" s="232">
        <f>S273*H273</f>
        <v>0</v>
      </c>
      <c r="AR273" s="24" t="s">
        <v>169</v>
      </c>
      <c r="AT273" s="24" t="s">
        <v>164</v>
      </c>
      <c r="AU273" s="24" t="s">
        <v>85</v>
      </c>
      <c r="AY273" s="24" t="s">
        <v>161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24" t="s">
        <v>25</v>
      </c>
      <c r="BK273" s="233">
        <f>ROUND(I273*H273,2)</f>
        <v>0</v>
      </c>
      <c r="BL273" s="24" t="s">
        <v>169</v>
      </c>
      <c r="BM273" s="24" t="s">
        <v>348</v>
      </c>
    </row>
    <row r="274" s="11" customFormat="1">
      <c r="B274" s="234"/>
      <c r="C274" s="235"/>
      <c r="D274" s="236" t="s">
        <v>171</v>
      </c>
      <c r="E274" s="237" t="s">
        <v>24</v>
      </c>
      <c r="F274" s="238" t="s">
        <v>349</v>
      </c>
      <c r="G274" s="235"/>
      <c r="H274" s="237" t="s">
        <v>24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AT274" s="244" t="s">
        <v>171</v>
      </c>
      <c r="AU274" s="244" t="s">
        <v>85</v>
      </c>
      <c r="AV274" s="11" t="s">
        <v>25</v>
      </c>
      <c r="AW274" s="11" t="s">
        <v>40</v>
      </c>
      <c r="AX274" s="11" t="s">
        <v>76</v>
      </c>
      <c r="AY274" s="244" t="s">
        <v>161</v>
      </c>
    </row>
    <row r="275" s="12" customFormat="1">
      <c r="B275" s="245"/>
      <c r="C275" s="246"/>
      <c r="D275" s="236" t="s">
        <v>171</v>
      </c>
      <c r="E275" s="247" t="s">
        <v>24</v>
      </c>
      <c r="F275" s="248" t="s">
        <v>350</v>
      </c>
      <c r="G275" s="246"/>
      <c r="H275" s="249">
        <v>6.5620000000000003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AT275" s="255" t="s">
        <v>171</v>
      </c>
      <c r="AU275" s="255" t="s">
        <v>85</v>
      </c>
      <c r="AV275" s="12" t="s">
        <v>85</v>
      </c>
      <c r="AW275" s="12" t="s">
        <v>40</v>
      </c>
      <c r="AX275" s="12" t="s">
        <v>76</v>
      </c>
      <c r="AY275" s="255" t="s">
        <v>161</v>
      </c>
    </row>
    <row r="276" s="11" customFormat="1">
      <c r="B276" s="234"/>
      <c r="C276" s="235"/>
      <c r="D276" s="236" t="s">
        <v>171</v>
      </c>
      <c r="E276" s="237" t="s">
        <v>24</v>
      </c>
      <c r="F276" s="238" t="s">
        <v>351</v>
      </c>
      <c r="G276" s="235"/>
      <c r="H276" s="237" t="s">
        <v>24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171</v>
      </c>
      <c r="AU276" s="244" t="s">
        <v>85</v>
      </c>
      <c r="AV276" s="11" t="s">
        <v>25</v>
      </c>
      <c r="AW276" s="11" t="s">
        <v>40</v>
      </c>
      <c r="AX276" s="11" t="s">
        <v>76</v>
      </c>
      <c r="AY276" s="244" t="s">
        <v>161</v>
      </c>
    </row>
    <row r="277" s="12" customFormat="1">
      <c r="B277" s="245"/>
      <c r="C277" s="246"/>
      <c r="D277" s="236" t="s">
        <v>171</v>
      </c>
      <c r="E277" s="247" t="s">
        <v>24</v>
      </c>
      <c r="F277" s="248" t="s">
        <v>352</v>
      </c>
      <c r="G277" s="246"/>
      <c r="H277" s="249">
        <v>2.0819999999999999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AT277" s="255" t="s">
        <v>171</v>
      </c>
      <c r="AU277" s="255" t="s">
        <v>85</v>
      </c>
      <c r="AV277" s="12" t="s">
        <v>85</v>
      </c>
      <c r="AW277" s="12" t="s">
        <v>40</v>
      </c>
      <c r="AX277" s="12" t="s">
        <v>76</v>
      </c>
      <c r="AY277" s="255" t="s">
        <v>161</v>
      </c>
    </row>
    <row r="278" s="11" customFormat="1">
      <c r="B278" s="234"/>
      <c r="C278" s="235"/>
      <c r="D278" s="236" t="s">
        <v>171</v>
      </c>
      <c r="E278" s="237" t="s">
        <v>24</v>
      </c>
      <c r="F278" s="238" t="s">
        <v>353</v>
      </c>
      <c r="G278" s="235"/>
      <c r="H278" s="237" t="s">
        <v>24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171</v>
      </c>
      <c r="AU278" s="244" t="s">
        <v>85</v>
      </c>
      <c r="AV278" s="11" t="s">
        <v>25</v>
      </c>
      <c r="AW278" s="11" t="s">
        <v>40</v>
      </c>
      <c r="AX278" s="11" t="s">
        <v>76</v>
      </c>
      <c r="AY278" s="244" t="s">
        <v>161</v>
      </c>
    </row>
    <row r="279" s="12" customFormat="1">
      <c r="B279" s="245"/>
      <c r="C279" s="246"/>
      <c r="D279" s="236" t="s">
        <v>171</v>
      </c>
      <c r="E279" s="247" t="s">
        <v>24</v>
      </c>
      <c r="F279" s="248" t="s">
        <v>354</v>
      </c>
      <c r="G279" s="246"/>
      <c r="H279" s="249">
        <v>1.3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171</v>
      </c>
      <c r="AU279" s="255" t="s">
        <v>85</v>
      </c>
      <c r="AV279" s="12" t="s">
        <v>85</v>
      </c>
      <c r="AW279" s="12" t="s">
        <v>40</v>
      </c>
      <c r="AX279" s="12" t="s">
        <v>76</v>
      </c>
      <c r="AY279" s="255" t="s">
        <v>161</v>
      </c>
    </row>
    <row r="280" s="12" customFormat="1">
      <c r="B280" s="245"/>
      <c r="C280" s="246"/>
      <c r="D280" s="236" t="s">
        <v>171</v>
      </c>
      <c r="E280" s="247" t="s">
        <v>24</v>
      </c>
      <c r="F280" s="248" t="s">
        <v>355</v>
      </c>
      <c r="G280" s="246"/>
      <c r="H280" s="249">
        <v>1.2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171</v>
      </c>
      <c r="AU280" s="255" t="s">
        <v>85</v>
      </c>
      <c r="AV280" s="12" t="s">
        <v>85</v>
      </c>
      <c r="AW280" s="12" t="s">
        <v>40</v>
      </c>
      <c r="AX280" s="12" t="s">
        <v>76</v>
      </c>
      <c r="AY280" s="255" t="s">
        <v>161</v>
      </c>
    </row>
    <row r="281" s="13" customFormat="1">
      <c r="B281" s="256"/>
      <c r="C281" s="257"/>
      <c r="D281" s="236" t="s">
        <v>171</v>
      </c>
      <c r="E281" s="258" t="s">
        <v>24</v>
      </c>
      <c r="F281" s="259" t="s">
        <v>175</v>
      </c>
      <c r="G281" s="257"/>
      <c r="H281" s="260">
        <v>11.144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AT281" s="266" t="s">
        <v>171</v>
      </c>
      <c r="AU281" s="266" t="s">
        <v>85</v>
      </c>
      <c r="AV281" s="13" t="s">
        <v>169</v>
      </c>
      <c r="AW281" s="13" t="s">
        <v>40</v>
      </c>
      <c r="AX281" s="13" t="s">
        <v>25</v>
      </c>
      <c r="AY281" s="266" t="s">
        <v>161</v>
      </c>
    </row>
    <row r="282" s="1" customFormat="1" ht="25.5" customHeight="1">
      <c r="B282" s="46"/>
      <c r="C282" s="222" t="s">
        <v>356</v>
      </c>
      <c r="D282" s="222" t="s">
        <v>164</v>
      </c>
      <c r="E282" s="223" t="s">
        <v>357</v>
      </c>
      <c r="F282" s="224" t="s">
        <v>358</v>
      </c>
      <c r="G282" s="225" t="s">
        <v>213</v>
      </c>
      <c r="H282" s="226">
        <v>7.4720000000000004</v>
      </c>
      <c r="I282" s="227"/>
      <c r="J282" s="228">
        <f>ROUND(I282*H282,2)</f>
        <v>0</v>
      </c>
      <c r="K282" s="224" t="s">
        <v>168</v>
      </c>
      <c r="L282" s="72"/>
      <c r="M282" s="229" t="s">
        <v>24</v>
      </c>
      <c r="N282" s="230" t="s">
        <v>47</v>
      </c>
      <c r="O282" s="47"/>
      <c r="P282" s="231">
        <f>O282*H282</f>
        <v>0</v>
      </c>
      <c r="Q282" s="231">
        <v>0.042180000000000002</v>
      </c>
      <c r="R282" s="231">
        <f>Q282*H282</f>
        <v>0.31516896000000005</v>
      </c>
      <c r="S282" s="231">
        <v>0</v>
      </c>
      <c r="T282" s="232">
        <f>S282*H282</f>
        <v>0</v>
      </c>
      <c r="AR282" s="24" t="s">
        <v>169</v>
      </c>
      <c r="AT282" s="24" t="s">
        <v>164</v>
      </c>
      <c r="AU282" s="24" t="s">
        <v>85</v>
      </c>
      <c r="AY282" s="24" t="s">
        <v>161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24" t="s">
        <v>25</v>
      </c>
      <c r="BK282" s="233">
        <f>ROUND(I282*H282,2)</f>
        <v>0</v>
      </c>
      <c r="BL282" s="24" t="s">
        <v>169</v>
      </c>
      <c r="BM282" s="24" t="s">
        <v>359</v>
      </c>
    </row>
    <row r="283" s="11" customFormat="1">
      <c r="B283" s="234"/>
      <c r="C283" s="235"/>
      <c r="D283" s="236" t="s">
        <v>171</v>
      </c>
      <c r="E283" s="237" t="s">
        <v>24</v>
      </c>
      <c r="F283" s="238" t="s">
        <v>349</v>
      </c>
      <c r="G283" s="235"/>
      <c r="H283" s="237" t="s">
        <v>24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AT283" s="244" t="s">
        <v>171</v>
      </c>
      <c r="AU283" s="244" t="s">
        <v>85</v>
      </c>
      <c r="AV283" s="11" t="s">
        <v>25</v>
      </c>
      <c r="AW283" s="11" t="s">
        <v>40</v>
      </c>
      <c r="AX283" s="11" t="s">
        <v>76</v>
      </c>
      <c r="AY283" s="244" t="s">
        <v>161</v>
      </c>
    </row>
    <row r="284" s="12" customFormat="1">
      <c r="B284" s="245"/>
      <c r="C284" s="246"/>
      <c r="D284" s="236" t="s">
        <v>171</v>
      </c>
      <c r="E284" s="247" t="s">
        <v>24</v>
      </c>
      <c r="F284" s="248" t="s">
        <v>350</v>
      </c>
      <c r="G284" s="246"/>
      <c r="H284" s="249">
        <v>6.5620000000000003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AT284" s="255" t="s">
        <v>171</v>
      </c>
      <c r="AU284" s="255" t="s">
        <v>85</v>
      </c>
      <c r="AV284" s="12" t="s">
        <v>85</v>
      </c>
      <c r="AW284" s="12" t="s">
        <v>40</v>
      </c>
      <c r="AX284" s="12" t="s">
        <v>76</v>
      </c>
      <c r="AY284" s="255" t="s">
        <v>161</v>
      </c>
    </row>
    <row r="285" s="11" customFormat="1">
      <c r="B285" s="234"/>
      <c r="C285" s="235"/>
      <c r="D285" s="236" t="s">
        <v>171</v>
      </c>
      <c r="E285" s="237" t="s">
        <v>24</v>
      </c>
      <c r="F285" s="238" t="s">
        <v>360</v>
      </c>
      <c r="G285" s="235"/>
      <c r="H285" s="237" t="s">
        <v>24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AT285" s="244" t="s">
        <v>171</v>
      </c>
      <c r="AU285" s="244" t="s">
        <v>85</v>
      </c>
      <c r="AV285" s="11" t="s">
        <v>25</v>
      </c>
      <c r="AW285" s="11" t="s">
        <v>40</v>
      </c>
      <c r="AX285" s="11" t="s">
        <v>76</v>
      </c>
      <c r="AY285" s="244" t="s">
        <v>161</v>
      </c>
    </row>
    <row r="286" s="12" customFormat="1">
      <c r="B286" s="245"/>
      <c r="C286" s="246"/>
      <c r="D286" s="236" t="s">
        <v>171</v>
      </c>
      <c r="E286" s="247" t="s">
        <v>24</v>
      </c>
      <c r="F286" s="248" t="s">
        <v>361</v>
      </c>
      <c r="G286" s="246"/>
      <c r="H286" s="249">
        <v>0.91000000000000003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AT286" s="255" t="s">
        <v>171</v>
      </c>
      <c r="AU286" s="255" t="s">
        <v>85</v>
      </c>
      <c r="AV286" s="12" t="s">
        <v>85</v>
      </c>
      <c r="AW286" s="12" t="s">
        <v>40</v>
      </c>
      <c r="AX286" s="12" t="s">
        <v>76</v>
      </c>
      <c r="AY286" s="255" t="s">
        <v>161</v>
      </c>
    </row>
    <row r="287" s="13" customFormat="1">
      <c r="B287" s="256"/>
      <c r="C287" s="257"/>
      <c r="D287" s="236" t="s">
        <v>171</v>
      </c>
      <c r="E287" s="258" t="s">
        <v>24</v>
      </c>
      <c r="F287" s="259" t="s">
        <v>175</v>
      </c>
      <c r="G287" s="257"/>
      <c r="H287" s="260">
        <v>7.4720000000000004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AT287" s="266" t="s">
        <v>171</v>
      </c>
      <c r="AU287" s="266" t="s">
        <v>85</v>
      </c>
      <c r="AV287" s="13" t="s">
        <v>169</v>
      </c>
      <c r="AW287" s="13" t="s">
        <v>40</v>
      </c>
      <c r="AX287" s="13" t="s">
        <v>25</v>
      </c>
      <c r="AY287" s="266" t="s">
        <v>161</v>
      </c>
    </row>
    <row r="288" s="1" customFormat="1" ht="25.5" customHeight="1">
      <c r="B288" s="46"/>
      <c r="C288" s="222" t="s">
        <v>362</v>
      </c>
      <c r="D288" s="222" t="s">
        <v>164</v>
      </c>
      <c r="E288" s="223" t="s">
        <v>363</v>
      </c>
      <c r="F288" s="224" t="s">
        <v>364</v>
      </c>
      <c r="G288" s="225" t="s">
        <v>213</v>
      </c>
      <c r="H288" s="226">
        <v>5.9950000000000001</v>
      </c>
      <c r="I288" s="227"/>
      <c r="J288" s="228">
        <f>ROUND(I288*H288,2)</f>
        <v>0</v>
      </c>
      <c r="K288" s="224" t="s">
        <v>24</v>
      </c>
      <c r="L288" s="72"/>
      <c r="M288" s="229" t="s">
        <v>24</v>
      </c>
      <c r="N288" s="230" t="s">
        <v>47</v>
      </c>
      <c r="O288" s="47"/>
      <c r="P288" s="231">
        <f>O288*H288</f>
        <v>0</v>
      </c>
      <c r="Q288" s="231">
        <v>0.0060699999999999999</v>
      </c>
      <c r="R288" s="231">
        <f>Q288*H288</f>
        <v>0.036389650000000003</v>
      </c>
      <c r="S288" s="231">
        <v>0.0060000000000000001</v>
      </c>
      <c r="T288" s="232">
        <f>S288*H288</f>
        <v>0.035970000000000002</v>
      </c>
      <c r="AR288" s="24" t="s">
        <v>169</v>
      </c>
      <c r="AT288" s="24" t="s">
        <v>164</v>
      </c>
      <c r="AU288" s="24" t="s">
        <v>85</v>
      </c>
      <c r="AY288" s="24" t="s">
        <v>161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24" t="s">
        <v>25</v>
      </c>
      <c r="BK288" s="233">
        <f>ROUND(I288*H288,2)</f>
        <v>0</v>
      </c>
      <c r="BL288" s="24" t="s">
        <v>169</v>
      </c>
      <c r="BM288" s="24" t="s">
        <v>365</v>
      </c>
    </row>
    <row r="289" s="11" customFormat="1">
      <c r="B289" s="234"/>
      <c r="C289" s="235"/>
      <c r="D289" s="236" t="s">
        <v>171</v>
      </c>
      <c r="E289" s="237" t="s">
        <v>24</v>
      </c>
      <c r="F289" s="238" t="s">
        <v>366</v>
      </c>
      <c r="G289" s="235"/>
      <c r="H289" s="237" t="s">
        <v>24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AT289" s="244" t="s">
        <v>171</v>
      </c>
      <c r="AU289" s="244" t="s">
        <v>85</v>
      </c>
      <c r="AV289" s="11" t="s">
        <v>25</v>
      </c>
      <c r="AW289" s="11" t="s">
        <v>40</v>
      </c>
      <c r="AX289" s="11" t="s">
        <v>76</v>
      </c>
      <c r="AY289" s="244" t="s">
        <v>161</v>
      </c>
    </row>
    <row r="290" s="12" customFormat="1">
      <c r="B290" s="245"/>
      <c r="C290" s="246"/>
      <c r="D290" s="236" t="s">
        <v>171</v>
      </c>
      <c r="E290" s="247" t="s">
        <v>24</v>
      </c>
      <c r="F290" s="248" t="s">
        <v>367</v>
      </c>
      <c r="G290" s="246"/>
      <c r="H290" s="249">
        <v>3.7949999999999999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171</v>
      </c>
      <c r="AU290" s="255" t="s">
        <v>85</v>
      </c>
      <c r="AV290" s="12" t="s">
        <v>85</v>
      </c>
      <c r="AW290" s="12" t="s">
        <v>40</v>
      </c>
      <c r="AX290" s="12" t="s">
        <v>76</v>
      </c>
      <c r="AY290" s="255" t="s">
        <v>161</v>
      </c>
    </row>
    <row r="291" s="11" customFormat="1">
      <c r="B291" s="234"/>
      <c r="C291" s="235"/>
      <c r="D291" s="236" t="s">
        <v>171</v>
      </c>
      <c r="E291" s="237" t="s">
        <v>24</v>
      </c>
      <c r="F291" s="238" t="s">
        <v>368</v>
      </c>
      <c r="G291" s="235"/>
      <c r="H291" s="237" t="s">
        <v>24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171</v>
      </c>
      <c r="AU291" s="244" t="s">
        <v>85</v>
      </c>
      <c r="AV291" s="11" t="s">
        <v>25</v>
      </c>
      <c r="AW291" s="11" t="s">
        <v>40</v>
      </c>
      <c r="AX291" s="11" t="s">
        <v>76</v>
      </c>
      <c r="AY291" s="244" t="s">
        <v>161</v>
      </c>
    </row>
    <row r="292" s="12" customFormat="1">
      <c r="B292" s="245"/>
      <c r="C292" s="246"/>
      <c r="D292" s="236" t="s">
        <v>171</v>
      </c>
      <c r="E292" s="247" t="s">
        <v>24</v>
      </c>
      <c r="F292" s="248" t="s">
        <v>369</v>
      </c>
      <c r="G292" s="246"/>
      <c r="H292" s="249">
        <v>2.2000000000000002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171</v>
      </c>
      <c r="AU292" s="255" t="s">
        <v>85</v>
      </c>
      <c r="AV292" s="12" t="s">
        <v>85</v>
      </c>
      <c r="AW292" s="12" t="s">
        <v>40</v>
      </c>
      <c r="AX292" s="12" t="s">
        <v>76</v>
      </c>
      <c r="AY292" s="255" t="s">
        <v>161</v>
      </c>
    </row>
    <row r="293" s="13" customFormat="1">
      <c r="B293" s="256"/>
      <c r="C293" s="257"/>
      <c r="D293" s="236" t="s">
        <v>171</v>
      </c>
      <c r="E293" s="258" t="s">
        <v>24</v>
      </c>
      <c r="F293" s="259" t="s">
        <v>175</v>
      </c>
      <c r="G293" s="257"/>
      <c r="H293" s="260">
        <v>5.9950000000000001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AT293" s="266" t="s">
        <v>171</v>
      </c>
      <c r="AU293" s="266" t="s">
        <v>85</v>
      </c>
      <c r="AV293" s="13" t="s">
        <v>169</v>
      </c>
      <c r="AW293" s="13" t="s">
        <v>40</v>
      </c>
      <c r="AX293" s="13" t="s">
        <v>25</v>
      </c>
      <c r="AY293" s="266" t="s">
        <v>161</v>
      </c>
    </row>
    <row r="294" s="1" customFormat="1" ht="25.5" customHeight="1">
      <c r="B294" s="46"/>
      <c r="C294" s="222" t="s">
        <v>370</v>
      </c>
      <c r="D294" s="222" t="s">
        <v>164</v>
      </c>
      <c r="E294" s="223" t="s">
        <v>371</v>
      </c>
      <c r="F294" s="224" t="s">
        <v>372</v>
      </c>
      <c r="G294" s="225" t="s">
        <v>167</v>
      </c>
      <c r="H294" s="226">
        <v>1.3400000000000001</v>
      </c>
      <c r="I294" s="227"/>
      <c r="J294" s="228">
        <f>ROUND(I294*H294,2)</f>
        <v>0</v>
      </c>
      <c r="K294" s="224" t="s">
        <v>168</v>
      </c>
      <c r="L294" s="72"/>
      <c r="M294" s="229" t="s">
        <v>24</v>
      </c>
      <c r="N294" s="230" t="s">
        <v>47</v>
      </c>
      <c r="O294" s="47"/>
      <c r="P294" s="231">
        <f>O294*H294</f>
        <v>0</v>
      </c>
      <c r="Q294" s="231">
        <v>2.45329</v>
      </c>
      <c r="R294" s="231">
        <f>Q294*H294</f>
        <v>3.2874086</v>
      </c>
      <c r="S294" s="231">
        <v>0</v>
      </c>
      <c r="T294" s="232">
        <f>S294*H294</f>
        <v>0</v>
      </c>
      <c r="AR294" s="24" t="s">
        <v>169</v>
      </c>
      <c r="AT294" s="24" t="s">
        <v>164</v>
      </c>
      <c r="AU294" s="24" t="s">
        <v>85</v>
      </c>
      <c r="AY294" s="24" t="s">
        <v>161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25</v>
      </c>
      <c r="BK294" s="233">
        <f>ROUND(I294*H294,2)</f>
        <v>0</v>
      </c>
      <c r="BL294" s="24" t="s">
        <v>169</v>
      </c>
      <c r="BM294" s="24" t="s">
        <v>373</v>
      </c>
    </row>
    <row r="295" s="12" customFormat="1">
      <c r="B295" s="245"/>
      <c r="C295" s="246"/>
      <c r="D295" s="236" t="s">
        <v>171</v>
      </c>
      <c r="E295" s="247" t="s">
        <v>24</v>
      </c>
      <c r="F295" s="248" t="s">
        <v>374</v>
      </c>
      <c r="G295" s="246"/>
      <c r="H295" s="249">
        <v>1.3400000000000001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AT295" s="255" t="s">
        <v>171</v>
      </c>
      <c r="AU295" s="255" t="s">
        <v>85</v>
      </c>
      <c r="AV295" s="12" t="s">
        <v>85</v>
      </c>
      <c r="AW295" s="12" t="s">
        <v>40</v>
      </c>
      <c r="AX295" s="12" t="s">
        <v>76</v>
      </c>
      <c r="AY295" s="255" t="s">
        <v>161</v>
      </c>
    </row>
    <row r="296" s="14" customFormat="1">
      <c r="B296" s="267"/>
      <c r="C296" s="268"/>
      <c r="D296" s="236" t="s">
        <v>171</v>
      </c>
      <c r="E296" s="269" t="s">
        <v>108</v>
      </c>
      <c r="F296" s="270" t="s">
        <v>257</v>
      </c>
      <c r="G296" s="268"/>
      <c r="H296" s="271">
        <v>1.3400000000000001</v>
      </c>
      <c r="I296" s="272"/>
      <c r="J296" s="268"/>
      <c r="K296" s="268"/>
      <c r="L296" s="273"/>
      <c r="M296" s="274"/>
      <c r="N296" s="275"/>
      <c r="O296" s="275"/>
      <c r="P296" s="275"/>
      <c r="Q296" s="275"/>
      <c r="R296" s="275"/>
      <c r="S296" s="275"/>
      <c r="T296" s="276"/>
      <c r="AT296" s="277" t="s">
        <v>171</v>
      </c>
      <c r="AU296" s="277" t="s">
        <v>85</v>
      </c>
      <c r="AV296" s="14" t="s">
        <v>162</v>
      </c>
      <c r="AW296" s="14" t="s">
        <v>40</v>
      </c>
      <c r="AX296" s="14" t="s">
        <v>76</v>
      </c>
      <c r="AY296" s="277" t="s">
        <v>161</v>
      </c>
    </row>
    <row r="297" s="13" customFormat="1">
      <c r="B297" s="256"/>
      <c r="C297" s="257"/>
      <c r="D297" s="236" t="s">
        <v>171</v>
      </c>
      <c r="E297" s="258" t="s">
        <v>24</v>
      </c>
      <c r="F297" s="259" t="s">
        <v>175</v>
      </c>
      <c r="G297" s="257"/>
      <c r="H297" s="260">
        <v>1.3400000000000001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AT297" s="266" t="s">
        <v>171</v>
      </c>
      <c r="AU297" s="266" t="s">
        <v>85</v>
      </c>
      <c r="AV297" s="13" t="s">
        <v>169</v>
      </c>
      <c r="AW297" s="13" t="s">
        <v>40</v>
      </c>
      <c r="AX297" s="13" t="s">
        <v>25</v>
      </c>
      <c r="AY297" s="266" t="s">
        <v>161</v>
      </c>
    </row>
    <row r="298" s="1" customFormat="1" ht="25.5" customHeight="1">
      <c r="B298" s="46"/>
      <c r="C298" s="222" t="s">
        <v>375</v>
      </c>
      <c r="D298" s="222" t="s">
        <v>164</v>
      </c>
      <c r="E298" s="223" t="s">
        <v>376</v>
      </c>
      <c r="F298" s="224" t="s">
        <v>377</v>
      </c>
      <c r="G298" s="225" t="s">
        <v>167</v>
      </c>
      <c r="H298" s="226">
        <v>5.2140000000000004</v>
      </c>
      <c r="I298" s="227"/>
      <c r="J298" s="228">
        <f>ROUND(I298*H298,2)</f>
        <v>0</v>
      </c>
      <c r="K298" s="224" t="s">
        <v>168</v>
      </c>
      <c r="L298" s="72"/>
      <c r="M298" s="229" t="s">
        <v>24</v>
      </c>
      <c r="N298" s="230" t="s">
        <v>47</v>
      </c>
      <c r="O298" s="47"/>
      <c r="P298" s="231">
        <f>O298*H298</f>
        <v>0</v>
      </c>
      <c r="Q298" s="231">
        <v>2.45329</v>
      </c>
      <c r="R298" s="231">
        <f>Q298*H298</f>
        <v>12.791454060000001</v>
      </c>
      <c r="S298" s="231">
        <v>0</v>
      </c>
      <c r="T298" s="232">
        <f>S298*H298</f>
        <v>0</v>
      </c>
      <c r="AR298" s="24" t="s">
        <v>169</v>
      </c>
      <c r="AT298" s="24" t="s">
        <v>164</v>
      </c>
      <c r="AU298" s="24" t="s">
        <v>85</v>
      </c>
      <c r="AY298" s="24" t="s">
        <v>161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24" t="s">
        <v>25</v>
      </c>
      <c r="BK298" s="233">
        <f>ROUND(I298*H298,2)</f>
        <v>0</v>
      </c>
      <c r="BL298" s="24" t="s">
        <v>169</v>
      </c>
      <c r="BM298" s="24" t="s">
        <v>378</v>
      </c>
    </row>
    <row r="299" s="12" customFormat="1">
      <c r="B299" s="245"/>
      <c r="C299" s="246"/>
      <c r="D299" s="236" t="s">
        <v>171</v>
      </c>
      <c r="E299" s="247" t="s">
        <v>24</v>
      </c>
      <c r="F299" s="248" t="s">
        <v>379</v>
      </c>
      <c r="G299" s="246"/>
      <c r="H299" s="249">
        <v>5.2140000000000004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AT299" s="255" t="s">
        <v>171</v>
      </c>
      <c r="AU299" s="255" t="s">
        <v>85</v>
      </c>
      <c r="AV299" s="12" t="s">
        <v>85</v>
      </c>
      <c r="AW299" s="12" t="s">
        <v>40</v>
      </c>
      <c r="AX299" s="12" t="s">
        <v>76</v>
      </c>
      <c r="AY299" s="255" t="s">
        <v>161</v>
      </c>
    </row>
    <row r="300" s="14" customFormat="1">
      <c r="B300" s="267"/>
      <c r="C300" s="268"/>
      <c r="D300" s="236" t="s">
        <v>171</v>
      </c>
      <c r="E300" s="269" t="s">
        <v>113</v>
      </c>
      <c r="F300" s="270" t="s">
        <v>257</v>
      </c>
      <c r="G300" s="268"/>
      <c r="H300" s="271">
        <v>5.2140000000000004</v>
      </c>
      <c r="I300" s="272"/>
      <c r="J300" s="268"/>
      <c r="K300" s="268"/>
      <c r="L300" s="273"/>
      <c r="M300" s="274"/>
      <c r="N300" s="275"/>
      <c r="O300" s="275"/>
      <c r="P300" s="275"/>
      <c r="Q300" s="275"/>
      <c r="R300" s="275"/>
      <c r="S300" s="275"/>
      <c r="T300" s="276"/>
      <c r="AT300" s="277" t="s">
        <v>171</v>
      </c>
      <c r="AU300" s="277" t="s">
        <v>85</v>
      </c>
      <c r="AV300" s="14" t="s">
        <v>162</v>
      </c>
      <c r="AW300" s="14" t="s">
        <v>40</v>
      </c>
      <c r="AX300" s="14" t="s">
        <v>76</v>
      </c>
      <c r="AY300" s="277" t="s">
        <v>161</v>
      </c>
    </row>
    <row r="301" s="13" customFormat="1">
      <c r="B301" s="256"/>
      <c r="C301" s="257"/>
      <c r="D301" s="236" t="s">
        <v>171</v>
      </c>
      <c r="E301" s="258" t="s">
        <v>24</v>
      </c>
      <c r="F301" s="259" t="s">
        <v>175</v>
      </c>
      <c r="G301" s="257"/>
      <c r="H301" s="260">
        <v>5.2140000000000004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AT301" s="266" t="s">
        <v>171</v>
      </c>
      <c r="AU301" s="266" t="s">
        <v>85</v>
      </c>
      <c r="AV301" s="13" t="s">
        <v>169</v>
      </c>
      <c r="AW301" s="13" t="s">
        <v>40</v>
      </c>
      <c r="AX301" s="13" t="s">
        <v>25</v>
      </c>
      <c r="AY301" s="266" t="s">
        <v>161</v>
      </c>
    </row>
    <row r="302" s="1" customFormat="1" ht="16.5" customHeight="1">
      <c r="B302" s="46"/>
      <c r="C302" s="222" t="s">
        <v>380</v>
      </c>
      <c r="D302" s="222" t="s">
        <v>164</v>
      </c>
      <c r="E302" s="223" t="s">
        <v>381</v>
      </c>
      <c r="F302" s="224" t="s">
        <v>382</v>
      </c>
      <c r="G302" s="225" t="s">
        <v>213</v>
      </c>
      <c r="H302" s="226">
        <v>52.140999999999998</v>
      </c>
      <c r="I302" s="227"/>
      <c r="J302" s="228">
        <f>ROUND(I302*H302,2)</f>
        <v>0</v>
      </c>
      <c r="K302" s="224" t="s">
        <v>24</v>
      </c>
      <c r="L302" s="72"/>
      <c r="M302" s="229" t="s">
        <v>24</v>
      </c>
      <c r="N302" s="230" t="s">
        <v>47</v>
      </c>
      <c r="O302" s="47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AR302" s="24" t="s">
        <v>169</v>
      </c>
      <c r="AT302" s="24" t="s">
        <v>164</v>
      </c>
      <c r="AU302" s="24" t="s">
        <v>85</v>
      </c>
      <c r="AY302" s="24" t="s">
        <v>161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24" t="s">
        <v>25</v>
      </c>
      <c r="BK302" s="233">
        <f>ROUND(I302*H302,2)</f>
        <v>0</v>
      </c>
      <c r="BL302" s="24" t="s">
        <v>169</v>
      </c>
      <c r="BM302" s="24" t="s">
        <v>383</v>
      </c>
    </row>
    <row r="303" s="12" customFormat="1">
      <c r="B303" s="245"/>
      <c r="C303" s="246"/>
      <c r="D303" s="236" t="s">
        <v>171</v>
      </c>
      <c r="E303" s="247" t="s">
        <v>24</v>
      </c>
      <c r="F303" s="248" t="s">
        <v>111</v>
      </c>
      <c r="G303" s="246"/>
      <c r="H303" s="249">
        <v>52.140999999999998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AT303" s="255" t="s">
        <v>171</v>
      </c>
      <c r="AU303" s="255" t="s">
        <v>85</v>
      </c>
      <c r="AV303" s="12" t="s">
        <v>85</v>
      </c>
      <c r="AW303" s="12" t="s">
        <v>40</v>
      </c>
      <c r="AX303" s="12" t="s">
        <v>76</v>
      </c>
      <c r="AY303" s="255" t="s">
        <v>161</v>
      </c>
    </row>
    <row r="304" s="13" customFormat="1">
      <c r="B304" s="256"/>
      <c r="C304" s="257"/>
      <c r="D304" s="236" t="s">
        <v>171</v>
      </c>
      <c r="E304" s="258" t="s">
        <v>24</v>
      </c>
      <c r="F304" s="259" t="s">
        <v>175</v>
      </c>
      <c r="G304" s="257"/>
      <c r="H304" s="260">
        <v>52.140999999999998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AT304" s="266" t="s">
        <v>171</v>
      </c>
      <c r="AU304" s="266" t="s">
        <v>85</v>
      </c>
      <c r="AV304" s="13" t="s">
        <v>169</v>
      </c>
      <c r="AW304" s="13" t="s">
        <v>40</v>
      </c>
      <c r="AX304" s="13" t="s">
        <v>25</v>
      </c>
      <c r="AY304" s="266" t="s">
        <v>161</v>
      </c>
    </row>
    <row r="305" s="1" customFormat="1" ht="25.5" customHeight="1">
      <c r="B305" s="46"/>
      <c r="C305" s="222" t="s">
        <v>384</v>
      </c>
      <c r="D305" s="222" t="s">
        <v>164</v>
      </c>
      <c r="E305" s="223" t="s">
        <v>385</v>
      </c>
      <c r="F305" s="224" t="s">
        <v>386</v>
      </c>
      <c r="G305" s="225" t="s">
        <v>167</v>
      </c>
      <c r="H305" s="226">
        <v>1.3400000000000001</v>
      </c>
      <c r="I305" s="227"/>
      <c r="J305" s="228">
        <f>ROUND(I305*H305,2)</f>
        <v>0</v>
      </c>
      <c r="K305" s="224" t="s">
        <v>168</v>
      </c>
      <c r="L305" s="72"/>
      <c r="M305" s="229" t="s">
        <v>24</v>
      </c>
      <c r="N305" s="230" t="s">
        <v>47</v>
      </c>
      <c r="O305" s="47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AR305" s="24" t="s">
        <v>169</v>
      </c>
      <c r="AT305" s="24" t="s">
        <v>164</v>
      </c>
      <c r="AU305" s="24" t="s">
        <v>85</v>
      </c>
      <c r="AY305" s="24" t="s">
        <v>161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24" t="s">
        <v>25</v>
      </c>
      <c r="BK305" s="233">
        <f>ROUND(I305*H305,2)</f>
        <v>0</v>
      </c>
      <c r="BL305" s="24" t="s">
        <v>169</v>
      </c>
      <c r="BM305" s="24" t="s">
        <v>387</v>
      </c>
    </row>
    <row r="306" s="12" customFormat="1">
      <c r="B306" s="245"/>
      <c r="C306" s="246"/>
      <c r="D306" s="236" t="s">
        <v>171</v>
      </c>
      <c r="E306" s="247" t="s">
        <v>24</v>
      </c>
      <c r="F306" s="248" t="s">
        <v>108</v>
      </c>
      <c r="G306" s="246"/>
      <c r="H306" s="249">
        <v>1.3400000000000001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AT306" s="255" t="s">
        <v>171</v>
      </c>
      <c r="AU306" s="255" t="s">
        <v>85</v>
      </c>
      <c r="AV306" s="12" t="s">
        <v>85</v>
      </c>
      <c r="AW306" s="12" t="s">
        <v>40</v>
      </c>
      <c r="AX306" s="12" t="s">
        <v>76</v>
      </c>
      <c r="AY306" s="255" t="s">
        <v>161</v>
      </c>
    </row>
    <row r="307" s="13" customFormat="1">
      <c r="B307" s="256"/>
      <c r="C307" s="257"/>
      <c r="D307" s="236" t="s">
        <v>171</v>
      </c>
      <c r="E307" s="258" t="s">
        <v>24</v>
      </c>
      <c r="F307" s="259" t="s">
        <v>175</v>
      </c>
      <c r="G307" s="257"/>
      <c r="H307" s="260">
        <v>1.3400000000000001</v>
      </c>
      <c r="I307" s="261"/>
      <c r="J307" s="257"/>
      <c r="K307" s="257"/>
      <c r="L307" s="262"/>
      <c r="M307" s="263"/>
      <c r="N307" s="264"/>
      <c r="O307" s="264"/>
      <c r="P307" s="264"/>
      <c r="Q307" s="264"/>
      <c r="R307" s="264"/>
      <c r="S307" s="264"/>
      <c r="T307" s="265"/>
      <c r="AT307" s="266" t="s">
        <v>171</v>
      </c>
      <c r="AU307" s="266" t="s">
        <v>85</v>
      </c>
      <c r="AV307" s="13" t="s">
        <v>169</v>
      </c>
      <c r="AW307" s="13" t="s">
        <v>40</v>
      </c>
      <c r="AX307" s="13" t="s">
        <v>25</v>
      </c>
      <c r="AY307" s="266" t="s">
        <v>161</v>
      </c>
    </row>
    <row r="308" s="1" customFormat="1" ht="25.5" customHeight="1">
      <c r="B308" s="46"/>
      <c r="C308" s="222" t="s">
        <v>388</v>
      </c>
      <c r="D308" s="222" t="s">
        <v>164</v>
      </c>
      <c r="E308" s="223" t="s">
        <v>389</v>
      </c>
      <c r="F308" s="224" t="s">
        <v>390</v>
      </c>
      <c r="G308" s="225" t="s">
        <v>167</v>
      </c>
      <c r="H308" s="226">
        <v>5.2140000000000004</v>
      </c>
      <c r="I308" s="227"/>
      <c r="J308" s="228">
        <f>ROUND(I308*H308,2)</f>
        <v>0</v>
      </c>
      <c r="K308" s="224" t="s">
        <v>168</v>
      </c>
      <c r="L308" s="72"/>
      <c r="M308" s="229" t="s">
        <v>24</v>
      </c>
      <c r="N308" s="230" t="s">
        <v>47</v>
      </c>
      <c r="O308" s="47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AR308" s="24" t="s">
        <v>169</v>
      </c>
      <c r="AT308" s="24" t="s">
        <v>164</v>
      </c>
      <c r="AU308" s="24" t="s">
        <v>85</v>
      </c>
      <c r="AY308" s="24" t="s">
        <v>161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24" t="s">
        <v>25</v>
      </c>
      <c r="BK308" s="233">
        <f>ROUND(I308*H308,2)</f>
        <v>0</v>
      </c>
      <c r="BL308" s="24" t="s">
        <v>169</v>
      </c>
      <c r="BM308" s="24" t="s">
        <v>391</v>
      </c>
    </row>
    <row r="309" s="12" customFormat="1">
      <c r="B309" s="245"/>
      <c r="C309" s="246"/>
      <c r="D309" s="236" t="s">
        <v>171</v>
      </c>
      <c r="E309" s="247" t="s">
        <v>24</v>
      </c>
      <c r="F309" s="248" t="s">
        <v>113</v>
      </c>
      <c r="G309" s="246"/>
      <c r="H309" s="249">
        <v>5.2140000000000004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AT309" s="255" t="s">
        <v>171</v>
      </c>
      <c r="AU309" s="255" t="s">
        <v>85</v>
      </c>
      <c r="AV309" s="12" t="s">
        <v>85</v>
      </c>
      <c r="AW309" s="12" t="s">
        <v>40</v>
      </c>
      <c r="AX309" s="12" t="s">
        <v>25</v>
      </c>
      <c r="AY309" s="255" t="s">
        <v>161</v>
      </c>
    </row>
    <row r="310" s="1" customFormat="1" ht="16.5" customHeight="1">
      <c r="B310" s="46"/>
      <c r="C310" s="222" t="s">
        <v>392</v>
      </c>
      <c r="D310" s="222" t="s">
        <v>164</v>
      </c>
      <c r="E310" s="223" t="s">
        <v>393</v>
      </c>
      <c r="F310" s="224" t="s">
        <v>394</v>
      </c>
      <c r="G310" s="225" t="s">
        <v>167</v>
      </c>
      <c r="H310" s="226">
        <v>2.5640000000000001</v>
      </c>
      <c r="I310" s="227"/>
      <c r="J310" s="228">
        <f>ROUND(I310*H310,2)</f>
        <v>0</v>
      </c>
      <c r="K310" s="224" t="s">
        <v>168</v>
      </c>
      <c r="L310" s="72"/>
      <c r="M310" s="229" t="s">
        <v>24</v>
      </c>
      <c r="N310" s="230" t="s">
        <v>47</v>
      </c>
      <c r="O310" s="47"/>
      <c r="P310" s="231">
        <f>O310*H310</f>
        <v>0</v>
      </c>
      <c r="Q310" s="231">
        <v>0</v>
      </c>
      <c r="R310" s="231">
        <f>Q310*H310</f>
        <v>0</v>
      </c>
      <c r="S310" s="231">
        <v>0</v>
      </c>
      <c r="T310" s="232">
        <f>S310*H310</f>
        <v>0</v>
      </c>
      <c r="AR310" s="24" t="s">
        <v>169</v>
      </c>
      <c r="AT310" s="24" t="s">
        <v>164</v>
      </c>
      <c r="AU310" s="24" t="s">
        <v>85</v>
      </c>
      <c r="AY310" s="24" t="s">
        <v>161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24" t="s">
        <v>25</v>
      </c>
      <c r="BK310" s="233">
        <f>ROUND(I310*H310,2)</f>
        <v>0</v>
      </c>
      <c r="BL310" s="24" t="s">
        <v>169</v>
      </c>
      <c r="BM310" s="24" t="s">
        <v>395</v>
      </c>
    </row>
    <row r="311" s="12" customFormat="1">
      <c r="B311" s="245"/>
      <c r="C311" s="246"/>
      <c r="D311" s="236" t="s">
        <v>171</v>
      </c>
      <c r="E311" s="247" t="s">
        <v>24</v>
      </c>
      <c r="F311" s="248" t="s">
        <v>113</v>
      </c>
      <c r="G311" s="246"/>
      <c r="H311" s="249">
        <v>5.2140000000000004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AT311" s="255" t="s">
        <v>171</v>
      </c>
      <c r="AU311" s="255" t="s">
        <v>85</v>
      </c>
      <c r="AV311" s="12" t="s">
        <v>85</v>
      </c>
      <c r="AW311" s="12" t="s">
        <v>40</v>
      </c>
      <c r="AX311" s="12" t="s">
        <v>76</v>
      </c>
      <c r="AY311" s="255" t="s">
        <v>161</v>
      </c>
    </row>
    <row r="312" s="11" customFormat="1">
      <c r="B312" s="234"/>
      <c r="C312" s="235"/>
      <c r="D312" s="236" t="s">
        <v>171</v>
      </c>
      <c r="E312" s="237" t="s">
        <v>24</v>
      </c>
      <c r="F312" s="238" t="s">
        <v>396</v>
      </c>
      <c r="G312" s="235"/>
      <c r="H312" s="237" t="s">
        <v>24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171</v>
      </c>
      <c r="AU312" s="244" t="s">
        <v>85</v>
      </c>
      <c r="AV312" s="11" t="s">
        <v>25</v>
      </c>
      <c r="AW312" s="11" t="s">
        <v>40</v>
      </c>
      <c r="AX312" s="11" t="s">
        <v>76</v>
      </c>
      <c r="AY312" s="244" t="s">
        <v>161</v>
      </c>
    </row>
    <row r="313" s="12" customFormat="1">
      <c r="B313" s="245"/>
      <c r="C313" s="246"/>
      <c r="D313" s="236" t="s">
        <v>171</v>
      </c>
      <c r="E313" s="247" t="s">
        <v>24</v>
      </c>
      <c r="F313" s="248" t="s">
        <v>397</v>
      </c>
      <c r="G313" s="246"/>
      <c r="H313" s="249">
        <v>-2.6499999999999999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AT313" s="255" t="s">
        <v>171</v>
      </c>
      <c r="AU313" s="255" t="s">
        <v>85</v>
      </c>
      <c r="AV313" s="12" t="s">
        <v>85</v>
      </c>
      <c r="AW313" s="12" t="s">
        <v>40</v>
      </c>
      <c r="AX313" s="12" t="s">
        <v>76</v>
      </c>
      <c r="AY313" s="255" t="s">
        <v>161</v>
      </c>
    </row>
    <row r="314" s="13" customFormat="1">
      <c r="B314" s="256"/>
      <c r="C314" s="257"/>
      <c r="D314" s="236" t="s">
        <v>171</v>
      </c>
      <c r="E314" s="258" t="s">
        <v>24</v>
      </c>
      <c r="F314" s="259" t="s">
        <v>175</v>
      </c>
      <c r="G314" s="257"/>
      <c r="H314" s="260">
        <v>2.5640000000000001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AT314" s="266" t="s">
        <v>171</v>
      </c>
      <c r="AU314" s="266" t="s">
        <v>85</v>
      </c>
      <c r="AV314" s="13" t="s">
        <v>169</v>
      </c>
      <c r="AW314" s="13" t="s">
        <v>40</v>
      </c>
      <c r="AX314" s="13" t="s">
        <v>25</v>
      </c>
      <c r="AY314" s="266" t="s">
        <v>161</v>
      </c>
    </row>
    <row r="315" s="1" customFormat="1" ht="16.5" customHeight="1">
      <c r="B315" s="46"/>
      <c r="C315" s="222" t="s">
        <v>398</v>
      </c>
      <c r="D315" s="222" t="s">
        <v>164</v>
      </c>
      <c r="E315" s="223" t="s">
        <v>399</v>
      </c>
      <c r="F315" s="224" t="s">
        <v>400</v>
      </c>
      <c r="G315" s="225" t="s">
        <v>190</v>
      </c>
      <c r="H315" s="226">
        <v>0.40799999999999997</v>
      </c>
      <c r="I315" s="227"/>
      <c r="J315" s="228">
        <f>ROUND(I315*H315,2)</f>
        <v>0</v>
      </c>
      <c r="K315" s="224" t="s">
        <v>168</v>
      </c>
      <c r="L315" s="72"/>
      <c r="M315" s="229" t="s">
        <v>24</v>
      </c>
      <c r="N315" s="230" t="s">
        <v>47</v>
      </c>
      <c r="O315" s="47"/>
      <c r="P315" s="231">
        <f>O315*H315</f>
        <v>0</v>
      </c>
      <c r="Q315" s="231">
        <v>1.0530600000000001</v>
      </c>
      <c r="R315" s="231">
        <f>Q315*H315</f>
        <v>0.42964848</v>
      </c>
      <c r="S315" s="231">
        <v>0</v>
      </c>
      <c r="T315" s="232">
        <f>S315*H315</f>
        <v>0</v>
      </c>
      <c r="AR315" s="24" t="s">
        <v>169</v>
      </c>
      <c r="AT315" s="24" t="s">
        <v>164</v>
      </c>
      <c r="AU315" s="24" t="s">
        <v>85</v>
      </c>
      <c r="AY315" s="24" t="s">
        <v>161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24" t="s">
        <v>25</v>
      </c>
      <c r="BK315" s="233">
        <f>ROUND(I315*H315,2)</f>
        <v>0</v>
      </c>
      <c r="BL315" s="24" t="s">
        <v>169</v>
      </c>
      <c r="BM315" s="24" t="s">
        <v>401</v>
      </c>
    </row>
    <row r="316" s="11" customFormat="1">
      <c r="B316" s="234"/>
      <c r="C316" s="235"/>
      <c r="D316" s="236" t="s">
        <v>171</v>
      </c>
      <c r="E316" s="237" t="s">
        <v>24</v>
      </c>
      <c r="F316" s="238" t="s">
        <v>402</v>
      </c>
      <c r="G316" s="235"/>
      <c r="H316" s="237" t="s">
        <v>24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171</v>
      </c>
      <c r="AU316" s="244" t="s">
        <v>85</v>
      </c>
      <c r="AV316" s="11" t="s">
        <v>25</v>
      </c>
      <c r="AW316" s="11" t="s">
        <v>40</v>
      </c>
      <c r="AX316" s="11" t="s">
        <v>76</v>
      </c>
      <c r="AY316" s="244" t="s">
        <v>161</v>
      </c>
    </row>
    <row r="317" s="12" customFormat="1">
      <c r="B317" s="245"/>
      <c r="C317" s="246"/>
      <c r="D317" s="236" t="s">
        <v>171</v>
      </c>
      <c r="E317" s="247" t="s">
        <v>24</v>
      </c>
      <c r="F317" s="248" t="s">
        <v>403</v>
      </c>
      <c r="G317" s="246"/>
      <c r="H317" s="249">
        <v>0.107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171</v>
      </c>
      <c r="AU317" s="255" t="s">
        <v>85</v>
      </c>
      <c r="AV317" s="12" t="s">
        <v>85</v>
      </c>
      <c r="AW317" s="12" t="s">
        <v>40</v>
      </c>
      <c r="AX317" s="12" t="s">
        <v>76</v>
      </c>
      <c r="AY317" s="255" t="s">
        <v>161</v>
      </c>
    </row>
    <row r="318" s="12" customFormat="1">
      <c r="B318" s="245"/>
      <c r="C318" s="246"/>
      <c r="D318" s="236" t="s">
        <v>171</v>
      </c>
      <c r="E318" s="247" t="s">
        <v>24</v>
      </c>
      <c r="F318" s="248" t="s">
        <v>404</v>
      </c>
      <c r="G318" s="246"/>
      <c r="H318" s="249">
        <v>0.30099999999999999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171</v>
      </c>
      <c r="AU318" s="255" t="s">
        <v>85</v>
      </c>
      <c r="AV318" s="12" t="s">
        <v>85</v>
      </c>
      <c r="AW318" s="12" t="s">
        <v>40</v>
      </c>
      <c r="AX318" s="12" t="s">
        <v>76</v>
      </c>
      <c r="AY318" s="255" t="s">
        <v>161</v>
      </c>
    </row>
    <row r="319" s="13" customFormat="1">
      <c r="B319" s="256"/>
      <c r="C319" s="257"/>
      <c r="D319" s="236" t="s">
        <v>171</v>
      </c>
      <c r="E319" s="258" t="s">
        <v>24</v>
      </c>
      <c r="F319" s="259" t="s">
        <v>175</v>
      </c>
      <c r="G319" s="257"/>
      <c r="H319" s="260">
        <v>0.40799999999999997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AT319" s="266" t="s">
        <v>171</v>
      </c>
      <c r="AU319" s="266" t="s">
        <v>85</v>
      </c>
      <c r="AV319" s="13" t="s">
        <v>169</v>
      </c>
      <c r="AW319" s="13" t="s">
        <v>40</v>
      </c>
      <c r="AX319" s="13" t="s">
        <v>25</v>
      </c>
      <c r="AY319" s="266" t="s">
        <v>161</v>
      </c>
    </row>
    <row r="320" s="1" customFormat="1" ht="16.5" customHeight="1">
      <c r="B320" s="46"/>
      <c r="C320" s="222" t="s">
        <v>405</v>
      </c>
      <c r="D320" s="222" t="s">
        <v>164</v>
      </c>
      <c r="E320" s="223" t="s">
        <v>406</v>
      </c>
      <c r="F320" s="224" t="s">
        <v>407</v>
      </c>
      <c r="G320" s="225" t="s">
        <v>213</v>
      </c>
      <c r="H320" s="226">
        <v>70.747</v>
      </c>
      <c r="I320" s="227"/>
      <c r="J320" s="228">
        <f>ROUND(I320*H320,2)</f>
        <v>0</v>
      </c>
      <c r="K320" s="224" t="s">
        <v>168</v>
      </c>
      <c r="L320" s="72"/>
      <c r="M320" s="229" t="s">
        <v>24</v>
      </c>
      <c r="N320" s="230" t="s">
        <v>47</v>
      </c>
      <c r="O320" s="47"/>
      <c r="P320" s="231">
        <f>O320*H320</f>
        <v>0</v>
      </c>
      <c r="Q320" s="231">
        <v>0.00012</v>
      </c>
      <c r="R320" s="231">
        <f>Q320*H320</f>
        <v>0.0084896399999999997</v>
      </c>
      <c r="S320" s="231">
        <v>0</v>
      </c>
      <c r="T320" s="232">
        <f>S320*H320</f>
        <v>0</v>
      </c>
      <c r="AR320" s="24" t="s">
        <v>169</v>
      </c>
      <c r="AT320" s="24" t="s">
        <v>164</v>
      </c>
      <c r="AU320" s="24" t="s">
        <v>85</v>
      </c>
      <c r="AY320" s="24" t="s">
        <v>161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24" t="s">
        <v>25</v>
      </c>
      <c r="BK320" s="233">
        <f>ROUND(I320*H320,2)</f>
        <v>0</v>
      </c>
      <c r="BL320" s="24" t="s">
        <v>169</v>
      </c>
      <c r="BM320" s="24" t="s">
        <v>408</v>
      </c>
    </row>
    <row r="321" s="11" customFormat="1">
      <c r="B321" s="234"/>
      <c r="C321" s="235"/>
      <c r="D321" s="236" t="s">
        <v>171</v>
      </c>
      <c r="E321" s="237" t="s">
        <v>24</v>
      </c>
      <c r="F321" s="238" t="s">
        <v>409</v>
      </c>
      <c r="G321" s="235"/>
      <c r="H321" s="237" t="s">
        <v>24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AT321" s="244" t="s">
        <v>171</v>
      </c>
      <c r="AU321" s="244" t="s">
        <v>85</v>
      </c>
      <c r="AV321" s="11" t="s">
        <v>25</v>
      </c>
      <c r="AW321" s="11" t="s">
        <v>40</v>
      </c>
      <c r="AX321" s="11" t="s">
        <v>76</v>
      </c>
      <c r="AY321" s="244" t="s">
        <v>161</v>
      </c>
    </row>
    <row r="322" s="11" customFormat="1">
      <c r="B322" s="234"/>
      <c r="C322" s="235"/>
      <c r="D322" s="236" t="s">
        <v>171</v>
      </c>
      <c r="E322" s="237" t="s">
        <v>24</v>
      </c>
      <c r="F322" s="238" t="s">
        <v>410</v>
      </c>
      <c r="G322" s="235"/>
      <c r="H322" s="237" t="s">
        <v>24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171</v>
      </c>
      <c r="AU322" s="244" t="s">
        <v>85</v>
      </c>
      <c r="AV322" s="11" t="s">
        <v>25</v>
      </c>
      <c r="AW322" s="11" t="s">
        <v>40</v>
      </c>
      <c r="AX322" s="11" t="s">
        <v>76</v>
      </c>
      <c r="AY322" s="244" t="s">
        <v>161</v>
      </c>
    </row>
    <row r="323" s="11" customFormat="1">
      <c r="B323" s="234"/>
      <c r="C323" s="235"/>
      <c r="D323" s="236" t="s">
        <v>171</v>
      </c>
      <c r="E323" s="237" t="s">
        <v>24</v>
      </c>
      <c r="F323" s="238" t="s">
        <v>411</v>
      </c>
      <c r="G323" s="235"/>
      <c r="H323" s="237" t="s">
        <v>24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AT323" s="244" t="s">
        <v>171</v>
      </c>
      <c r="AU323" s="244" t="s">
        <v>85</v>
      </c>
      <c r="AV323" s="11" t="s">
        <v>25</v>
      </c>
      <c r="AW323" s="11" t="s">
        <v>40</v>
      </c>
      <c r="AX323" s="11" t="s">
        <v>76</v>
      </c>
      <c r="AY323" s="244" t="s">
        <v>161</v>
      </c>
    </row>
    <row r="324" s="12" customFormat="1">
      <c r="B324" s="245"/>
      <c r="C324" s="246"/>
      <c r="D324" s="236" t="s">
        <v>171</v>
      </c>
      <c r="E324" s="247" t="s">
        <v>24</v>
      </c>
      <c r="F324" s="248" t="s">
        <v>412</v>
      </c>
      <c r="G324" s="246"/>
      <c r="H324" s="249">
        <v>9.3030000000000008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AT324" s="255" t="s">
        <v>171</v>
      </c>
      <c r="AU324" s="255" t="s">
        <v>85</v>
      </c>
      <c r="AV324" s="12" t="s">
        <v>85</v>
      </c>
      <c r="AW324" s="12" t="s">
        <v>40</v>
      </c>
      <c r="AX324" s="12" t="s">
        <v>76</v>
      </c>
      <c r="AY324" s="255" t="s">
        <v>161</v>
      </c>
    </row>
    <row r="325" s="11" customFormat="1">
      <c r="B325" s="234"/>
      <c r="C325" s="235"/>
      <c r="D325" s="236" t="s">
        <v>171</v>
      </c>
      <c r="E325" s="237" t="s">
        <v>24</v>
      </c>
      <c r="F325" s="238" t="s">
        <v>287</v>
      </c>
      <c r="G325" s="235"/>
      <c r="H325" s="237" t="s">
        <v>24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AT325" s="244" t="s">
        <v>171</v>
      </c>
      <c r="AU325" s="244" t="s">
        <v>85</v>
      </c>
      <c r="AV325" s="11" t="s">
        <v>25</v>
      </c>
      <c r="AW325" s="11" t="s">
        <v>40</v>
      </c>
      <c r="AX325" s="11" t="s">
        <v>76</v>
      </c>
      <c r="AY325" s="244" t="s">
        <v>161</v>
      </c>
    </row>
    <row r="326" s="12" customFormat="1">
      <c r="B326" s="245"/>
      <c r="C326" s="246"/>
      <c r="D326" s="236" t="s">
        <v>171</v>
      </c>
      <c r="E326" s="247" t="s">
        <v>24</v>
      </c>
      <c r="F326" s="248" t="s">
        <v>412</v>
      </c>
      <c r="G326" s="246"/>
      <c r="H326" s="249">
        <v>9.3030000000000008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AT326" s="255" t="s">
        <v>171</v>
      </c>
      <c r="AU326" s="255" t="s">
        <v>85</v>
      </c>
      <c r="AV326" s="12" t="s">
        <v>85</v>
      </c>
      <c r="AW326" s="12" t="s">
        <v>40</v>
      </c>
      <c r="AX326" s="12" t="s">
        <v>76</v>
      </c>
      <c r="AY326" s="255" t="s">
        <v>161</v>
      </c>
    </row>
    <row r="327" s="14" customFormat="1">
      <c r="B327" s="267"/>
      <c r="C327" s="268"/>
      <c r="D327" s="236" t="s">
        <v>171</v>
      </c>
      <c r="E327" s="269" t="s">
        <v>105</v>
      </c>
      <c r="F327" s="270" t="s">
        <v>257</v>
      </c>
      <c r="G327" s="268"/>
      <c r="H327" s="271">
        <v>18.606000000000002</v>
      </c>
      <c r="I327" s="272"/>
      <c r="J327" s="268"/>
      <c r="K327" s="268"/>
      <c r="L327" s="273"/>
      <c r="M327" s="274"/>
      <c r="N327" s="275"/>
      <c r="O327" s="275"/>
      <c r="P327" s="275"/>
      <c r="Q327" s="275"/>
      <c r="R327" s="275"/>
      <c r="S327" s="275"/>
      <c r="T327" s="276"/>
      <c r="AT327" s="277" t="s">
        <v>171</v>
      </c>
      <c r="AU327" s="277" t="s">
        <v>85</v>
      </c>
      <c r="AV327" s="14" t="s">
        <v>162</v>
      </c>
      <c r="AW327" s="14" t="s">
        <v>40</v>
      </c>
      <c r="AX327" s="14" t="s">
        <v>76</v>
      </c>
      <c r="AY327" s="277" t="s">
        <v>161</v>
      </c>
    </row>
    <row r="328" s="11" customFormat="1">
      <c r="B328" s="234"/>
      <c r="C328" s="235"/>
      <c r="D328" s="236" t="s">
        <v>171</v>
      </c>
      <c r="E328" s="237" t="s">
        <v>24</v>
      </c>
      <c r="F328" s="238" t="s">
        <v>245</v>
      </c>
      <c r="G328" s="235"/>
      <c r="H328" s="237" t="s">
        <v>24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171</v>
      </c>
      <c r="AU328" s="244" t="s">
        <v>85</v>
      </c>
      <c r="AV328" s="11" t="s">
        <v>25</v>
      </c>
      <c r="AW328" s="11" t="s">
        <v>40</v>
      </c>
      <c r="AX328" s="11" t="s">
        <v>76</v>
      </c>
      <c r="AY328" s="244" t="s">
        <v>161</v>
      </c>
    </row>
    <row r="329" s="11" customFormat="1">
      <c r="B329" s="234"/>
      <c r="C329" s="235"/>
      <c r="D329" s="236" t="s">
        <v>171</v>
      </c>
      <c r="E329" s="237" t="s">
        <v>24</v>
      </c>
      <c r="F329" s="238" t="s">
        <v>246</v>
      </c>
      <c r="G329" s="235"/>
      <c r="H329" s="237" t="s">
        <v>24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171</v>
      </c>
      <c r="AU329" s="244" t="s">
        <v>85</v>
      </c>
      <c r="AV329" s="11" t="s">
        <v>25</v>
      </c>
      <c r="AW329" s="11" t="s">
        <v>40</v>
      </c>
      <c r="AX329" s="11" t="s">
        <v>76</v>
      </c>
      <c r="AY329" s="244" t="s">
        <v>161</v>
      </c>
    </row>
    <row r="330" s="12" customFormat="1">
      <c r="B330" s="245"/>
      <c r="C330" s="246"/>
      <c r="D330" s="236" t="s">
        <v>171</v>
      </c>
      <c r="E330" s="247" t="s">
        <v>24</v>
      </c>
      <c r="F330" s="248" t="s">
        <v>247</v>
      </c>
      <c r="G330" s="246"/>
      <c r="H330" s="249">
        <v>17.43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171</v>
      </c>
      <c r="AU330" s="255" t="s">
        <v>85</v>
      </c>
      <c r="AV330" s="12" t="s">
        <v>85</v>
      </c>
      <c r="AW330" s="12" t="s">
        <v>40</v>
      </c>
      <c r="AX330" s="12" t="s">
        <v>76</v>
      </c>
      <c r="AY330" s="255" t="s">
        <v>161</v>
      </c>
    </row>
    <row r="331" s="12" customFormat="1">
      <c r="B331" s="245"/>
      <c r="C331" s="246"/>
      <c r="D331" s="236" t="s">
        <v>171</v>
      </c>
      <c r="E331" s="247" t="s">
        <v>24</v>
      </c>
      <c r="F331" s="248" t="s">
        <v>248</v>
      </c>
      <c r="G331" s="246"/>
      <c r="H331" s="249">
        <v>1.6399999999999999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171</v>
      </c>
      <c r="AU331" s="255" t="s">
        <v>85</v>
      </c>
      <c r="AV331" s="12" t="s">
        <v>85</v>
      </c>
      <c r="AW331" s="12" t="s">
        <v>40</v>
      </c>
      <c r="AX331" s="12" t="s">
        <v>76</v>
      </c>
      <c r="AY331" s="255" t="s">
        <v>161</v>
      </c>
    </row>
    <row r="332" s="11" customFormat="1">
      <c r="B332" s="234"/>
      <c r="C332" s="235"/>
      <c r="D332" s="236" t="s">
        <v>171</v>
      </c>
      <c r="E332" s="237" t="s">
        <v>24</v>
      </c>
      <c r="F332" s="238" t="s">
        <v>249</v>
      </c>
      <c r="G332" s="235"/>
      <c r="H332" s="237" t="s">
        <v>24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AT332" s="244" t="s">
        <v>171</v>
      </c>
      <c r="AU332" s="244" t="s">
        <v>85</v>
      </c>
      <c r="AV332" s="11" t="s">
        <v>25</v>
      </c>
      <c r="AW332" s="11" t="s">
        <v>40</v>
      </c>
      <c r="AX332" s="11" t="s">
        <v>76</v>
      </c>
      <c r="AY332" s="244" t="s">
        <v>161</v>
      </c>
    </row>
    <row r="333" s="12" customFormat="1">
      <c r="B333" s="245"/>
      <c r="C333" s="246"/>
      <c r="D333" s="236" t="s">
        <v>171</v>
      </c>
      <c r="E333" s="247" t="s">
        <v>24</v>
      </c>
      <c r="F333" s="248" t="s">
        <v>250</v>
      </c>
      <c r="G333" s="246"/>
      <c r="H333" s="249">
        <v>19.109999999999999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171</v>
      </c>
      <c r="AU333" s="255" t="s">
        <v>85</v>
      </c>
      <c r="AV333" s="12" t="s">
        <v>85</v>
      </c>
      <c r="AW333" s="12" t="s">
        <v>40</v>
      </c>
      <c r="AX333" s="12" t="s">
        <v>76</v>
      </c>
      <c r="AY333" s="255" t="s">
        <v>161</v>
      </c>
    </row>
    <row r="334" s="12" customFormat="1">
      <c r="B334" s="245"/>
      <c r="C334" s="246"/>
      <c r="D334" s="236" t="s">
        <v>171</v>
      </c>
      <c r="E334" s="247" t="s">
        <v>24</v>
      </c>
      <c r="F334" s="248" t="s">
        <v>251</v>
      </c>
      <c r="G334" s="246"/>
      <c r="H334" s="249">
        <v>1.48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AT334" s="255" t="s">
        <v>171</v>
      </c>
      <c r="AU334" s="255" t="s">
        <v>85</v>
      </c>
      <c r="AV334" s="12" t="s">
        <v>85</v>
      </c>
      <c r="AW334" s="12" t="s">
        <v>40</v>
      </c>
      <c r="AX334" s="12" t="s">
        <v>76</v>
      </c>
      <c r="AY334" s="255" t="s">
        <v>161</v>
      </c>
    </row>
    <row r="335" s="11" customFormat="1">
      <c r="B335" s="234"/>
      <c r="C335" s="235"/>
      <c r="D335" s="236" t="s">
        <v>171</v>
      </c>
      <c r="E335" s="237" t="s">
        <v>24</v>
      </c>
      <c r="F335" s="238" t="s">
        <v>252</v>
      </c>
      <c r="G335" s="235"/>
      <c r="H335" s="237" t="s">
        <v>24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AT335" s="244" t="s">
        <v>171</v>
      </c>
      <c r="AU335" s="244" t="s">
        <v>85</v>
      </c>
      <c r="AV335" s="11" t="s">
        <v>25</v>
      </c>
      <c r="AW335" s="11" t="s">
        <v>40</v>
      </c>
      <c r="AX335" s="11" t="s">
        <v>76</v>
      </c>
      <c r="AY335" s="244" t="s">
        <v>161</v>
      </c>
    </row>
    <row r="336" s="12" customFormat="1">
      <c r="B336" s="245"/>
      <c r="C336" s="246"/>
      <c r="D336" s="236" t="s">
        <v>171</v>
      </c>
      <c r="E336" s="247" t="s">
        <v>24</v>
      </c>
      <c r="F336" s="248" t="s">
        <v>253</v>
      </c>
      <c r="G336" s="246"/>
      <c r="H336" s="249">
        <v>26.725000000000001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AT336" s="255" t="s">
        <v>171</v>
      </c>
      <c r="AU336" s="255" t="s">
        <v>85</v>
      </c>
      <c r="AV336" s="12" t="s">
        <v>85</v>
      </c>
      <c r="AW336" s="12" t="s">
        <v>40</v>
      </c>
      <c r="AX336" s="12" t="s">
        <v>76</v>
      </c>
      <c r="AY336" s="255" t="s">
        <v>161</v>
      </c>
    </row>
    <row r="337" s="12" customFormat="1">
      <c r="B337" s="245"/>
      <c r="C337" s="246"/>
      <c r="D337" s="236" t="s">
        <v>171</v>
      </c>
      <c r="E337" s="247" t="s">
        <v>24</v>
      </c>
      <c r="F337" s="248" t="s">
        <v>254</v>
      </c>
      <c r="G337" s="246"/>
      <c r="H337" s="249">
        <v>0.5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AT337" s="255" t="s">
        <v>171</v>
      </c>
      <c r="AU337" s="255" t="s">
        <v>85</v>
      </c>
      <c r="AV337" s="12" t="s">
        <v>85</v>
      </c>
      <c r="AW337" s="12" t="s">
        <v>40</v>
      </c>
      <c r="AX337" s="12" t="s">
        <v>76</v>
      </c>
      <c r="AY337" s="255" t="s">
        <v>161</v>
      </c>
    </row>
    <row r="338" s="11" customFormat="1">
      <c r="B338" s="234"/>
      <c r="C338" s="235"/>
      <c r="D338" s="236" t="s">
        <v>171</v>
      </c>
      <c r="E338" s="237" t="s">
        <v>24</v>
      </c>
      <c r="F338" s="238" t="s">
        <v>413</v>
      </c>
      <c r="G338" s="235"/>
      <c r="H338" s="237" t="s">
        <v>24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171</v>
      </c>
      <c r="AU338" s="244" t="s">
        <v>85</v>
      </c>
      <c r="AV338" s="11" t="s">
        <v>25</v>
      </c>
      <c r="AW338" s="11" t="s">
        <v>40</v>
      </c>
      <c r="AX338" s="11" t="s">
        <v>76</v>
      </c>
      <c r="AY338" s="244" t="s">
        <v>161</v>
      </c>
    </row>
    <row r="339" s="12" customFormat="1">
      <c r="B339" s="245"/>
      <c r="C339" s="246"/>
      <c r="D339" s="236" t="s">
        <v>171</v>
      </c>
      <c r="E339" s="247" t="s">
        <v>24</v>
      </c>
      <c r="F339" s="248" t="s">
        <v>414</v>
      </c>
      <c r="G339" s="246"/>
      <c r="H339" s="249">
        <v>-0.5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AT339" s="255" t="s">
        <v>171</v>
      </c>
      <c r="AU339" s="255" t="s">
        <v>85</v>
      </c>
      <c r="AV339" s="12" t="s">
        <v>85</v>
      </c>
      <c r="AW339" s="12" t="s">
        <v>40</v>
      </c>
      <c r="AX339" s="12" t="s">
        <v>76</v>
      </c>
      <c r="AY339" s="255" t="s">
        <v>161</v>
      </c>
    </row>
    <row r="340" s="11" customFormat="1">
      <c r="B340" s="234"/>
      <c r="C340" s="235"/>
      <c r="D340" s="236" t="s">
        <v>171</v>
      </c>
      <c r="E340" s="237" t="s">
        <v>24</v>
      </c>
      <c r="F340" s="238" t="s">
        <v>255</v>
      </c>
      <c r="G340" s="235"/>
      <c r="H340" s="237" t="s">
        <v>24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AT340" s="244" t="s">
        <v>171</v>
      </c>
      <c r="AU340" s="244" t="s">
        <v>85</v>
      </c>
      <c r="AV340" s="11" t="s">
        <v>25</v>
      </c>
      <c r="AW340" s="11" t="s">
        <v>40</v>
      </c>
      <c r="AX340" s="11" t="s">
        <v>76</v>
      </c>
      <c r="AY340" s="244" t="s">
        <v>161</v>
      </c>
    </row>
    <row r="341" s="12" customFormat="1">
      <c r="B341" s="245"/>
      <c r="C341" s="246"/>
      <c r="D341" s="236" t="s">
        <v>171</v>
      </c>
      <c r="E341" s="247" t="s">
        <v>24</v>
      </c>
      <c r="F341" s="248" t="s">
        <v>256</v>
      </c>
      <c r="G341" s="246"/>
      <c r="H341" s="249">
        <v>2.8620000000000001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AT341" s="255" t="s">
        <v>171</v>
      </c>
      <c r="AU341" s="255" t="s">
        <v>85</v>
      </c>
      <c r="AV341" s="12" t="s">
        <v>85</v>
      </c>
      <c r="AW341" s="12" t="s">
        <v>40</v>
      </c>
      <c r="AX341" s="12" t="s">
        <v>76</v>
      </c>
      <c r="AY341" s="255" t="s">
        <v>161</v>
      </c>
    </row>
    <row r="342" s="11" customFormat="1">
      <c r="B342" s="234"/>
      <c r="C342" s="235"/>
      <c r="D342" s="236" t="s">
        <v>171</v>
      </c>
      <c r="E342" s="237" t="s">
        <v>24</v>
      </c>
      <c r="F342" s="238" t="s">
        <v>415</v>
      </c>
      <c r="G342" s="235"/>
      <c r="H342" s="237" t="s">
        <v>24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AT342" s="244" t="s">
        <v>171</v>
      </c>
      <c r="AU342" s="244" t="s">
        <v>85</v>
      </c>
      <c r="AV342" s="11" t="s">
        <v>25</v>
      </c>
      <c r="AW342" s="11" t="s">
        <v>40</v>
      </c>
      <c r="AX342" s="11" t="s">
        <v>76</v>
      </c>
      <c r="AY342" s="244" t="s">
        <v>161</v>
      </c>
    </row>
    <row r="343" s="12" customFormat="1">
      <c r="B343" s="245"/>
      <c r="C343" s="246"/>
      <c r="D343" s="236" t="s">
        <v>171</v>
      </c>
      <c r="E343" s="247" t="s">
        <v>24</v>
      </c>
      <c r="F343" s="248" t="s">
        <v>416</v>
      </c>
      <c r="G343" s="246"/>
      <c r="H343" s="249">
        <v>1.5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AT343" s="255" t="s">
        <v>171</v>
      </c>
      <c r="AU343" s="255" t="s">
        <v>85</v>
      </c>
      <c r="AV343" s="12" t="s">
        <v>85</v>
      </c>
      <c r="AW343" s="12" t="s">
        <v>40</v>
      </c>
      <c r="AX343" s="12" t="s">
        <v>76</v>
      </c>
      <c r="AY343" s="255" t="s">
        <v>161</v>
      </c>
    </row>
    <row r="344" s="11" customFormat="1">
      <c r="B344" s="234"/>
      <c r="C344" s="235"/>
      <c r="D344" s="236" t="s">
        <v>171</v>
      </c>
      <c r="E344" s="237" t="s">
        <v>24</v>
      </c>
      <c r="F344" s="238" t="s">
        <v>417</v>
      </c>
      <c r="G344" s="235"/>
      <c r="H344" s="237" t="s">
        <v>24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171</v>
      </c>
      <c r="AU344" s="244" t="s">
        <v>85</v>
      </c>
      <c r="AV344" s="11" t="s">
        <v>25</v>
      </c>
      <c r="AW344" s="11" t="s">
        <v>40</v>
      </c>
      <c r="AX344" s="11" t="s">
        <v>76</v>
      </c>
      <c r="AY344" s="244" t="s">
        <v>161</v>
      </c>
    </row>
    <row r="345" s="12" customFormat="1">
      <c r="B345" s="245"/>
      <c r="C345" s="246"/>
      <c r="D345" s="236" t="s">
        <v>171</v>
      </c>
      <c r="E345" s="247" t="s">
        <v>24</v>
      </c>
      <c r="F345" s="248" t="s">
        <v>418</v>
      </c>
      <c r="G345" s="246"/>
      <c r="H345" s="249">
        <v>-18.606000000000002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AT345" s="255" t="s">
        <v>171</v>
      </c>
      <c r="AU345" s="255" t="s">
        <v>85</v>
      </c>
      <c r="AV345" s="12" t="s">
        <v>85</v>
      </c>
      <c r="AW345" s="12" t="s">
        <v>40</v>
      </c>
      <c r="AX345" s="12" t="s">
        <v>76</v>
      </c>
      <c r="AY345" s="255" t="s">
        <v>161</v>
      </c>
    </row>
    <row r="346" s="14" customFormat="1">
      <c r="B346" s="267"/>
      <c r="C346" s="268"/>
      <c r="D346" s="236" t="s">
        <v>171</v>
      </c>
      <c r="E346" s="269" t="s">
        <v>111</v>
      </c>
      <c r="F346" s="270" t="s">
        <v>257</v>
      </c>
      <c r="G346" s="268"/>
      <c r="H346" s="271">
        <v>52.140999999999998</v>
      </c>
      <c r="I346" s="272"/>
      <c r="J346" s="268"/>
      <c r="K346" s="268"/>
      <c r="L346" s="273"/>
      <c r="M346" s="274"/>
      <c r="N346" s="275"/>
      <c r="O346" s="275"/>
      <c r="P346" s="275"/>
      <c r="Q346" s="275"/>
      <c r="R346" s="275"/>
      <c r="S346" s="275"/>
      <c r="T346" s="276"/>
      <c r="AT346" s="277" t="s">
        <v>171</v>
      </c>
      <c r="AU346" s="277" t="s">
        <v>85</v>
      </c>
      <c r="AV346" s="14" t="s">
        <v>162</v>
      </c>
      <c r="AW346" s="14" t="s">
        <v>40</v>
      </c>
      <c r="AX346" s="14" t="s">
        <v>76</v>
      </c>
      <c r="AY346" s="277" t="s">
        <v>161</v>
      </c>
    </row>
    <row r="347" s="12" customFormat="1">
      <c r="B347" s="245"/>
      <c r="C347" s="246"/>
      <c r="D347" s="236" t="s">
        <v>171</v>
      </c>
      <c r="E347" s="247" t="s">
        <v>24</v>
      </c>
      <c r="F347" s="248" t="s">
        <v>24</v>
      </c>
      <c r="G347" s="246"/>
      <c r="H347" s="249">
        <v>0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AT347" s="255" t="s">
        <v>171</v>
      </c>
      <c r="AU347" s="255" t="s">
        <v>85</v>
      </c>
      <c r="AV347" s="12" t="s">
        <v>85</v>
      </c>
      <c r="AW347" s="12" t="s">
        <v>40</v>
      </c>
      <c r="AX347" s="12" t="s">
        <v>76</v>
      </c>
      <c r="AY347" s="255" t="s">
        <v>161</v>
      </c>
    </row>
    <row r="348" s="13" customFormat="1">
      <c r="B348" s="256"/>
      <c r="C348" s="257"/>
      <c r="D348" s="236" t="s">
        <v>171</v>
      </c>
      <c r="E348" s="258" t="s">
        <v>24</v>
      </c>
      <c r="F348" s="259" t="s">
        <v>175</v>
      </c>
      <c r="G348" s="257"/>
      <c r="H348" s="260">
        <v>70.747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AT348" s="266" t="s">
        <v>171</v>
      </c>
      <c r="AU348" s="266" t="s">
        <v>85</v>
      </c>
      <c r="AV348" s="13" t="s">
        <v>169</v>
      </c>
      <c r="AW348" s="13" t="s">
        <v>40</v>
      </c>
      <c r="AX348" s="13" t="s">
        <v>25</v>
      </c>
      <c r="AY348" s="266" t="s">
        <v>161</v>
      </c>
    </row>
    <row r="349" s="1" customFormat="1" ht="25.5" customHeight="1">
      <c r="B349" s="46"/>
      <c r="C349" s="222" t="s">
        <v>419</v>
      </c>
      <c r="D349" s="222" t="s">
        <v>164</v>
      </c>
      <c r="E349" s="223" t="s">
        <v>420</v>
      </c>
      <c r="F349" s="224" t="s">
        <v>421</v>
      </c>
      <c r="G349" s="225" t="s">
        <v>213</v>
      </c>
      <c r="H349" s="226">
        <v>52.140999999999998</v>
      </c>
      <c r="I349" s="227"/>
      <c r="J349" s="228">
        <f>ROUND(I349*H349,2)</f>
        <v>0</v>
      </c>
      <c r="K349" s="224" t="s">
        <v>168</v>
      </c>
      <c r="L349" s="72"/>
      <c r="M349" s="229" t="s">
        <v>24</v>
      </c>
      <c r="N349" s="230" t="s">
        <v>47</v>
      </c>
      <c r="O349" s="47"/>
      <c r="P349" s="231">
        <f>O349*H349</f>
        <v>0</v>
      </c>
      <c r="Q349" s="231">
        <v>0.0052399999999999999</v>
      </c>
      <c r="R349" s="231">
        <f>Q349*H349</f>
        <v>0.27321883999999996</v>
      </c>
      <c r="S349" s="231">
        <v>0</v>
      </c>
      <c r="T349" s="232">
        <f>S349*H349</f>
        <v>0</v>
      </c>
      <c r="AR349" s="24" t="s">
        <v>169</v>
      </c>
      <c r="AT349" s="24" t="s">
        <v>164</v>
      </c>
      <c r="AU349" s="24" t="s">
        <v>85</v>
      </c>
      <c r="AY349" s="24" t="s">
        <v>161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24" t="s">
        <v>25</v>
      </c>
      <c r="BK349" s="233">
        <f>ROUND(I349*H349,2)</f>
        <v>0</v>
      </c>
      <c r="BL349" s="24" t="s">
        <v>169</v>
      </c>
      <c r="BM349" s="24" t="s">
        <v>422</v>
      </c>
    </row>
    <row r="350" s="12" customFormat="1">
      <c r="B350" s="245"/>
      <c r="C350" s="246"/>
      <c r="D350" s="236" t="s">
        <v>171</v>
      </c>
      <c r="E350" s="247" t="s">
        <v>24</v>
      </c>
      <c r="F350" s="248" t="s">
        <v>111</v>
      </c>
      <c r="G350" s="246"/>
      <c r="H350" s="249">
        <v>52.140999999999998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AT350" s="255" t="s">
        <v>171</v>
      </c>
      <c r="AU350" s="255" t="s">
        <v>85</v>
      </c>
      <c r="AV350" s="12" t="s">
        <v>85</v>
      </c>
      <c r="AW350" s="12" t="s">
        <v>40</v>
      </c>
      <c r="AX350" s="12" t="s">
        <v>25</v>
      </c>
      <c r="AY350" s="255" t="s">
        <v>161</v>
      </c>
    </row>
    <row r="351" s="1" customFormat="1" ht="25.5" customHeight="1">
      <c r="B351" s="46"/>
      <c r="C351" s="222" t="s">
        <v>423</v>
      </c>
      <c r="D351" s="222" t="s">
        <v>164</v>
      </c>
      <c r="E351" s="223" t="s">
        <v>424</v>
      </c>
      <c r="F351" s="224" t="s">
        <v>425</v>
      </c>
      <c r="G351" s="225" t="s">
        <v>426</v>
      </c>
      <c r="H351" s="226">
        <v>54.75</v>
      </c>
      <c r="I351" s="227"/>
      <c r="J351" s="228">
        <f>ROUND(I351*H351,2)</f>
        <v>0</v>
      </c>
      <c r="K351" s="224" t="s">
        <v>168</v>
      </c>
      <c r="L351" s="72"/>
      <c r="M351" s="229" t="s">
        <v>24</v>
      </c>
      <c r="N351" s="230" t="s">
        <v>47</v>
      </c>
      <c r="O351" s="47"/>
      <c r="P351" s="231">
        <f>O351*H351</f>
        <v>0</v>
      </c>
      <c r="Q351" s="231">
        <v>8.0000000000000007E-05</v>
      </c>
      <c r="R351" s="231">
        <f>Q351*H351</f>
        <v>0.0043800000000000002</v>
      </c>
      <c r="S351" s="231">
        <v>0</v>
      </c>
      <c r="T351" s="232">
        <f>S351*H351</f>
        <v>0</v>
      </c>
      <c r="AR351" s="24" t="s">
        <v>169</v>
      </c>
      <c r="AT351" s="24" t="s">
        <v>164</v>
      </c>
      <c r="AU351" s="24" t="s">
        <v>85</v>
      </c>
      <c r="AY351" s="24" t="s">
        <v>161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24" t="s">
        <v>25</v>
      </c>
      <c r="BK351" s="233">
        <f>ROUND(I351*H351,2)</f>
        <v>0</v>
      </c>
      <c r="BL351" s="24" t="s">
        <v>169</v>
      </c>
      <c r="BM351" s="24" t="s">
        <v>427</v>
      </c>
    </row>
    <row r="352" s="11" customFormat="1">
      <c r="B352" s="234"/>
      <c r="C352" s="235"/>
      <c r="D352" s="236" t="s">
        <v>171</v>
      </c>
      <c r="E352" s="237" t="s">
        <v>24</v>
      </c>
      <c r="F352" s="238" t="s">
        <v>409</v>
      </c>
      <c r="G352" s="235"/>
      <c r="H352" s="237" t="s">
        <v>24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AT352" s="244" t="s">
        <v>171</v>
      </c>
      <c r="AU352" s="244" t="s">
        <v>85</v>
      </c>
      <c r="AV352" s="11" t="s">
        <v>25</v>
      </c>
      <c r="AW352" s="11" t="s">
        <v>40</v>
      </c>
      <c r="AX352" s="11" t="s">
        <v>76</v>
      </c>
      <c r="AY352" s="244" t="s">
        <v>161</v>
      </c>
    </row>
    <row r="353" s="11" customFormat="1">
      <c r="B353" s="234"/>
      <c r="C353" s="235"/>
      <c r="D353" s="236" t="s">
        <v>171</v>
      </c>
      <c r="E353" s="237" t="s">
        <v>24</v>
      </c>
      <c r="F353" s="238" t="s">
        <v>246</v>
      </c>
      <c r="G353" s="235"/>
      <c r="H353" s="237" t="s">
        <v>24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AT353" s="244" t="s">
        <v>171</v>
      </c>
      <c r="AU353" s="244" t="s">
        <v>85</v>
      </c>
      <c r="AV353" s="11" t="s">
        <v>25</v>
      </c>
      <c r="AW353" s="11" t="s">
        <v>40</v>
      </c>
      <c r="AX353" s="11" t="s">
        <v>76</v>
      </c>
      <c r="AY353" s="244" t="s">
        <v>161</v>
      </c>
    </row>
    <row r="354" s="12" customFormat="1">
      <c r="B354" s="245"/>
      <c r="C354" s="246"/>
      <c r="D354" s="236" t="s">
        <v>171</v>
      </c>
      <c r="E354" s="247" t="s">
        <v>24</v>
      </c>
      <c r="F354" s="248" t="s">
        <v>428</v>
      </c>
      <c r="G354" s="246"/>
      <c r="H354" s="249">
        <v>16.699999999999999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AT354" s="255" t="s">
        <v>171</v>
      </c>
      <c r="AU354" s="255" t="s">
        <v>85</v>
      </c>
      <c r="AV354" s="12" t="s">
        <v>85</v>
      </c>
      <c r="AW354" s="12" t="s">
        <v>40</v>
      </c>
      <c r="AX354" s="12" t="s">
        <v>76</v>
      </c>
      <c r="AY354" s="255" t="s">
        <v>161</v>
      </c>
    </row>
    <row r="355" s="12" customFormat="1">
      <c r="B355" s="245"/>
      <c r="C355" s="246"/>
      <c r="D355" s="236" t="s">
        <v>171</v>
      </c>
      <c r="E355" s="247" t="s">
        <v>24</v>
      </c>
      <c r="F355" s="248" t="s">
        <v>429</v>
      </c>
      <c r="G355" s="246"/>
      <c r="H355" s="249">
        <v>1.6399999999999999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AT355" s="255" t="s">
        <v>171</v>
      </c>
      <c r="AU355" s="255" t="s">
        <v>85</v>
      </c>
      <c r="AV355" s="12" t="s">
        <v>85</v>
      </c>
      <c r="AW355" s="12" t="s">
        <v>40</v>
      </c>
      <c r="AX355" s="12" t="s">
        <v>76</v>
      </c>
      <c r="AY355" s="255" t="s">
        <v>161</v>
      </c>
    </row>
    <row r="356" s="11" customFormat="1">
      <c r="B356" s="234"/>
      <c r="C356" s="235"/>
      <c r="D356" s="236" t="s">
        <v>171</v>
      </c>
      <c r="E356" s="237" t="s">
        <v>24</v>
      </c>
      <c r="F356" s="238" t="s">
        <v>249</v>
      </c>
      <c r="G356" s="235"/>
      <c r="H356" s="237" t="s">
        <v>24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171</v>
      </c>
      <c r="AU356" s="244" t="s">
        <v>85</v>
      </c>
      <c r="AV356" s="11" t="s">
        <v>25</v>
      </c>
      <c r="AW356" s="11" t="s">
        <v>40</v>
      </c>
      <c r="AX356" s="11" t="s">
        <v>76</v>
      </c>
      <c r="AY356" s="244" t="s">
        <v>161</v>
      </c>
    </row>
    <row r="357" s="12" customFormat="1">
      <c r="B357" s="245"/>
      <c r="C357" s="246"/>
      <c r="D357" s="236" t="s">
        <v>171</v>
      </c>
      <c r="E357" s="247" t="s">
        <v>24</v>
      </c>
      <c r="F357" s="248" t="s">
        <v>430</v>
      </c>
      <c r="G357" s="246"/>
      <c r="H357" s="249">
        <v>17.5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AT357" s="255" t="s">
        <v>171</v>
      </c>
      <c r="AU357" s="255" t="s">
        <v>85</v>
      </c>
      <c r="AV357" s="12" t="s">
        <v>85</v>
      </c>
      <c r="AW357" s="12" t="s">
        <v>40</v>
      </c>
      <c r="AX357" s="12" t="s">
        <v>76</v>
      </c>
      <c r="AY357" s="255" t="s">
        <v>161</v>
      </c>
    </row>
    <row r="358" s="12" customFormat="1">
      <c r="B358" s="245"/>
      <c r="C358" s="246"/>
      <c r="D358" s="236" t="s">
        <v>171</v>
      </c>
      <c r="E358" s="247" t="s">
        <v>24</v>
      </c>
      <c r="F358" s="248" t="s">
        <v>431</v>
      </c>
      <c r="G358" s="246"/>
      <c r="H358" s="249">
        <v>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AT358" s="255" t="s">
        <v>171</v>
      </c>
      <c r="AU358" s="255" t="s">
        <v>85</v>
      </c>
      <c r="AV358" s="12" t="s">
        <v>85</v>
      </c>
      <c r="AW358" s="12" t="s">
        <v>40</v>
      </c>
      <c r="AX358" s="12" t="s">
        <v>76</v>
      </c>
      <c r="AY358" s="255" t="s">
        <v>161</v>
      </c>
    </row>
    <row r="359" s="12" customFormat="1">
      <c r="B359" s="245"/>
      <c r="C359" s="246"/>
      <c r="D359" s="236" t="s">
        <v>171</v>
      </c>
      <c r="E359" s="247" t="s">
        <v>24</v>
      </c>
      <c r="F359" s="248" t="s">
        <v>432</v>
      </c>
      <c r="G359" s="246"/>
      <c r="H359" s="249">
        <v>-2.96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AT359" s="255" t="s">
        <v>171</v>
      </c>
      <c r="AU359" s="255" t="s">
        <v>85</v>
      </c>
      <c r="AV359" s="12" t="s">
        <v>85</v>
      </c>
      <c r="AW359" s="12" t="s">
        <v>40</v>
      </c>
      <c r="AX359" s="12" t="s">
        <v>76</v>
      </c>
      <c r="AY359" s="255" t="s">
        <v>161</v>
      </c>
    </row>
    <row r="360" s="11" customFormat="1">
      <c r="B360" s="234"/>
      <c r="C360" s="235"/>
      <c r="D360" s="236" t="s">
        <v>171</v>
      </c>
      <c r="E360" s="237" t="s">
        <v>24</v>
      </c>
      <c r="F360" s="238" t="s">
        <v>252</v>
      </c>
      <c r="G360" s="235"/>
      <c r="H360" s="237" t="s">
        <v>24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AT360" s="244" t="s">
        <v>171</v>
      </c>
      <c r="AU360" s="244" t="s">
        <v>85</v>
      </c>
      <c r="AV360" s="11" t="s">
        <v>25</v>
      </c>
      <c r="AW360" s="11" t="s">
        <v>40</v>
      </c>
      <c r="AX360" s="11" t="s">
        <v>76</v>
      </c>
      <c r="AY360" s="244" t="s">
        <v>161</v>
      </c>
    </row>
    <row r="361" s="12" customFormat="1">
      <c r="B361" s="245"/>
      <c r="C361" s="246"/>
      <c r="D361" s="236" t="s">
        <v>171</v>
      </c>
      <c r="E361" s="247" t="s">
        <v>24</v>
      </c>
      <c r="F361" s="248" t="s">
        <v>433</v>
      </c>
      <c r="G361" s="246"/>
      <c r="H361" s="249">
        <v>20.699999999999999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AT361" s="255" t="s">
        <v>171</v>
      </c>
      <c r="AU361" s="255" t="s">
        <v>85</v>
      </c>
      <c r="AV361" s="12" t="s">
        <v>85</v>
      </c>
      <c r="AW361" s="12" t="s">
        <v>40</v>
      </c>
      <c r="AX361" s="12" t="s">
        <v>76</v>
      </c>
      <c r="AY361" s="255" t="s">
        <v>161</v>
      </c>
    </row>
    <row r="362" s="12" customFormat="1">
      <c r="B362" s="245"/>
      <c r="C362" s="246"/>
      <c r="D362" s="236" t="s">
        <v>171</v>
      </c>
      <c r="E362" s="247" t="s">
        <v>24</v>
      </c>
      <c r="F362" s="248" t="s">
        <v>431</v>
      </c>
      <c r="G362" s="246"/>
      <c r="H362" s="249">
        <v>1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171</v>
      </c>
      <c r="AU362" s="255" t="s">
        <v>85</v>
      </c>
      <c r="AV362" s="12" t="s">
        <v>85</v>
      </c>
      <c r="AW362" s="12" t="s">
        <v>40</v>
      </c>
      <c r="AX362" s="12" t="s">
        <v>76</v>
      </c>
      <c r="AY362" s="255" t="s">
        <v>161</v>
      </c>
    </row>
    <row r="363" s="12" customFormat="1">
      <c r="B363" s="245"/>
      <c r="C363" s="246"/>
      <c r="D363" s="236" t="s">
        <v>171</v>
      </c>
      <c r="E363" s="247" t="s">
        <v>24</v>
      </c>
      <c r="F363" s="248" t="s">
        <v>432</v>
      </c>
      <c r="G363" s="246"/>
      <c r="H363" s="249">
        <v>-2.96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AT363" s="255" t="s">
        <v>171</v>
      </c>
      <c r="AU363" s="255" t="s">
        <v>85</v>
      </c>
      <c r="AV363" s="12" t="s">
        <v>85</v>
      </c>
      <c r="AW363" s="12" t="s">
        <v>40</v>
      </c>
      <c r="AX363" s="12" t="s">
        <v>76</v>
      </c>
      <c r="AY363" s="255" t="s">
        <v>161</v>
      </c>
    </row>
    <row r="364" s="11" customFormat="1">
      <c r="B364" s="234"/>
      <c r="C364" s="235"/>
      <c r="D364" s="236" t="s">
        <v>171</v>
      </c>
      <c r="E364" s="237" t="s">
        <v>24</v>
      </c>
      <c r="F364" s="238" t="s">
        <v>255</v>
      </c>
      <c r="G364" s="235"/>
      <c r="H364" s="237" t="s">
        <v>24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AT364" s="244" t="s">
        <v>171</v>
      </c>
      <c r="AU364" s="244" t="s">
        <v>85</v>
      </c>
      <c r="AV364" s="11" t="s">
        <v>25</v>
      </c>
      <c r="AW364" s="11" t="s">
        <v>40</v>
      </c>
      <c r="AX364" s="11" t="s">
        <v>76</v>
      </c>
      <c r="AY364" s="244" t="s">
        <v>161</v>
      </c>
    </row>
    <row r="365" s="12" customFormat="1">
      <c r="B365" s="245"/>
      <c r="C365" s="246"/>
      <c r="D365" s="236" t="s">
        <v>171</v>
      </c>
      <c r="E365" s="247" t="s">
        <v>24</v>
      </c>
      <c r="F365" s="248" t="s">
        <v>434</v>
      </c>
      <c r="G365" s="246"/>
      <c r="H365" s="249">
        <v>2.1299999999999999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AT365" s="255" t="s">
        <v>171</v>
      </c>
      <c r="AU365" s="255" t="s">
        <v>85</v>
      </c>
      <c r="AV365" s="12" t="s">
        <v>85</v>
      </c>
      <c r="AW365" s="12" t="s">
        <v>40</v>
      </c>
      <c r="AX365" s="12" t="s">
        <v>76</v>
      </c>
      <c r="AY365" s="255" t="s">
        <v>161</v>
      </c>
    </row>
    <row r="366" s="14" customFormat="1">
      <c r="B366" s="267"/>
      <c r="C366" s="268"/>
      <c r="D366" s="236" t="s">
        <v>171</v>
      </c>
      <c r="E366" s="269" t="s">
        <v>115</v>
      </c>
      <c r="F366" s="270" t="s">
        <v>257</v>
      </c>
      <c r="G366" s="268"/>
      <c r="H366" s="271">
        <v>54.75</v>
      </c>
      <c r="I366" s="272"/>
      <c r="J366" s="268"/>
      <c r="K366" s="268"/>
      <c r="L366" s="273"/>
      <c r="M366" s="274"/>
      <c r="N366" s="275"/>
      <c r="O366" s="275"/>
      <c r="P366" s="275"/>
      <c r="Q366" s="275"/>
      <c r="R366" s="275"/>
      <c r="S366" s="275"/>
      <c r="T366" s="276"/>
      <c r="AT366" s="277" t="s">
        <v>171</v>
      </c>
      <c r="AU366" s="277" t="s">
        <v>85</v>
      </c>
      <c r="AV366" s="14" t="s">
        <v>162</v>
      </c>
      <c r="AW366" s="14" t="s">
        <v>40</v>
      </c>
      <c r="AX366" s="14" t="s">
        <v>76</v>
      </c>
      <c r="AY366" s="277" t="s">
        <v>161</v>
      </c>
    </row>
    <row r="367" s="12" customFormat="1">
      <c r="B367" s="245"/>
      <c r="C367" s="246"/>
      <c r="D367" s="236" t="s">
        <v>171</v>
      </c>
      <c r="E367" s="247" t="s">
        <v>24</v>
      </c>
      <c r="F367" s="248" t="s">
        <v>24</v>
      </c>
      <c r="G367" s="246"/>
      <c r="H367" s="249">
        <v>0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AT367" s="255" t="s">
        <v>171</v>
      </c>
      <c r="AU367" s="255" t="s">
        <v>85</v>
      </c>
      <c r="AV367" s="12" t="s">
        <v>85</v>
      </c>
      <c r="AW367" s="12" t="s">
        <v>40</v>
      </c>
      <c r="AX367" s="12" t="s">
        <v>76</v>
      </c>
      <c r="AY367" s="255" t="s">
        <v>161</v>
      </c>
    </row>
    <row r="368" s="13" customFormat="1">
      <c r="B368" s="256"/>
      <c r="C368" s="257"/>
      <c r="D368" s="236" t="s">
        <v>171</v>
      </c>
      <c r="E368" s="258" t="s">
        <v>24</v>
      </c>
      <c r="F368" s="259" t="s">
        <v>175</v>
      </c>
      <c r="G368" s="257"/>
      <c r="H368" s="260">
        <v>54.75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AT368" s="266" t="s">
        <v>171</v>
      </c>
      <c r="AU368" s="266" t="s">
        <v>85</v>
      </c>
      <c r="AV368" s="13" t="s">
        <v>169</v>
      </c>
      <c r="AW368" s="13" t="s">
        <v>40</v>
      </c>
      <c r="AX368" s="13" t="s">
        <v>25</v>
      </c>
      <c r="AY368" s="266" t="s">
        <v>161</v>
      </c>
    </row>
    <row r="369" s="1" customFormat="1" ht="25.5" customHeight="1">
      <c r="B369" s="46"/>
      <c r="C369" s="222" t="s">
        <v>435</v>
      </c>
      <c r="D369" s="222" t="s">
        <v>164</v>
      </c>
      <c r="E369" s="223" t="s">
        <v>436</v>
      </c>
      <c r="F369" s="224" t="s">
        <v>437</v>
      </c>
      <c r="G369" s="225" t="s">
        <v>426</v>
      </c>
      <c r="H369" s="226">
        <v>40.049999999999997</v>
      </c>
      <c r="I369" s="227"/>
      <c r="J369" s="228">
        <f>ROUND(I369*H369,2)</f>
        <v>0</v>
      </c>
      <c r="K369" s="224" t="s">
        <v>168</v>
      </c>
      <c r="L369" s="72"/>
      <c r="M369" s="229" t="s">
        <v>24</v>
      </c>
      <c r="N369" s="230" t="s">
        <v>47</v>
      </c>
      <c r="O369" s="47"/>
      <c r="P369" s="231">
        <f>O369*H369</f>
        <v>0</v>
      </c>
      <c r="Q369" s="231">
        <v>0.0010300000000000001</v>
      </c>
      <c r="R369" s="231">
        <f>Q369*H369</f>
        <v>0.041251500000000003</v>
      </c>
      <c r="S369" s="231">
        <v>0</v>
      </c>
      <c r="T369" s="232">
        <f>S369*H369</f>
        <v>0</v>
      </c>
      <c r="AR369" s="24" t="s">
        <v>169</v>
      </c>
      <c r="AT369" s="24" t="s">
        <v>164</v>
      </c>
      <c r="AU369" s="24" t="s">
        <v>85</v>
      </c>
      <c r="AY369" s="24" t="s">
        <v>161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24" t="s">
        <v>25</v>
      </c>
      <c r="BK369" s="233">
        <f>ROUND(I369*H369,2)</f>
        <v>0</v>
      </c>
      <c r="BL369" s="24" t="s">
        <v>169</v>
      </c>
      <c r="BM369" s="24" t="s">
        <v>438</v>
      </c>
    </row>
    <row r="370" s="12" customFormat="1">
      <c r="B370" s="245"/>
      <c r="C370" s="246"/>
      <c r="D370" s="236" t="s">
        <v>171</v>
      </c>
      <c r="E370" s="247" t="s">
        <v>24</v>
      </c>
      <c r="F370" s="248" t="s">
        <v>439</v>
      </c>
      <c r="G370" s="246"/>
      <c r="H370" s="249">
        <v>40.049999999999997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171</v>
      </c>
      <c r="AU370" s="255" t="s">
        <v>85</v>
      </c>
      <c r="AV370" s="12" t="s">
        <v>85</v>
      </c>
      <c r="AW370" s="12" t="s">
        <v>40</v>
      </c>
      <c r="AX370" s="12" t="s">
        <v>25</v>
      </c>
      <c r="AY370" s="255" t="s">
        <v>161</v>
      </c>
    </row>
    <row r="371" s="1" customFormat="1" ht="25.5" customHeight="1">
      <c r="B371" s="46"/>
      <c r="C371" s="222" t="s">
        <v>440</v>
      </c>
      <c r="D371" s="222" t="s">
        <v>164</v>
      </c>
      <c r="E371" s="223" t="s">
        <v>441</v>
      </c>
      <c r="F371" s="224" t="s">
        <v>442</v>
      </c>
      <c r="G371" s="225" t="s">
        <v>426</v>
      </c>
      <c r="H371" s="226">
        <v>16.800000000000001</v>
      </c>
      <c r="I371" s="227"/>
      <c r="J371" s="228">
        <f>ROUND(I371*H371,2)</f>
        <v>0</v>
      </c>
      <c r="K371" s="224" t="s">
        <v>168</v>
      </c>
      <c r="L371" s="72"/>
      <c r="M371" s="229" t="s">
        <v>24</v>
      </c>
      <c r="N371" s="230" t="s">
        <v>47</v>
      </c>
      <c r="O371" s="47"/>
      <c r="P371" s="231">
        <f>O371*H371</f>
        <v>0</v>
      </c>
      <c r="Q371" s="231">
        <v>5.0000000000000002E-05</v>
      </c>
      <c r="R371" s="231">
        <f>Q371*H371</f>
        <v>0.00084000000000000003</v>
      </c>
      <c r="S371" s="231">
        <v>0</v>
      </c>
      <c r="T371" s="232">
        <f>S371*H371</f>
        <v>0</v>
      </c>
      <c r="AR371" s="24" t="s">
        <v>169</v>
      </c>
      <c r="AT371" s="24" t="s">
        <v>164</v>
      </c>
      <c r="AU371" s="24" t="s">
        <v>85</v>
      </c>
      <c r="AY371" s="24" t="s">
        <v>161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24" t="s">
        <v>25</v>
      </c>
      <c r="BK371" s="233">
        <f>ROUND(I371*H371,2)</f>
        <v>0</v>
      </c>
      <c r="BL371" s="24" t="s">
        <v>169</v>
      </c>
      <c r="BM371" s="24" t="s">
        <v>443</v>
      </c>
    </row>
    <row r="372" s="12" customFormat="1">
      <c r="B372" s="245"/>
      <c r="C372" s="246"/>
      <c r="D372" s="236" t="s">
        <v>171</v>
      </c>
      <c r="E372" s="247" t="s">
        <v>24</v>
      </c>
      <c r="F372" s="248" t="s">
        <v>444</v>
      </c>
      <c r="G372" s="246"/>
      <c r="H372" s="249">
        <v>16.800000000000001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AT372" s="255" t="s">
        <v>171</v>
      </c>
      <c r="AU372" s="255" t="s">
        <v>85</v>
      </c>
      <c r="AV372" s="12" t="s">
        <v>85</v>
      </c>
      <c r="AW372" s="12" t="s">
        <v>40</v>
      </c>
      <c r="AX372" s="12" t="s">
        <v>76</v>
      </c>
      <c r="AY372" s="255" t="s">
        <v>161</v>
      </c>
    </row>
    <row r="373" s="13" customFormat="1">
      <c r="B373" s="256"/>
      <c r="C373" s="257"/>
      <c r="D373" s="236" t="s">
        <v>171</v>
      </c>
      <c r="E373" s="258" t="s">
        <v>24</v>
      </c>
      <c r="F373" s="259" t="s">
        <v>175</v>
      </c>
      <c r="G373" s="257"/>
      <c r="H373" s="260">
        <v>16.800000000000001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AT373" s="266" t="s">
        <v>171</v>
      </c>
      <c r="AU373" s="266" t="s">
        <v>85</v>
      </c>
      <c r="AV373" s="13" t="s">
        <v>169</v>
      </c>
      <c r="AW373" s="13" t="s">
        <v>40</v>
      </c>
      <c r="AX373" s="13" t="s">
        <v>25</v>
      </c>
      <c r="AY373" s="266" t="s">
        <v>161</v>
      </c>
    </row>
    <row r="374" s="1" customFormat="1" ht="25.5" customHeight="1">
      <c r="B374" s="46"/>
      <c r="C374" s="222" t="s">
        <v>445</v>
      </c>
      <c r="D374" s="222" t="s">
        <v>164</v>
      </c>
      <c r="E374" s="223" t="s">
        <v>446</v>
      </c>
      <c r="F374" s="224" t="s">
        <v>447</v>
      </c>
      <c r="G374" s="225" t="s">
        <v>426</v>
      </c>
      <c r="H374" s="226">
        <v>23.25</v>
      </c>
      <c r="I374" s="227"/>
      <c r="J374" s="228">
        <f>ROUND(I374*H374,2)</f>
        <v>0</v>
      </c>
      <c r="K374" s="224" t="s">
        <v>24</v>
      </c>
      <c r="L374" s="72"/>
      <c r="M374" s="229" t="s">
        <v>24</v>
      </c>
      <c r="N374" s="230" t="s">
        <v>47</v>
      </c>
      <c r="O374" s="47"/>
      <c r="P374" s="231">
        <f>O374*H374</f>
        <v>0</v>
      </c>
      <c r="Q374" s="231">
        <v>5.0000000000000002E-05</v>
      </c>
      <c r="R374" s="231">
        <f>Q374*H374</f>
        <v>0.0011625000000000001</v>
      </c>
      <c r="S374" s="231">
        <v>0</v>
      </c>
      <c r="T374" s="232">
        <f>S374*H374</f>
        <v>0</v>
      </c>
      <c r="AR374" s="24" t="s">
        <v>169</v>
      </c>
      <c r="AT374" s="24" t="s">
        <v>164</v>
      </c>
      <c r="AU374" s="24" t="s">
        <v>85</v>
      </c>
      <c r="AY374" s="24" t="s">
        <v>161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24" t="s">
        <v>25</v>
      </c>
      <c r="BK374" s="233">
        <f>ROUND(I374*H374,2)</f>
        <v>0</v>
      </c>
      <c r="BL374" s="24" t="s">
        <v>169</v>
      </c>
      <c r="BM374" s="24" t="s">
        <v>448</v>
      </c>
    </row>
    <row r="375" s="12" customFormat="1">
      <c r="B375" s="245"/>
      <c r="C375" s="246"/>
      <c r="D375" s="236" t="s">
        <v>171</v>
      </c>
      <c r="E375" s="247" t="s">
        <v>24</v>
      </c>
      <c r="F375" s="248" t="s">
        <v>449</v>
      </c>
      <c r="G375" s="246"/>
      <c r="H375" s="249">
        <v>23.25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AT375" s="255" t="s">
        <v>171</v>
      </c>
      <c r="AU375" s="255" t="s">
        <v>85</v>
      </c>
      <c r="AV375" s="12" t="s">
        <v>85</v>
      </c>
      <c r="AW375" s="12" t="s">
        <v>40</v>
      </c>
      <c r="AX375" s="12" t="s">
        <v>76</v>
      </c>
      <c r="AY375" s="255" t="s">
        <v>161</v>
      </c>
    </row>
    <row r="376" s="13" customFormat="1">
      <c r="B376" s="256"/>
      <c r="C376" s="257"/>
      <c r="D376" s="236" t="s">
        <v>171</v>
      </c>
      <c r="E376" s="258" t="s">
        <v>24</v>
      </c>
      <c r="F376" s="259" t="s">
        <v>175</v>
      </c>
      <c r="G376" s="257"/>
      <c r="H376" s="260">
        <v>23.25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AT376" s="266" t="s">
        <v>171</v>
      </c>
      <c r="AU376" s="266" t="s">
        <v>85</v>
      </c>
      <c r="AV376" s="13" t="s">
        <v>169</v>
      </c>
      <c r="AW376" s="13" t="s">
        <v>40</v>
      </c>
      <c r="AX376" s="13" t="s">
        <v>25</v>
      </c>
      <c r="AY376" s="266" t="s">
        <v>161</v>
      </c>
    </row>
    <row r="377" s="10" customFormat="1" ht="29.88" customHeight="1">
      <c r="B377" s="206"/>
      <c r="C377" s="207"/>
      <c r="D377" s="208" t="s">
        <v>75</v>
      </c>
      <c r="E377" s="220" t="s">
        <v>233</v>
      </c>
      <c r="F377" s="220" t="s">
        <v>450</v>
      </c>
      <c r="G377" s="207"/>
      <c r="H377" s="207"/>
      <c r="I377" s="210"/>
      <c r="J377" s="221">
        <f>BK377</f>
        <v>0</v>
      </c>
      <c r="K377" s="207"/>
      <c r="L377" s="212"/>
      <c r="M377" s="213"/>
      <c r="N377" s="214"/>
      <c r="O377" s="214"/>
      <c r="P377" s="215">
        <f>P378+SUM(P379:P499)</f>
        <v>0</v>
      </c>
      <c r="Q377" s="214"/>
      <c r="R377" s="215">
        <f>R378+SUM(R379:R499)</f>
        <v>0.017732270000000001</v>
      </c>
      <c r="S377" s="214"/>
      <c r="T377" s="216">
        <f>T378+SUM(T379:T499)</f>
        <v>64.984741000000014</v>
      </c>
      <c r="AR377" s="217" t="s">
        <v>25</v>
      </c>
      <c r="AT377" s="218" t="s">
        <v>75</v>
      </c>
      <c r="AU377" s="218" t="s">
        <v>25</v>
      </c>
      <c r="AY377" s="217" t="s">
        <v>161</v>
      </c>
      <c r="BK377" s="219">
        <f>BK378+SUM(BK379:BK499)</f>
        <v>0</v>
      </c>
    </row>
    <row r="378" s="1" customFormat="1" ht="25.5" customHeight="1">
      <c r="B378" s="46"/>
      <c r="C378" s="222" t="s">
        <v>451</v>
      </c>
      <c r="D378" s="222" t="s">
        <v>164</v>
      </c>
      <c r="E378" s="223" t="s">
        <v>452</v>
      </c>
      <c r="F378" s="224" t="s">
        <v>453</v>
      </c>
      <c r="G378" s="225" t="s">
        <v>213</v>
      </c>
      <c r="H378" s="226">
        <v>70.747</v>
      </c>
      <c r="I378" s="227"/>
      <c r="J378" s="228">
        <f>ROUND(I378*H378,2)</f>
        <v>0</v>
      </c>
      <c r="K378" s="224" t="s">
        <v>168</v>
      </c>
      <c r="L378" s="72"/>
      <c r="M378" s="229" t="s">
        <v>24</v>
      </c>
      <c r="N378" s="230" t="s">
        <v>47</v>
      </c>
      <c r="O378" s="47"/>
      <c r="P378" s="231">
        <f>O378*H378</f>
        <v>0</v>
      </c>
      <c r="Q378" s="231">
        <v>0.00021000000000000001</v>
      </c>
      <c r="R378" s="231">
        <f>Q378*H378</f>
        <v>0.014856870000000001</v>
      </c>
      <c r="S378" s="231">
        <v>0</v>
      </c>
      <c r="T378" s="232">
        <f>S378*H378</f>
        <v>0</v>
      </c>
      <c r="AR378" s="24" t="s">
        <v>169</v>
      </c>
      <c r="AT378" s="24" t="s">
        <v>164</v>
      </c>
      <c r="AU378" s="24" t="s">
        <v>85</v>
      </c>
      <c r="AY378" s="24" t="s">
        <v>161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24" t="s">
        <v>25</v>
      </c>
      <c r="BK378" s="233">
        <f>ROUND(I378*H378,2)</f>
        <v>0</v>
      </c>
      <c r="BL378" s="24" t="s">
        <v>169</v>
      </c>
      <c r="BM378" s="24" t="s">
        <v>454</v>
      </c>
    </row>
    <row r="379" s="12" customFormat="1">
      <c r="B379" s="245"/>
      <c r="C379" s="246"/>
      <c r="D379" s="236" t="s">
        <v>171</v>
      </c>
      <c r="E379" s="247" t="s">
        <v>24</v>
      </c>
      <c r="F379" s="248" t="s">
        <v>455</v>
      </c>
      <c r="G379" s="246"/>
      <c r="H379" s="249">
        <v>70.747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AT379" s="255" t="s">
        <v>171</v>
      </c>
      <c r="AU379" s="255" t="s">
        <v>85</v>
      </c>
      <c r="AV379" s="12" t="s">
        <v>85</v>
      </c>
      <c r="AW379" s="12" t="s">
        <v>40</v>
      </c>
      <c r="AX379" s="12" t="s">
        <v>25</v>
      </c>
      <c r="AY379" s="255" t="s">
        <v>161</v>
      </c>
    </row>
    <row r="380" s="1" customFormat="1" ht="16.5" customHeight="1">
      <c r="B380" s="46"/>
      <c r="C380" s="222" t="s">
        <v>456</v>
      </c>
      <c r="D380" s="222" t="s">
        <v>164</v>
      </c>
      <c r="E380" s="223" t="s">
        <v>457</v>
      </c>
      <c r="F380" s="224" t="s">
        <v>458</v>
      </c>
      <c r="G380" s="225" t="s">
        <v>213</v>
      </c>
      <c r="H380" s="226">
        <v>71.885000000000005</v>
      </c>
      <c r="I380" s="227"/>
      <c r="J380" s="228">
        <f>ROUND(I380*H380,2)</f>
        <v>0</v>
      </c>
      <c r="K380" s="224" t="s">
        <v>168</v>
      </c>
      <c r="L380" s="72"/>
      <c r="M380" s="229" t="s">
        <v>24</v>
      </c>
      <c r="N380" s="230" t="s">
        <v>47</v>
      </c>
      <c r="O380" s="47"/>
      <c r="P380" s="231">
        <f>O380*H380</f>
        <v>0</v>
      </c>
      <c r="Q380" s="231">
        <v>4.0000000000000003E-05</v>
      </c>
      <c r="R380" s="231">
        <f>Q380*H380</f>
        <v>0.0028754000000000006</v>
      </c>
      <c r="S380" s="231">
        <v>0</v>
      </c>
      <c r="T380" s="232">
        <f>S380*H380</f>
        <v>0</v>
      </c>
      <c r="AR380" s="24" t="s">
        <v>169</v>
      </c>
      <c r="AT380" s="24" t="s">
        <v>164</v>
      </c>
      <c r="AU380" s="24" t="s">
        <v>85</v>
      </c>
      <c r="AY380" s="24" t="s">
        <v>161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24" t="s">
        <v>25</v>
      </c>
      <c r="BK380" s="233">
        <f>ROUND(I380*H380,2)</f>
        <v>0</v>
      </c>
      <c r="BL380" s="24" t="s">
        <v>169</v>
      </c>
      <c r="BM380" s="24" t="s">
        <v>459</v>
      </c>
    </row>
    <row r="381" s="11" customFormat="1">
      <c r="B381" s="234"/>
      <c r="C381" s="235"/>
      <c r="D381" s="236" t="s">
        <v>171</v>
      </c>
      <c r="E381" s="237" t="s">
        <v>24</v>
      </c>
      <c r="F381" s="238" t="s">
        <v>246</v>
      </c>
      <c r="G381" s="235"/>
      <c r="H381" s="237" t="s">
        <v>24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AT381" s="244" t="s">
        <v>171</v>
      </c>
      <c r="AU381" s="244" t="s">
        <v>85</v>
      </c>
      <c r="AV381" s="11" t="s">
        <v>25</v>
      </c>
      <c r="AW381" s="11" t="s">
        <v>40</v>
      </c>
      <c r="AX381" s="11" t="s">
        <v>76</v>
      </c>
      <c r="AY381" s="244" t="s">
        <v>161</v>
      </c>
    </row>
    <row r="382" s="12" customFormat="1">
      <c r="B382" s="245"/>
      <c r="C382" s="246"/>
      <c r="D382" s="236" t="s">
        <v>171</v>
      </c>
      <c r="E382" s="247" t="s">
        <v>24</v>
      </c>
      <c r="F382" s="248" t="s">
        <v>247</v>
      </c>
      <c r="G382" s="246"/>
      <c r="H382" s="249">
        <v>17.43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AT382" s="255" t="s">
        <v>171</v>
      </c>
      <c r="AU382" s="255" t="s">
        <v>85</v>
      </c>
      <c r="AV382" s="12" t="s">
        <v>85</v>
      </c>
      <c r="AW382" s="12" t="s">
        <v>40</v>
      </c>
      <c r="AX382" s="12" t="s">
        <v>76</v>
      </c>
      <c r="AY382" s="255" t="s">
        <v>161</v>
      </c>
    </row>
    <row r="383" s="12" customFormat="1">
      <c r="B383" s="245"/>
      <c r="C383" s="246"/>
      <c r="D383" s="236" t="s">
        <v>171</v>
      </c>
      <c r="E383" s="247" t="s">
        <v>24</v>
      </c>
      <c r="F383" s="248" t="s">
        <v>248</v>
      </c>
      <c r="G383" s="246"/>
      <c r="H383" s="249">
        <v>1.6399999999999999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AT383" s="255" t="s">
        <v>171</v>
      </c>
      <c r="AU383" s="255" t="s">
        <v>85</v>
      </c>
      <c r="AV383" s="12" t="s">
        <v>85</v>
      </c>
      <c r="AW383" s="12" t="s">
        <v>40</v>
      </c>
      <c r="AX383" s="12" t="s">
        <v>76</v>
      </c>
      <c r="AY383" s="255" t="s">
        <v>161</v>
      </c>
    </row>
    <row r="384" s="11" customFormat="1">
      <c r="B384" s="234"/>
      <c r="C384" s="235"/>
      <c r="D384" s="236" t="s">
        <v>171</v>
      </c>
      <c r="E384" s="237" t="s">
        <v>24</v>
      </c>
      <c r="F384" s="238" t="s">
        <v>249</v>
      </c>
      <c r="G384" s="235"/>
      <c r="H384" s="237" t="s">
        <v>24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AT384" s="244" t="s">
        <v>171</v>
      </c>
      <c r="AU384" s="244" t="s">
        <v>85</v>
      </c>
      <c r="AV384" s="11" t="s">
        <v>25</v>
      </c>
      <c r="AW384" s="11" t="s">
        <v>40</v>
      </c>
      <c r="AX384" s="11" t="s">
        <v>76</v>
      </c>
      <c r="AY384" s="244" t="s">
        <v>161</v>
      </c>
    </row>
    <row r="385" s="12" customFormat="1">
      <c r="B385" s="245"/>
      <c r="C385" s="246"/>
      <c r="D385" s="236" t="s">
        <v>171</v>
      </c>
      <c r="E385" s="247" t="s">
        <v>24</v>
      </c>
      <c r="F385" s="248" t="s">
        <v>250</v>
      </c>
      <c r="G385" s="246"/>
      <c r="H385" s="249">
        <v>19.109999999999999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171</v>
      </c>
      <c r="AU385" s="255" t="s">
        <v>85</v>
      </c>
      <c r="AV385" s="12" t="s">
        <v>85</v>
      </c>
      <c r="AW385" s="12" t="s">
        <v>40</v>
      </c>
      <c r="AX385" s="12" t="s">
        <v>76</v>
      </c>
      <c r="AY385" s="255" t="s">
        <v>161</v>
      </c>
    </row>
    <row r="386" s="12" customFormat="1">
      <c r="B386" s="245"/>
      <c r="C386" s="246"/>
      <c r="D386" s="236" t="s">
        <v>171</v>
      </c>
      <c r="E386" s="247" t="s">
        <v>24</v>
      </c>
      <c r="F386" s="248" t="s">
        <v>251</v>
      </c>
      <c r="G386" s="246"/>
      <c r="H386" s="249">
        <v>1.48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AT386" s="255" t="s">
        <v>171</v>
      </c>
      <c r="AU386" s="255" t="s">
        <v>85</v>
      </c>
      <c r="AV386" s="12" t="s">
        <v>85</v>
      </c>
      <c r="AW386" s="12" t="s">
        <v>40</v>
      </c>
      <c r="AX386" s="12" t="s">
        <v>76</v>
      </c>
      <c r="AY386" s="255" t="s">
        <v>161</v>
      </c>
    </row>
    <row r="387" s="11" customFormat="1">
      <c r="B387" s="234"/>
      <c r="C387" s="235"/>
      <c r="D387" s="236" t="s">
        <v>171</v>
      </c>
      <c r="E387" s="237" t="s">
        <v>24</v>
      </c>
      <c r="F387" s="238" t="s">
        <v>252</v>
      </c>
      <c r="G387" s="235"/>
      <c r="H387" s="237" t="s">
        <v>24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AT387" s="244" t="s">
        <v>171</v>
      </c>
      <c r="AU387" s="244" t="s">
        <v>85</v>
      </c>
      <c r="AV387" s="11" t="s">
        <v>25</v>
      </c>
      <c r="AW387" s="11" t="s">
        <v>40</v>
      </c>
      <c r="AX387" s="11" t="s">
        <v>76</v>
      </c>
      <c r="AY387" s="244" t="s">
        <v>161</v>
      </c>
    </row>
    <row r="388" s="12" customFormat="1">
      <c r="B388" s="245"/>
      <c r="C388" s="246"/>
      <c r="D388" s="236" t="s">
        <v>171</v>
      </c>
      <c r="E388" s="247" t="s">
        <v>24</v>
      </c>
      <c r="F388" s="248" t="s">
        <v>253</v>
      </c>
      <c r="G388" s="246"/>
      <c r="H388" s="249">
        <v>26.725000000000001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AT388" s="255" t="s">
        <v>171</v>
      </c>
      <c r="AU388" s="255" t="s">
        <v>85</v>
      </c>
      <c r="AV388" s="12" t="s">
        <v>85</v>
      </c>
      <c r="AW388" s="12" t="s">
        <v>40</v>
      </c>
      <c r="AX388" s="12" t="s">
        <v>76</v>
      </c>
      <c r="AY388" s="255" t="s">
        <v>161</v>
      </c>
    </row>
    <row r="389" s="12" customFormat="1">
      <c r="B389" s="245"/>
      <c r="C389" s="246"/>
      <c r="D389" s="236" t="s">
        <v>171</v>
      </c>
      <c r="E389" s="247" t="s">
        <v>24</v>
      </c>
      <c r="F389" s="248" t="s">
        <v>254</v>
      </c>
      <c r="G389" s="246"/>
      <c r="H389" s="249">
        <v>0.5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AT389" s="255" t="s">
        <v>171</v>
      </c>
      <c r="AU389" s="255" t="s">
        <v>85</v>
      </c>
      <c r="AV389" s="12" t="s">
        <v>85</v>
      </c>
      <c r="AW389" s="12" t="s">
        <v>40</v>
      </c>
      <c r="AX389" s="12" t="s">
        <v>76</v>
      </c>
      <c r="AY389" s="255" t="s">
        <v>161</v>
      </c>
    </row>
    <row r="390" s="11" customFormat="1">
      <c r="B390" s="234"/>
      <c r="C390" s="235"/>
      <c r="D390" s="236" t="s">
        <v>171</v>
      </c>
      <c r="E390" s="237" t="s">
        <v>24</v>
      </c>
      <c r="F390" s="238" t="s">
        <v>255</v>
      </c>
      <c r="G390" s="235"/>
      <c r="H390" s="237" t="s">
        <v>24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171</v>
      </c>
      <c r="AU390" s="244" t="s">
        <v>85</v>
      </c>
      <c r="AV390" s="11" t="s">
        <v>25</v>
      </c>
      <c r="AW390" s="11" t="s">
        <v>40</v>
      </c>
      <c r="AX390" s="11" t="s">
        <v>76</v>
      </c>
      <c r="AY390" s="244" t="s">
        <v>161</v>
      </c>
    </row>
    <row r="391" s="12" customFormat="1">
      <c r="B391" s="245"/>
      <c r="C391" s="246"/>
      <c r="D391" s="236" t="s">
        <v>171</v>
      </c>
      <c r="E391" s="247" t="s">
        <v>24</v>
      </c>
      <c r="F391" s="248" t="s">
        <v>256</v>
      </c>
      <c r="G391" s="246"/>
      <c r="H391" s="249">
        <v>2.8620000000000001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AT391" s="255" t="s">
        <v>171</v>
      </c>
      <c r="AU391" s="255" t="s">
        <v>85</v>
      </c>
      <c r="AV391" s="12" t="s">
        <v>85</v>
      </c>
      <c r="AW391" s="12" t="s">
        <v>40</v>
      </c>
      <c r="AX391" s="12" t="s">
        <v>76</v>
      </c>
      <c r="AY391" s="255" t="s">
        <v>161</v>
      </c>
    </row>
    <row r="392" s="11" customFormat="1">
      <c r="B392" s="234"/>
      <c r="C392" s="235"/>
      <c r="D392" s="236" t="s">
        <v>171</v>
      </c>
      <c r="E392" s="237" t="s">
        <v>24</v>
      </c>
      <c r="F392" s="238" t="s">
        <v>460</v>
      </c>
      <c r="G392" s="235"/>
      <c r="H392" s="237" t="s">
        <v>24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AT392" s="244" t="s">
        <v>171</v>
      </c>
      <c r="AU392" s="244" t="s">
        <v>85</v>
      </c>
      <c r="AV392" s="11" t="s">
        <v>25</v>
      </c>
      <c r="AW392" s="11" t="s">
        <v>40</v>
      </c>
      <c r="AX392" s="11" t="s">
        <v>76</v>
      </c>
      <c r="AY392" s="244" t="s">
        <v>161</v>
      </c>
    </row>
    <row r="393" s="12" customFormat="1">
      <c r="B393" s="245"/>
      <c r="C393" s="246"/>
      <c r="D393" s="236" t="s">
        <v>171</v>
      </c>
      <c r="E393" s="247" t="s">
        <v>24</v>
      </c>
      <c r="F393" s="248" t="s">
        <v>461</v>
      </c>
      <c r="G393" s="246"/>
      <c r="H393" s="249">
        <v>2.1379999999999999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AT393" s="255" t="s">
        <v>171</v>
      </c>
      <c r="AU393" s="255" t="s">
        <v>85</v>
      </c>
      <c r="AV393" s="12" t="s">
        <v>85</v>
      </c>
      <c r="AW393" s="12" t="s">
        <v>40</v>
      </c>
      <c r="AX393" s="12" t="s">
        <v>76</v>
      </c>
      <c r="AY393" s="255" t="s">
        <v>161</v>
      </c>
    </row>
    <row r="394" s="12" customFormat="1">
      <c r="B394" s="245"/>
      <c r="C394" s="246"/>
      <c r="D394" s="236" t="s">
        <v>171</v>
      </c>
      <c r="E394" s="247" t="s">
        <v>24</v>
      </c>
      <c r="F394" s="248" t="s">
        <v>24</v>
      </c>
      <c r="G394" s="246"/>
      <c r="H394" s="249">
        <v>0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AT394" s="255" t="s">
        <v>171</v>
      </c>
      <c r="AU394" s="255" t="s">
        <v>85</v>
      </c>
      <c r="AV394" s="12" t="s">
        <v>85</v>
      </c>
      <c r="AW394" s="12" t="s">
        <v>40</v>
      </c>
      <c r="AX394" s="12" t="s">
        <v>76</v>
      </c>
      <c r="AY394" s="255" t="s">
        <v>161</v>
      </c>
    </row>
    <row r="395" s="13" customFormat="1">
      <c r="B395" s="256"/>
      <c r="C395" s="257"/>
      <c r="D395" s="236" t="s">
        <v>171</v>
      </c>
      <c r="E395" s="258" t="s">
        <v>24</v>
      </c>
      <c r="F395" s="259" t="s">
        <v>175</v>
      </c>
      <c r="G395" s="257"/>
      <c r="H395" s="260">
        <v>71.885000000000005</v>
      </c>
      <c r="I395" s="261"/>
      <c r="J395" s="257"/>
      <c r="K395" s="257"/>
      <c r="L395" s="262"/>
      <c r="M395" s="263"/>
      <c r="N395" s="264"/>
      <c r="O395" s="264"/>
      <c r="P395" s="264"/>
      <c r="Q395" s="264"/>
      <c r="R395" s="264"/>
      <c r="S395" s="264"/>
      <c r="T395" s="265"/>
      <c r="AT395" s="266" t="s">
        <v>171</v>
      </c>
      <c r="AU395" s="266" t="s">
        <v>85</v>
      </c>
      <c r="AV395" s="13" t="s">
        <v>169</v>
      </c>
      <c r="AW395" s="13" t="s">
        <v>40</v>
      </c>
      <c r="AX395" s="13" t="s">
        <v>25</v>
      </c>
      <c r="AY395" s="266" t="s">
        <v>161</v>
      </c>
    </row>
    <row r="396" s="1" customFormat="1" ht="16.5" customHeight="1">
      <c r="B396" s="46"/>
      <c r="C396" s="222" t="s">
        <v>462</v>
      </c>
      <c r="D396" s="222" t="s">
        <v>164</v>
      </c>
      <c r="E396" s="223" t="s">
        <v>463</v>
      </c>
      <c r="F396" s="224" t="s">
        <v>464</v>
      </c>
      <c r="G396" s="225" t="s">
        <v>213</v>
      </c>
      <c r="H396" s="226">
        <v>70.747</v>
      </c>
      <c r="I396" s="227"/>
      <c r="J396" s="228">
        <f>ROUND(I396*H396,2)</f>
        <v>0</v>
      </c>
      <c r="K396" s="224" t="s">
        <v>24</v>
      </c>
      <c r="L396" s="72"/>
      <c r="M396" s="229" t="s">
        <v>24</v>
      </c>
      <c r="N396" s="230" t="s">
        <v>47</v>
      </c>
      <c r="O396" s="47"/>
      <c r="P396" s="231">
        <f>O396*H396</f>
        <v>0</v>
      </c>
      <c r="Q396" s="231">
        <v>0</v>
      </c>
      <c r="R396" s="231">
        <f>Q396*H396</f>
        <v>0</v>
      </c>
      <c r="S396" s="231">
        <v>0.27200000000000002</v>
      </c>
      <c r="T396" s="232">
        <f>S396*H396</f>
        <v>19.243184000000003</v>
      </c>
      <c r="AR396" s="24" t="s">
        <v>169</v>
      </c>
      <c r="AT396" s="24" t="s">
        <v>164</v>
      </c>
      <c r="AU396" s="24" t="s">
        <v>85</v>
      </c>
      <c r="AY396" s="24" t="s">
        <v>161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24" t="s">
        <v>25</v>
      </c>
      <c r="BK396" s="233">
        <f>ROUND(I396*H396,2)</f>
        <v>0</v>
      </c>
      <c r="BL396" s="24" t="s">
        <v>169</v>
      </c>
      <c r="BM396" s="24" t="s">
        <v>465</v>
      </c>
    </row>
    <row r="397" s="12" customFormat="1">
      <c r="B397" s="245"/>
      <c r="C397" s="246"/>
      <c r="D397" s="236" t="s">
        <v>171</v>
      </c>
      <c r="E397" s="247" t="s">
        <v>24</v>
      </c>
      <c r="F397" s="248" t="s">
        <v>455</v>
      </c>
      <c r="G397" s="246"/>
      <c r="H397" s="249">
        <v>70.747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171</v>
      </c>
      <c r="AU397" s="255" t="s">
        <v>85</v>
      </c>
      <c r="AV397" s="12" t="s">
        <v>85</v>
      </c>
      <c r="AW397" s="12" t="s">
        <v>40</v>
      </c>
      <c r="AX397" s="12" t="s">
        <v>25</v>
      </c>
      <c r="AY397" s="255" t="s">
        <v>161</v>
      </c>
    </row>
    <row r="398" s="1" customFormat="1" ht="25.5" customHeight="1">
      <c r="B398" s="46"/>
      <c r="C398" s="222" t="s">
        <v>466</v>
      </c>
      <c r="D398" s="222" t="s">
        <v>164</v>
      </c>
      <c r="E398" s="223" t="s">
        <v>467</v>
      </c>
      <c r="F398" s="224" t="s">
        <v>468</v>
      </c>
      <c r="G398" s="225" t="s">
        <v>167</v>
      </c>
      <c r="H398" s="226">
        <v>3.1840000000000002</v>
      </c>
      <c r="I398" s="227"/>
      <c r="J398" s="228">
        <f>ROUND(I398*H398,2)</f>
        <v>0</v>
      </c>
      <c r="K398" s="224" t="s">
        <v>168</v>
      </c>
      <c r="L398" s="72"/>
      <c r="M398" s="229" t="s">
        <v>24</v>
      </c>
      <c r="N398" s="230" t="s">
        <v>47</v>
      </c>
      <c r="O398" s="47"/>
      <c r="P398" s="231">
        <f>O398*H398</f>
        <v>0</v>
      </c>
      <c r="Q398" s="231">
        <v>0</v>
      </c>
      <c r="R398" s="231">
        <f>Q398*H398</f>
        <v>0</v>
      </c>
      <c r="S398" s="231">
        <v>2.2000000000000002</v>
      </c>
      <c r="T398" s="232">
        <f>S398*H398</f>
        <v>7.0048000000000012</v>
      </c>
      <c r="AR398" s="24" t="s">
        <v>169</v>
      </c>
      <c r="AT398" s="24" t="s">
        <v>164</v>
      </c>
      <c r="AU398" s="24" t="s">
        <v>85</v>
      </c>
      <c r="AY398" s="24" t="s">
        <v>161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24" t="s">
        <v>25</v>
      </c>
      <c r="BK398" s="233">
        <f>ROUND(I398*H398,2)</f>
        <v>0</v>
      </c>
      <c r="BL398" s="24" t="s">
        <v>169</v>
      </c>
      <c r="BM398" s="24" t="s">
        <v>469</v>
      </c>
    </row>
    <row r="399" s="12" customFormat="1">
      <c r="B399" s="245"/>
      <c r="C399" s="246"/>
      <c r="D399" s="236" t="s">
        <v>171</v>
      </c>
      <c r="E399" s="247" t="s">
        <v>24</v>
      </c>
      <c r="F399" s="248" t="s">
        <v>470</v>
      </c>
      <c r="G399" s="246"/>
      <c r="H399" s="249">
        <v>3.1840000000000002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171</v>
      </c>
      <c r="AU399" s="255" t="s">
        <v>85</v>
      </c>
      <c r="AV399" s="12" t="s">
        <v>85</v>
      </c>
      <c r="AW399" s="12" t="s">
        <v>40</v>
      </c>
      <c r="AX399" s="12" t="s">
        <v>25</v>
      </c>
      <c r="AY399" s="255" t="s">
        <v>161</v>
      </c>
    </row>
    <row r="400" s="1" customFormat="1" ht="25.5" customHeight="1">
      <c r="B400" s="46"/>
      <c r="C400" s="222" t="s">
        <v>471</v>
      </c>
      <c r="D400" s="222" t="s">
        <v>164</v>
      </c>
      <c r="E400" s="223" t="s">
        <v>472</v>
      </c>
      <c r="F400" s="224" t="s">
        <v>473</v>
      </c>
      <c r="G400" s="225" t="s">
        <v>213</v>
      </c>
      <c r="H400" s="226">
        <v>70.747</v>
      </c>
      <c r="I400" s="227"/>
      <c r="J400" s="228">
        <f>ROUND(I400*H400,2)</f>
        <v>0</v>
      </c>
      <c r="K400" s="224" t="s">
        <v>168</v>
      </c>
      <c r="L400" s="72"/>
      <c r="M400" s="229" t="s">
        <v>24</v>
      </c>
      <c r="N400" s="230" t="s">
        <v>47</v>
      </c>
      <c r="O400" s="47"/>
      <c r="P400" s="231">
        <f>O400*H400</f>
        <v>0</v>
      </c>
      <c r="Q400" s="231">
        <v>0</v>
      </c>
      <c r="R400" s="231">
        <f>Q400*H400</f>
        <v>0</v>
      </c>
      <c r="S400" s="231">
        <v>0.035000000000000003</v>
      </c>
      <c r="T400" s="232">
        <f>S400*H400</f>
        <v>2.4761450000000003</v>
      </c>
      <c r="AR400" s="24" t="s">
        <v>169</v>
      </c>
      <c r="AT400" s="24" t="s">
        <v>164</v>
      </c>
      <c r="AU400" s="24" t="s">
        <v>85</v>
      </c>
      <c r="AY400" s="24" t="s">
        <v>161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24" t="s">
        <v>25</v>
      </c>
      <c r="BK400" s="233">
        <f>ROUND(I400*H400,2)</f>
        <v>0</v>
      </c>
      <c r="BL400" s="24" t="s">
        <v>169</v>
      </c>
      <c r="BM400" s="24" t="s">
        <v>474</v>
      </c>
    </row>
    <row r="401" s="12" customFormat="1">
      <c r="B401" s="245"/>
      <c r="C401" s="246"/>
      <c r="D401" s="236" t="s">
        <v>171</v>
      </c>
      <c r="E401" s="247" t="s">
        <v>24</v>
      </c>
      <c r="F401" s="248" t="s">
        <v>455</v>
      </c>
      <c r="G401" s="246"/>
      <c r="H401" s="249">
        <v>70.747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171</v>
      </c>
      <c r="AU401" s="255" t="s">
        <v>85</v>
      </c>
      <c r="AV401" s="12" t="s">
        <v>85</v>
      </c>
      <c r="AW401" s="12" t="s">
        <v>40</v>
      </c>
      <c r="AX401" s="12" t="s">
        <v>25</v>
      </c>
      <c r="AY401" s="255" t="s">
        <v>161</v>
      </c>
    </row>
    <row r="402" s="1" customFormat="1" ht="16.5" customHeight="1">
      <c r="B402" s="46"/>
      <c r="C402" s="222" t="s">
        <v>475</v>
      </c>
      <c r="D402" s="222" t="s">
        <v>164</v>
      </c>
      <c r="E402" s="223" t="s">
        <v>476</v>
      </c>
      <c r="F402" s="224" t="s">
        <v>477</v>
      </c>
      <c r="G402" s="225" t="s">
        <v>213</v>
      </c>
      <c r="H402" s="226">
        <v>7.7619999999999996</v>
      </c>
      <c r="I402" s="227"/>
      <c r="J402" s="228">
        <f>ROUND(I402*H402,2)</f>
        <v>0</v>
      </c>
      <c r="K402" s="224" t="s">
        <v>168</v>
      </c>
      <c r="L402" s="72"/>
      <c r="M402" s="229" t="s">
        <v>24</v>
      </c>
      <c r="N402" s="230" t="s">
        <v>47</v>
      </c>
      <c r="O402" s="47"/>
      <c r="P402" s="231">
        <f>O402*H402</f>
        <v>0</v>
      </c>
      <c r="Q402" s="231">
        <v>0</v>
      </c>
      <c r="R402" s="231">
        <f>Q402*H402</f>
        <v>0</v>
      </c>
      <c r="S402" s="231">
        <v>0.058999999999999997</v>
      </c>
      <c r="T402" s="232">
        <f>S402*H402</f>
        <v>0.45795799999999998</v>
      </c>
      <c r="AR402" s="24" t="s">
        <v>169</v>
      </c>
      <c r="AT402" s="24" t="s">
        <v>164</v>
      </c>
      <c r="AU402" s="24" t="s">
        <v>85</v>
      </c>
      <c r="AY402" s="24" t="s">
        <v>161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24" t="s">
        <v>25</v>
      </c>
      <c r="BK402" s="233">
        <f>ROUND(I402*H402,2)</f>
        <v>0</v>
      </c>
      <c r="BL402" s="24" t="s">
        <v>169</v>
      </c>
      <c r="BM402" s="24" t="s">
        <v>478</v>
      </c>
    </row>
    <row r="403" s="12" customFormat="1">
      <c r="B403" s="245"/>
      <c r="C403" s="246"/>
      <c r="D403" s="236" t="s">
        <v>171</v>
      </c>
      <c r="E403" s="247" t="s">
        <v>24</v>
      </c>
      <c r="F403" s="248" t="s">
        <v>350</v>
      </c>
      <c r="G403" s="246"/>
      <c r="H403" s="249">
        <v>6.5620000000000003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171</v>
      </c>
      <c r="AU403" s="255" t="s">
        <v>85</v>
      </c>
      <c r="AV403" s="12" t="s">
        <v>85</v>
      </c>
      <c r="AW403" s="12" t="s">
        <v>40</v>
      </c>
      <c r="AX403" s="12" t="s">
        <v>76</v>
      </c>
      <c r="AY403" s="255" t="s">
        <v>161</v>
      </c>
    </row>
    <row r="404" s="11" customFormat="1">
      <c r="B404" s="234"/>
      <c r="C404" s="235"/>
      <c r="D404" s="236" t="s">
        <v>171</v>
      </c>
      <c r="E404" s="237" t="s">
        <v>24</v>
      </c>
      <c r="F404" s="238" t="s">
        <v>479</v>
      </c>
      <c r="G404" s="235"/>
      <c r="H404" s="237" t="s">
        <v>24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171</v>
      </c>
      <c r="AU404" s="244" t="s">
        <v>85</v>
      </c>
      <c r="AV404" s="11" t="s">
        <v>25</v>
      </c>
      <c r="AW404" s="11" t="s">
        <v>40</v>
      </c>
      <c r="AX404" s="11" t="s">
        <v>76</v>
      </c>
      <c r="AY404" s="244" t="s">
        <v>161</v>
      </c>
    </row>
    <row r="405" s="12" customFormat="1">
      <c r="B405" s="245"/>
      <c r="C405" s="246"/>
      <c r="D405" s="236" t="s">
        <v>171</v>
      </c>
      <c r="E405" s="247" t="s">
        <v>24</v>
      </c>
      <c r="F405" s="248" t="s">
        <v>480</v>
      </c>
      <c r="G405" s="246"/>
      <c r="H405" s="249">
        <v>1.2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171</v>
      </c>
      <c r="AU405" s="255" t="s">
        <v>85</v>
      </c>
      <c r="AV405" s="12" t="s">
        <v>85</v>
      </c>
      <c r="AW405" s="12" t="s">
        <v>40</v>
      </c>
      <c r="AX405" s="12" t="s">
        <v>76</v>
      </c>
      <c r="AY405" s="255" t="s">
        <v>161</v>
      </c>
    </row>
    <row r="406" s="13" customFormat="1">
      <c r="B406" s="256"/>
      <c r="C406" s="257"/>
      <c r="D406" s="236" t="s">
        <v>171</v>
      </c>
      <c r="E406" s="258" t="s">
        <v>24</v>
      </c>
      <c r="F406" s="259" t="s">
        <v>175</v>
      </c>
      <c r="G406" s="257"/>
      <c r="H406" s="260">
        <v>7.7619999999999996</v>
      </c>
      <c r="I406" s="261"/>
      <c r="J406" s="257"/>
      <c r="K406" s="257"/>
      <c r="L406" s="262"/>
      <c r="M406" s="263"/>
      <c r="N406" s="264"/>
      <c r="O406" s="264"/>
      <c r="P406" s="264"/>
      <c r="Q406" s="264"/>
      <c r="R406" s="264"/>
      <c r="S406" s="264"/>
      <c r="T406" s="265"/>
      <c r="AT406" s="266" t="s">
        <v>171</v>
      </c>
      <c r="AU406" s="266" t="s">
        <v>85</v>
      </c>
      <c r="AV406" s="13" t="s">
        <v>169</v>
      </c>
      <c r="AW406" s="13" t="s">
        <v>40</v>
      </c>
      <c r="AX406" s="13" t="s">
        <v>25</v>
      </c>
      <c r="AY406" s="266" t="s">
        <v>161</v>
      </c>
    </row>
    <row r="407" s="1" customFormat="1" ht="16.5" customHeight="1">
      <c r="B407" s="46"/>
      <c r="C407" s="222" t="s">
        <v>481</v>
      </c>
      <c r="D407" s="222" t="s">
        <v>164</v>
      </c>
      <c r="E407" s="223" t="s">
        <v>482</v>
      </c>
      <c r="F407" s="224" t="s">
        <v>483</v>
      </c>
      <c r="G407" s="225" t="s">
        <v>213</v>
      </c>
      <c r="H407" s="226">
        <v>1.97</v>
      </c>
      <c r="I407" s="227"/>
      <c r="J407" s="228">
        <f>ROUND(I407*H407,2)</f>
        <v>0</v>
      </c>
      <c r="K407" s="224" t="s">
        <v>24</v>
      </c>
      <c r="L407" s="72"/>
      <c r="M407" s="229" t="s">
        <v>24</v>
      </c>
      <c r="N407" s="230" t="s">
        <v>47</v>
      </c>
      <c r="O407" s="47"/>
      <c r="P407" s="231">
        <f>O407*H407</f>
        <v>0</v>
      </c>
      <c r="Q407" s="231">
        <v>0</v>
      </c>
      <c r="R407" s="231">
        <f>Q407*H407</f>
        <v>0</v>
      </c>
      <c r="S407" s="231">
        <v>0.063</v>
      </c>
      <c r="T407" s="232">
        <f>S407*H407</f>
        <v>0.12411</v>
      </c>
      <c r="AR407" s="24" t="s">
        <v>169</v>
      </c>
      <c r="AT407" s="24" t="s">
        <v>164</v>
      </c>
      <c r="AU407" s="24" t="s">
        <v>85</v>
      </c>
      <c r="AY407" s="24" t="s">
        <v>161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24" t="s">
        <v>25</v>
      </c>
      <c r="BK407" s="233">
        <f>ROUND(I407*H407,2)</f>
        <v>0</v>
      </c>
      <c r="BL407" s="24" t="s">
        <v>169</v>
      </c>
      <c r="BM407" s="24" t="s">
        <v>484</v>
      </c>
    </row>
    <row r="408" s="11" customFormat="1">
      <c r="B408" s="234"/>
      <c r="C408" s="235"/>
      <c r="D408" s="236" t="s">
        <v>171</v>
      </c>
      <c r="E408" s="237" t="s">
        <v>24</v>
      </c>
      <c r="F408" s="238" t="s">
        <v>485</v>
      </c>
      <c r="G408" s="235"/>
      <c r="H408" s="237" t="s">
        <v>24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AT408" s="244" t="s">
        <v>171</v>
      </c>
      <c r="AU408" s="244" t="s">
        <v>85</v>
      </c>
      <c r="AV408" s="11" t="s">
        <v>25</v>
      </c>
      <c r="AW408" s="11" t="s">
        <v>40</v>
      </c>
      <c r="AX408" s="11" t="s">
        <v>76</v>
      </c>
      <c r="AY408" s="244" t="s">
        <v>161</v>
      </c>
    </row>
    <row r="409" s="12" customFormat="1">
      <c r="B409" s="245"/>
      <c r="C409" s="246"/>
      <c r="D409" s="236" t="s">
        <v>171</v>
      </c>
      <c r="E409" s="247" t="s">
        <v>24</v>
      </c>
      <c r="F409" s="248" t="s">
        <v>486</v>
      </c>
      <c r="G409" s="246"/>
      <c r="H409" s="249">
        <v>1.97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AT409" s="255" t="s">
        <v>171</v>
      </c>
      <c r="AU409" s="255" t="s">
        <v>85</v>
      </c>
      <c r="AV409" s="12" t="s">
        <v>85</v>
      </c>
      <c r="AW409" s="12" t="s">
        <v>40</v>
      </c>
      <c r="AX409" s="12" t="s">
        <v>76</v>
      </c>
      <c r="AY409" s="255" t="s">
        <v>161</v>
      </c>
    </row>
    <row r="410" s="13" customFormat="1">
      <c r="B410" s="256"/>
      <c r="C410" s="257"/>
      <c r="D410" s="236" t="s">
        <v>171</v>
      </c>
      <c r="E410" s="258" t="s">
        <v>24</v>
      </c>
      <c r="F410" s="259" t="s">
        <v>175</v>
      </c>
      <c r="G410" s="257"/>
      <c r="H410" s="260">
        <v>1.97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AT410" s="266" t="s">
        <v>171</v>
      </c>
      <c r="AU410" s="266" t="s">
        <v>85</v>
      </c>
      <c r="AV410" s="13" t="s">
        <v>169</v>
      </c>
      <c r="AW410" s="13" t="s">
        <v>40</v>
      </c>
      <c r="AX410" s="13" t="s">
        <v>25</v>
      </c>
      <c r="AY410" s="266" t="s">
        <v>161</v>
      </c>
    </row>
    <row r="411" s="1" customFormat="1" ht="16.5" customHeight="1">
      <c r="B411" s="46"/>
      <c r="C411" s="222" t="s">
        <v>487</v>
      </c>
      <c r="D411" s="222" t="s">
        <v>164</v>
      </c>
      <c r="E411" s="223" t="s">
        <v>488</v>
      </c>
      <c r="F411" s="224" t="s">
        <v>489</v>
      </c>
      <c r="G411" s="225" t="s">
        <v>213</v>
      </c>
      <c r="H411" s="226">
        <v>11.632999999999999</v>
      </c>
      <c r="I411" s="227"/>
      <c r="J411" s="228">
        <f>ROUND(I411*H411,2)</f>
        <v>0</v>
      </c>
      <c r="K411" s="224" t="s">
        <v>24</v>
      </c>
      <c r="L411" s="72"/>
      <c r="M411" s="229" t="s">
        <v>24</v>
      </c>
      <c r="N411" s="230" t="s">
        <v>47</v>
      </c>
      <c r="O411" s="47"/>
      <c r="P411" s="231">
        <f>O411*H411</f>
        <v>0</v>
      </c>
      <c r="Q411" s="231">
        <v>0</v>
      </c>
      <c r="R411" s="231">
        <f>Q411*H411</f>
        <v>0</v>
      </c>
      <c r="S411" s="231">
        <v>0.063</v>
      </c>
      <c r="T411" s="232">
        <f>S411*H411</f>
        <v>0.73287899999999995</v>
      </c>
      <c r="AR411" s="24" t="s">
        <v>169</v>
      </c>
      <c r="AT411" s="24" t="s">
        <v>164</v>
      </c>
      <c r="AU411" s="24" t="s">
        <v>85</v>
      </c>
      <c r="AY411" s="24" t="s">
        <v>161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24" t="s">
        <v>25</v>
      </c>
      <c r="BK411" s="233">
        <f>ROUND(I411*H411,2)</f>
        <v>0</v>
      </c>
      <c r="BL411" s="24" t="s">
        <v>169</v>
      </c>
      <c r="BM411" s="24" t="s">
        <v>490</v>
      </c>
    </row>
    <row r="412" s="11" customFormat="1">
      <c r="B412" s="234"/>
      <c r="C412" s="235"/>
      <c r="D412" s="236" t="s">
        <v>171</v>
      </c>
      <c r="E412" s="237" t="s">
        <v>24</v>
      </c>
      <c r="F412" s="238" t="s">
        <v>491</v>
      </c>
      <c r="G412" s="235"/>
      <c r="H412" s="237" t="s">
        <v>24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AT412" s="244" t="s">
        <v>171</v>
      </c>
      <c r="AU412" s="244" t="s">
        <v>85</v>
      </c>
      <c r="AV412" s="11" t="s">
        <v>25</v>
      </c>
      <c r="AW412" s="11" t="s">
        <v>40</v>
      </c>
      <c r="AX412" s="11" t="s">
        <v>76</v>
      </c>
      <c r="AY412" s="244" t="s">
        <v>161</v>
      </c>
    </row>
    <row r="413" s="12" customFormat="1">
      <c r="B413" s="245"/>
      <c r="C413" s="246"/>
      <c r="D413" s="236" t="s">
        <v>171</v>
      </c>
      <c r="E413" s="247" t="s">
        <v>24</v>
      </c>
      <c r="F413" s="248" t="s">
        <v>492</v>
      </c>
      <c r="G413" s="246"/>
      <c r="H413" s="249">
        <v>5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AT413" s="255" t="s">
        <v>171</v>
      </c>
      <c r="AU413" s="255" t="s">
        <v>85</v>
      </c>
      <c r="AV413" s="12" t="s">
        <v>85</v>
      </c>
      <c r="AW413" s="12" t="s">
        <v>40</v>
      </c>
      <c r="AX413" s="12" t="s">
        <v>76</v>
      </c>
      <c r="AY413" s="255" t="s">
        <v>161</v>
      </c>
    </row>
    <row r="414" s="11" customFormat="1">
      <c r="B414" s="234"/>
      <c r="C414" s="235"/>
      <c r="D414" s="236" t="s">
        <v>171</v>
      </c>
      <c r="E414" s="237" t="s">
        <v>24</v>
      </c>
      <c r="F414" s="238" t="s">
        <v>493</v>
      </c>
      <c r="G414" s="235"/>
      <c r="H414" s="237" t="s">
        <v>24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AT414" s="244" t="s">
        <v>171</v>
      </c>
      <c r="AU414" s="244" t="s">
        <v>85</v>
      </c>
      <c r="AV414" s="11" t="s">
        <v>25</v>
      </c>
      <c r="AW414" s="11" t="s">
        <v>40</v>
      </c>
      <c r="AX414" s="11" t="s">
        <v>76</v>
      </c>
      <c r="AY414" s="244" t="s">
        <v>161</v>
      </c>
    </row>
    <row r="415" s="12" customFormat="1">
      <c r="B415" s="245"/>
      <c r="C415" s="246"/>
      <c r="D415" s="236" t="s">
        <v>171</v>
      </c>
      <c r="E415" s="247" t="s">
        <v>24</v>
      </c>
      <c r="F415" s="248" t="s">
        <v>494</v>
      </c>
      <c r="G415" s="246"/>
      <c r="H415" s="249">
        <v>1.633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AT415" s="255" t="s">
        <v>171</v>
      </c>
      <c r="AU415" s="255" t="s">
        <v>85</v>
      </c>
      <c r="AV415" s="12" t="s">
        <v>85</v>
      </c>
      <c r="AW415" s="12" t="s">
        <v>40</v>
      </c>
      <c r="AX415" s="12" t="s">
        <v>76</v>
      </c>
      <c r="AY415" s="255" t="s">
        <v>161</v>
      </c>
    </row>
    <row r="416" s="11" customFormat="1">
      <c r="B416" s="234"/>
      <c r="C416" s="235"/>
      <c r="D416" s="236" t="s">
        <v>171</v>
      </c>
      <c r="E416" s="237" t="s">
        <v>24</v>
      </c>
      <c r="F416" s="238" t="s">
        <v>495</v>
      </c>
      <c r="G416" s="235"/>
      <c r="H416" s="237" t="s">
        <v>24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AT416" s="244" t="s">
        <v>171</v>
      </c>
      <c r="AU416" s="244" t="s">
        <v>85</v>
      </c>
      <c r="AV416" s="11" t="s">
        <v>25</v>
      </c>
      <c r="AW416" s="11" t="s">
        <v>40</v>
      </c>
      <c r="AX416" s="11" t="s">
        <v>76</v>
      </c>
      <c r="AY416" s="244" t="s">
        <v>161</v>
      </c>
    </row>
    <row r="417" s="12" customFormat="1">
      <c r="B417" s="245"/>
      <c r="C417" s="246"/>
      <c r="D417" s="236" t="s">
        <v>171</v>
      </c>
      <c r="E417" s="247" t="s">
        <v>24</v>
      </c>
      <c r="F417" s="248" t="s">
        <v>492</v>
      </c>
      <c r="G417" s="246"/>
      <c r="H417" s="249">
        <v>5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AT417" s="255" t="s">
        <v>171</v>
      </c>
      <c r="AU417" s="255" t="s">
        <v>85</v>
      </c>
      <c r="AV417" s="12" t="s">
        <v>85</v>
      </c>
      <c r="AW417" s="12" t="s">
        <v>40</v>
      </c>
      <c r="AX417" s="12" t="s">
        <v>76</v>
      </c>
      <c r="AY417" s="255" t="s">
        <v>161</v>
      </c>
    </row>
    <row r="418" s="13" customFormat="1">
      <c r="B418" s="256"/>
      <c r="C418" s="257"/>
      <c r="D418" s="236" t="s">
        <v>171</v>
      </c>
      <c r="E418" s="258" t="s">
        <v>24</v>
      </c>
      <c r="F418" s="259" t="s">
        <v>175</v>
      </c>
      <c r="G418" s="257"/>
      <c r="H418" s="260">
        <v>11.632999999999999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AT418" s="266" t="s">
        <v>171</v>
      </c>
      <c r="AU418" s="266" t="s">
        <v>85</v>
      </c>
      <c r="AV418" s="13" t="s">
        <v>169</v>
      </c>
      <c r="AW418" s="13" t="s">
        <v>40</v>
      </c>
      <c r="AX418" s="13" t="s">
        <v>25</v>
      </c>
      <c r="AY418" s="266" t="s">
        <v>161</v>
      </c>
    </row>
    <row r="419" s="1" customFormat="1" ht="25.5" customHeight="1">
      <c r="B419" s="46"/>
      <c r="C419" s="222" t="s">
        <v>496</v>
      </c>
      <c r="D419" s="222" t="s">
        <v>164</v>
      </c>
      <c r="E419" s="223" t="s">
        <v>497</v>
      </c>
      <c r="F419" s="224" t="s">
        <v>498</v>
      </c>
      <c r="G419" s="225" t="s">
        <v>167</v>
      </c>
      <c r="H419" s="226">
        <v>0.80000000000000004</v>
      </c>
      <c r="I419" s="227"/>
      <c r="J419" s="228">
        <f>ROUND(I419*H419,2)</f>
        <v>0</v>
      </c>
      <c r="K419" s="224" t="s">
        <v>168</v>
      </c>
      <c r="L419" s="72"/>
      <c r="M419" s="229" t="s">
        <v>24</v>
      </c>
      <c r="N419" s="230" t="s">
        <v>47</v>
      </c>
      <c r="O419" s="47"/>
      <c r="P419" s="231">
        <f>O419*H419</f>
        <v>0</v>
      </c>
      <c r="Q419" s="231">
        <v>0</v>
      </c>
      <c r="R419" s="231">
        <f>Q419*H419</f>
        <v>0</v>
      </c>
      <c r="S419" s="231">
        <v>1.8</v>
      </c>
      <c r="T419" s="232">
        <f>S419*H419</f>
        <v>1.4400000000000002</v>
      </c>
      <c r="AR419" s="24" t="s">
        <v>169</v>
      </c>
      <c r="AT419" s="24" t="s">
        <v>164</v>
      </c>
      <c r="AU419" s="24" t="s">
        <v>85</v>
      </c>
      <c r="AY419" s="24" t="s">
        <v>161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24" t="s">
        <v>25</v>
      </c>
      <c r="BK419" s="233">
        <f>ROUND(I419*H419,2)</f>
        <v>0</v>
      </c>
      <c r="BL419" s="24" t="s">
        <v>169</v>
      </c>
      <c r="BM419" s="24" t="s">
        <v>499</v>
      </c>
    </row>
    <row r="420" s="11" customFormat="1">
      <c r="B420" s="234"/>
      <c r="C420" s="235"/>
      <c r="D420" s="236" t="s">
        <v>171</v>
      </c>
      <c r="E420" s="237" t="s">
        <v>24</v>
      </c>
      <c r="F420" s="238" t="s">
        <v>500</v>
      </c>
      <c r="G420" s="235"/>
      <c r="H420" s="237" t="s">
        <v>24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171</v>
      </c>
      <c r="AU420" s="244" t="s">
        <v>85</v>
      </c>
      <c r="AV420" s="11" t="s">
        <v>25</v>
      </c>
      <c r="AW420" s="11" t="s">
        <v>40</v>
      </c>
      <c r="AX420" s="11" t="s">
        <v>76</v>
      </c>
      <c r="AY420" s="244" t="s">
        <v>161</v>
      </c>
    </row>
    <row r="421" s="12" customFormat="1">
      <c r="B421" s="245"/>
      <c r="C421" s="246"/>
      <c r="D421" s="236" t="s">
        <v>171</v>
      </c>
      <c r="E421" s="247" t="s">
        <v>24</v>
      </c>
      <c r="F421" s="248" t="s">
        <v>501</v>
      </c>
      <c r="G421" s="246"/>
      <c r="H421" s="249">
        <v>0.80000000000000004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AT421" s="255" t="s">
        <v>171</v>
      </c>
      <c r="AU421" s="255" t="s">
        <v>85</v>
      </c>
      <c r="AV421" s="12" t="s">
        <v>85</v>
      </c>
      <c r="AW421" s="12" t="s">
        <v>40</v>
      </c>
      <c r="AX421" s="12" t="s">
        <v>76</v>
      </c>
      <c r="AY421" s="255" t="s">
        <v>161</v>
      </c>
    </row>
    <row r="422" s="13" customFormat="1">
      <c r="B422" s="256"/>
      <c r="C422" s="257"/>
      <c r="D422" s="236" t="s">
        <v>171</v>
      </c>
      <c r="E422" s="258" t="s">
        <v>24</v>
      </c>
      <c r="F422" s="259" t="s">
        <v>175</v>
      </c>
      <c r="G422" s="257"/>
      <c r="H422" s="260">
        <v>0.80000000000000004</v>
      </c>
      <c r="I422" s="261"/>
      <c r="J422" s="257"/>
      <c r="K422" s="257"/>
      <c r="L422" s="262"/>
      <c r="M422" s="263"/>
      <c r="N422" s="264"/>
      <c r="O422" s="264"/>
      <c r="P422" s="264"/>
      <c r="Q422" s="264"/>
      <c r="R422" s="264"/>
      <c r="S422" s="264"/>
      <c r="T422" s="265"/>
      <c r="AT422" s="266" t="s">
        <v>171</v>
      </c>
      <c r="AU422" s="266" t="s">
        <v>85</v>
      </c>
      <c r="AV422" s="13" t="s">
        <v>169</v>
      </c>
      <c r="AW422" s="13" t="s">
        <v>40</v>
      </c>
      <c r="AX422" s="13" t="s">
        <v>25</v>
      </c>
      <c r="AY422" s="266" t="s">
        <v>161</v>
      </c>
    </row>
    <row r="423" s="1" customFormat="1" ht="25.5" customHeight="1">
      <c r="B423" s="46"/>
      <c r="C423" s="222" t="s">
        <v>502</v>
      </c>
      <c r="D423" s="222" t="s">
        <v>164</v>
      </c>
      <c r="E423" s="223" t="s">
        <v>503</v>
      </c>
      <c r="F423" s="224" t="s">
        <v>504</v>
      </c>
      <c r="G423" s="225" t="s">
        <v>167</v>
      </c>
      <c r="H423" s="226">
        <v>1.1699999999999999</v>
      </c>
      <c r="I423" s="227"/>
      <c r="J423" s="228">
        <f>ROUND(I423*H423,2)</f>
        <v>0</v>
      </c>
      <c r="K423" s="224" t="s">
        <v>168</v>
      </c>
      <c r="L423" s="72"/>
      <c r="M423" s="229" t="s">
        <v>24</v>
      </c>
      <c r="N423" s="230" t="s">
        <v>47</v>
      </c>
      <c r="O423" s="47"/>
      <c r="P423" s="231">
        <f>O423*H423</f>
        <v>0</v>
      </c>
      <c r="Q423" s="231">
        <v>0</v>
      </c>
      <c r="R423" s="231">
        <f>Q423*H423</f>
        <v>0</v>
      </c>
      <c r="S423" s="231">
        <v>1.8</v>
      </c>
      <c r="T423" s="232">
        <f>S423*H423</f>
        <v>2.1059999999999999</v>
      </c>
      <c r="AR423" s="24" t="s">
        <v>169</v>
      </c>
      <c r="AT423" s="24" t="s">
        <v>164</v>
      </c>
      <c r="AU423" s="24" t="s">
        <v>85</v>
      </c>
      <c r="AY423" s="24" t="s">
        <v>161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24" t="s">
        <v>25</v>
      </c>
      <c r="BK423" s="233">
        <f>ROUND(I423*H423,2)</f>
        <v>0</v>
      </c>
      <c r="BL423" s="24" t="s">
        <v>169</v>
      </c>
      <c r="BM423" s="24" t="s">
        <v>505</v>
      </c>
    </row>
    <row r="424" s="11" customFormat="1">
      <c r="B424" s="234"/>
      <c r="C424" s="235"/>
      <c r="D424" s="236" t="s">
        <v>171</v>
      </c>
      <c r="E424" s="237" t="s">
        <v>24</v>
      </c>
      <c r="F424" s="238" t="s">
        <v>351</v>
      </c>
      <c r="G424" s="235"/>
      <c r="H424" s="237" t="s">
        <v>24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AT424" s="244" t="s">
        <v>171</v>
      </c>
      <c r="AU424" s="244" t="s">
        <v>85</v>
      </c>
      <c r="AV424" s="11" t="s">
        <v>25</v>
      </c>
      <c r="AW424" s="11" t="s">
        <v>40</v>
      </c>
      <c r="AX424" s="11" t="s">
        <v>76</v>
      </c>
      <c r="AY424" s="244" t="s">
        <v>161</v>
      </c>
    </row>
    <row r="425" s="12" customFormat="1">
      <c r="B425" s="245"/>
      <c r="C425" s="246"/>
      <c r="D425" s="236" t="s">
        <v>171</v>
      </c>
      <c r="E425" s="247" t="s">
        <v>24</v>
      </c>
      <c r="F425" s="248" t="s">
        <v>506</v>
      </c>
      <c r="G425" s="246"/>
      <c r="H425" s="249">
        <v>1.1699999999999999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AT425" s="255" t="s">
        <v>171</v>
      </c>
      <c r="AU425" s="255" t="s">
        <v>85</v>
      </c>
      <c r="AV425" s="12" t="s">
        <v>85</v>
      </c>
      <c r="AW425" s="12" t="s">
        <v>40</v>
      </c>
      <c r="AX425" s="12" t="s">
        <v>76</v>
      </c>
      <c r="AY425" s="255" t="s">
        <v>161</v>
      </c>
    </row>
    <row r="426" s="13" customFormat="1">
      <c r="B426" s="256"/>
      <c r="C426" s="257"/>
      <c r="D426" s="236" t="s">
        <v>171</v>
      </c>
      <c r="E426" s="258" t="s">
        <v>24</v>
      </c>
      <c r="F426" s="259" t="s">
        <v>175</v>
      </c>
      <c r="G426" s="257"/>
      <c r="H426" s="260">
        <v>1.1699999999999999</v>
      </c>
      <c r="I426" s="261"/>
      <c r="J426" s="257"/>
      <c r="K426" s="257"/>
      <c r="L426" s="262"/>
      <c r="M426" s="263"/>
      <c r="N426" s="264"/>
      <c r="O426" s="264"/>
      <c r="P426" s="264"/>
      <c r="Q426" s="264"/>
      <c r="R426" s="264"/>
      <c r="S426" s="264"/>
      <c r="T426" s="265"/>
      <c r="AT426" s="266" t="s">
        <v>171</v>
      </c>
      <c r="AU426" s="266" t="s">
        <v>85</v>
      </c>
      <c r="AV426" s="13" t="s">
        <v>169</v>
      </c>
      <c r="AW426" s="13" t="s">
        <v>40</v>
      </c>
      <c r="AX426" s="13" t="s">
        <v>25</v>
      </c>
      <c r="AY426" s="266" t="s">
        <v>161</v>
      </c>
    </row>
    <row r="427" s="1" customFormat="1" ht="16.5" customHeight="1">
      <c r="B427" s="46"/>
      <c r="C427" s="222" t="s">
        <v>507</v>
      </c>
      <c r="D427" s="222" t="s">
        <v>164</v>
      </c>
      <c r="E427" s="223" t="s">
        <v>508</v>
      </c>
      <c r="F427" s="224" t="s">
        <v>509</v>
      </c>
      <c r="G427" s="225" t="s">
        <v>167</v>
      </c>
      <c r="H427" s="226">
        <v>4.5330000000000004</v>
      </c>
      <c r="I427" s="227"/>
      <c r="J427" s="228">
        <f>ROUND(I427*H427,2)</f>
        <v>0</v>
      </c>
      <c r="K427" s="224" t="s">
        <v>168</v>
      </c>
      <c r="L427" s="72"/>
      <c r="M427" s="229" t="s">
        <v>24</v>
      </c>
      <c r="N427" s="230" t="s">
        <v>47</v>
      </c>
      <c r="O427" s="47"/>
      <c r="P427" s="231">
        <f>O427*H427</f>
        <v>0</v>
      </c>
      <c r="Q427" s="231">
        <v>0</v>
      </c>
      <c r="R427" s="231">
        <f>Q427*H427</f>
        <v>0</v>
      </c>
      <c r="S427" s="231">
        <v>1.8</v>
      </c>
      <c r="T427" s="232">
        <f>S427*H427</f>
        <v>8.1594000000000015</v>
      </c>
      <c r="AR427" s="24" t="s">
        <v>169</v>
      </c>
      <c r="AT427" s="24" t="s">
        <v>164</v>
      </c>
      <c r="AU427" s="24" t="s">
        <v>85</v>
      </c>
      <c r="AY427" s="24" t="s">
        <v>161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24" t="s">
        <v>25</v>
      </c>
      <c r="BK427" s="233">
        <f>ROUND(I427*H427,2)</f>
        <v>0</v>
      </c>
      <c r="BL427" s="24" t="s">
        <v>169</v>
      </c>
      <c r="BM427" s="24" t="s">
        <v>510</v>
      </c>
    </row>
    <row r="428" s="12" customFormat="1">
      <c r="B428" s="245"/>
      <c r="C428" s="246"/>
      <c r="D428" s="236" t="s">
        <v>171</v>
      </c>
      <c r="E428" s="247" t="s">
        <v>24</v>
      </c>
      <c r="F428" s="248" t="s">
        <v>511</v>
      </c>
      <c r="G428" s="246"/>
      <c r="H428" s="249">
        <v>4.5330000000000004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AT428" s="255" t="s">
        <v>171</v>
      </c>
      <c r="AU428" s="255" t="s">
        <v>85</v>
      </c>
      <c r="AV428" s="12" t="s">
        <v>85</v>
      </c>
      <c r="AW428" s="12" t="s">
        <v>40</v>
      </c>
      <c r="AX428" s="12" t="s">
        <v>76</v>
      </c>
      <c r="AY428" s="255" t="s">
        <v>161</v>
      </c>
    </row>
    <row r="429" s="13" customFormat="1">
      <c r="B429" s="256"/>
      <c r="C429" s="257"/>
      <c r="D429" s="236" t="s">
        <v>171</v>
      </c>
      <c r="E429" s="258" t="s">
        <v>24</v>
      </c>
      <c r="F429" s="259" t="s">
        <v>175</v>
      </c>
      <c r="G429" s="257"/>
      <c r="H429" s="260">
        <v>4.5330000000000004</v>
      </c>
      <c r="I429" s="261"/>
      <c r="J429" s="257"/>
      <c r="K429" s="257"/>
      <c r="L429" s="262"/>
      <c r="M429" s="263"/>
      <c r="N429" s="264"/>
      <c r="O429" s="264"/>
      <c r="P429" s="264"/>
      <c r="Q429" s="264"/>
      <c r="R429" s="264"/>
      <c r="S429" s="264"/>
      <c r="T429" s="265"/>
      <c r="AT429" s="266" t="s">
        <v>171</v>
      </c>
      <c r="AU429" s="266" t="s">
        <v>85</v>
      </c>
      <c r="AV429" s="13" t="s">
        <v>169</v>
      </c>
      <c r="AW429" s="13" t="s">
        <v>40</v>
      </c>
      <c r="AX429" s="13" t="s">
        <v>25</v>
      </c>
      <c r="AY429" s="266" t="s">
        <v>161</v>
      </c>
    </row>
    <row r="430" s="1" customFormat="1" ht="25.5" customHeight="1">
      <c r="B430" s="46"/>
      <c r="C430" s="222" t="s">
        <v>512</v>
      </c>
      <c r="D430" s="222" t="s">
        <v>164</v>
      </c>
      <c r="E430" s="223" t="s">
        <v>513</v>
      </c>
      <c r="F430" s="224" t="s">
        <v>514</v>
      </c>
      <c r="G430" s="225" t="s">
        <v>167</v>
      </c>
      <c r="H430" s="226">
        <v>1.96</v>
      </c>
      <c r="I430" s="227"/>
      <c r="J430" s="228">
        <f>ROUND(I430*H430,2)</f>
        <v>0</v>
      </c>
      <c r="K430" s="224" t="s">
        <v>168</v>
      </c>
      <c r="L430" s="72"/>
      <c r="M430" s="229" t="s">
        <v>24</v>
      </c>
      <c r="N430" s="230" t="s">
        <v>47</v>
      </c>
      <c r="O430" s="47"/>
      <c r="P430" s="231">
        <f>O430*H430</f>
        <v>0</v>
      </c>
      <c r="Q430" s="231">
        <v>0</v>
      </c>
      <c r="R430" s="231">
        <f>Q430*H430</f>
        <v>0</v>
      </c>
      <c r="S430" s="231">
        <v>1.8</v>
      </c>
      <c r="T430" s="232">
        <f>S430*H430</f>
        <v>3.528</v>
      </c>
      <c r="AR430" s="24" t="s">
        <v>169</v>
      </c>
      <c r="AT430" s="24" t="s">
        <v>164</v>
      </c>
      <c r="AU430" s="24" t="s">
        <v>85</v>
      </c>
      <c r="AY430" s="24" t="s">
        <v>161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24" t="s">
        <v>25</v>
      </c>
      <c r="BK430" s="233">
        <f>ROUND(I430*H430,2)</f>
        <v>0</v>
      </c>
      <c r="BL430" s="24" t="s">
        <v>169</v>
      </c>
      <c r="BM430" s="24" t="s">
        <v>515</v>
      </c>
    </row>
    <row r="431" s="11" customFormat="1">
      <c r="B431" s="234"/>
      <c r="C431" s="235"/>
      <c r="D431" s="236" t="s">
        <v>171</v>
      </c>
      <c r="E431" s="237" t="s">
        <v>24</v>
      </c>
      <c r="F431" s="238" t="s">
        <v>341</v>
      </c>
      <c r="G431" s="235"/>
      <c r="H431" s="237" t="s">
        <v>24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AT431" s="244" t="s">
        <v>171</v>
      </c>
      <c r="AU431" s="244" t="s">
        <v>85</v>
      </c>
      <c r="AV431" s="11" t="s">
        <v>25</v>
      </c>
      <c r="AW431" s="11" t="s">
        <v>40</v>
      </c>
      <c r="AX431" s="11" t="s">
        <v>76</v>
      </c>
      <c r="AY431" s="244" t="s">
        <v>161</v>
      </c>
    </row>
    <row r="432" s="12" customFormat="1">
      <c r="B432" s="245"/>
      <c r="C432" s="246"/>
      <c r="D432" s="236" t="s">
        <v>171</v>
      </c>
      <c r="E432" s="247" t="s">
        <v>24</v>
      </c>
      <c r="F432" s="248" t="s">
        <v>516</v>
      </c>
      <c r="G432" s="246"/>
      <c r="H432" s="249">
        <v>1.96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AT432" s="255" t="s">
        <v>171</v>
      </c>
      <c r="AU432" s="255" t="s">
        <v>85</v>
      </c>
      <c r="AV432" s="12" t="s">
        <v>85</v>
      </c>
      <c r="AW432" s="12" t="s">
        <v>40</v>
      </c>
      <c r="AX432" s="12" t="s">
        <v>76</v>
      </c>
      <c r="AY432" s="255" t="s">
        <v>161</v>
      </c>
    </row>
    <row r="433" s="13" customFormat="1">
      <c r="B433" s="256"/>
      <c r="C433" s="257"/>
      <c r="D433" s="236" t="s">
        <v>171</v>
      </c>
      <c r="E433" s="258" t="s">
        <v>24</v>
      </c>
      <c r="F433" s="259" t="s">
        <v>175</v>
      </c>
      <c r="G433" s="257"/>
      <c r="H433" s="260">
        <v>1.96</v>
      </c>
      <c r="I433" s="261"/>
      <c r="J433" s="257"/>
      <c r="K433" s="257"/>
      <c r="L433" s="262"/>
      <c r="M433" s="263"/>
      <c r="N433" s="264"/>
      <c r="O433" s="264"/>
      <c r="P433" s="264"/>
      <c r="Q433" s="264"/>
      <c r="R433" s="264"/>
      <c r="S433" s="264"/>
      <c r="T433" s="265"/>
      <c r="AT433" s="266" t="s">
        <v>171</v>
      </c>
      <c r="AU433" s="266" t="s">
        <v>85</v>
      </c>
      <c r="AV433" s="13" t="s">
        <v>169</v>
      </c>
      <c r="AW433" s="13" t="s">
        <v>40</v>
      </c>
      <c r="AX433" s="13" t="s">
        <v>25</v>
      </c>
      <c r="AY433" s="266" t="s">
        <v>161</v>
      </c>
    </row>
    <row r="434" s="1" customFormat="1" ht="16.5" customHeight="1">
      <c r="B434" s="46"/>
      <c r="C434" s="222" t="s">
        <v>517</v>
      </c>
      <c r="D434" s="222" t="s">
        <v>164</v>
      </c>
      <c r="E434" s="223" t="s">
        <v>518</v>
      </c>
      <c r="F434" s="224" t="s">
        <v>519</v>
      </c>
      <c r="G434" s="225" t="s">
        <v>426</v>
      </c>
      <c r="H434" s="226">
        <v>32.5</v>
      </c>
      <c r="I434" s="227"/>
      <c r="J434" s="228">
        <f>ROUND(I434*H434,2)</f>
        <v>0</v>
      </c>
      <c r="K434" s="224" t="s">
        <v>168</v>
      </c>
      <c r="L434" s="72"/>
      <c r="M434" s="229" t="s">
        <v>24</v>
      </c>
      <c r="N434" s="230" t="s">
        <v>47</v>
      </c>
      <c r="O434" s="47"/>
      <c r="P434" s="231">
        <f>O434*H434</f>
        <v>0</v>
      </c>
      <c r="Q434" s="231">
        <v>0</v>
      </c>
      <c r="R434" s="231">
        <f>Q434*H434</f>
        <v>0</v>
      </c>
      <c r="S434" s="231">
        <v>0.027</v>
      </c>
      <c r="T434" s="232">
        <f>S434*H434</f>
        <v>0.87749999999999995</v>
      </c>
      <c r="AR434" s="24" t="s">
        <v>169</v>
      </c>
      <c r="AT434" s="24" t="s">
        <v>164</v>
      </c>
      <c r="AU434" s="24" t="s">
        <v>85</v>
      </c>
      <c r="AY434" s="24" t="s">
        <v>161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24" t="s">
        <v>25</v>
      </c>
      <c r="BK434" s="233">
        <f>ROUND(I434*H434,2)</f>
        <v>0</v>
      </c>
      <c r="BL434" s="24" t="s">
        <v>169</v>
      </c>
      <c r="BM434" s="24" t="s">
        <v>520</v>
      </c>
    </row>
    <row r="435" s="12" customFormat="1">
      <c r="B435" s="245"/>
      <c r="C435" s="246"/>
      <c r="D435" s="236" t="s">
        <v>171</v>
      </c>
      <c r="E435" s="247" t="s">
        <v>24</v>
      </c>
      <c r="F435" s="248" t="s">
        <v>103</v>
      </c>
      <c r="G435" s="246"/>
      <c r="H435" s="249">
        <v>32.5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171</v>
      </c>
      <c r="AU435" s="255" t="s">
        <v>85</v>
      </c>
      <c r="AV435" s="12" t="s">
        <v>85</v>
      </c>
      <c r="AW435" s="12" t="s">
        <v>40</v>
      </c>
      <c r="AX435" s="12" t="s">
        <v>25</v>
      </c>
      <c r="AY435" s="255" t="s">
        <v>161</v>
      </c>
    </row>
    <row r="436" s="1" customFormat="1" ht="16.5" customHeight="1">
      <c r="B436" s="46"/>
      <c r="C436" s="222" t="s">
        <v>521</v>
      </c>
      <c r="D436" s="222" t="s">
        <v>164</v>
      </c>
      <c r="E436" s="223" t="s">
        <v>522</v>
      </c>
      <c r="F436" s="224" t="s">
        <v>523</v>
      </c>
      <c r="G436" s="225" t="s">
        <v>426</v>
      </c>
      <c r="H436" s="226">
        <v>19.809999999999999</v>
      </c>
      <c r="I436" s="227"/>
      <c r="J436" s="228">
        <f>ROUND(I436*H436,2)</f>
        <v>0</v>
      </c>
      <c r="K436" s="224" t="s">
        <v>168</v>
      </c>
      <c r="L436" s="72"/>
      <c r="M436" s="229" t="s">
        <v>24</v>
      </c>
      <c r="N436" s="230" t="s">
        <v>47</v>
      </c>
      <c r="O436" s="47"/>
      <c r="P436" s="231">
        <f>O436*H436</f>
        <v>0</v>
      </c>
      <c r="Q436" s="231">
        <v>0</v>
      </c>
      <c r="R436" s="231">
        <f>Q436*H436</f>
        <v>0</v>
      </c>
      <c r="S436" s="231">
        <v>0.019</v>
      </c>
      <c r="T436" s="232">
        <f>S436*H436</f>
        <v>0.37638999999999995</v>
      </c>
      <c r="AR436" s="24" t="s">
        <v>169</v>
      </c>
      <c r="AT436" s="24" t="s">
        <v>164</v>
      </c>
      <c r="AU436" s="24" t="s">
        <v>85</v>
      </c>
      <c r="AY436" s="24" t="s">
        <v>161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24" t="s">
        <v>25</v>
      </c>
      <c r="BK436" s="233">
        <f>ROUND(I436*H436,2)</f>
        <v>0</v>
      </c>
      <c r="BL436" s="24" t="s">
        <v>169</v>
      </c>
      <c r="BM436" s="24" t="s">
        <v>524</v>
      </c>
    </row>
    <row r="437" s="11" customFormat="1">
      <c r="B437" s="234"/>
      <c r="C437" s="235"/>
      <c r="D437" s="236" t="s">
        <v>171</v>
      </c>
      <c r="E437" s="237" t="s">
        <v>24</v>
      </c>
      <c r="F437" s="238" t="s">
        <v>525</v>
      </c>
      <c r="G437" s="235"/>
      <c r="H437" s="237" t="s">
        <v>24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171</v>
      </c>
      <c r="AU437" s="244" t="s">
        <v>85</v>
      </c>
      <c r="AV437" s="11" t="s">
        <v>25</v>
      </c>
      <c r="AW437" s="11" t="s">
        <v>40</v>
      </c>
      <c r="AX437" s="11" t="s">
        <v>76</v>
      </c>
      <c r="AY437" s="244" t="s">
        <v>161</v>
      </c>
    </row>
    <row r="438" s="12" customFormat="1">
      <c r="B438" s="245"/>
      <c r="C438" s="246"/>
      <c r="D438" s="236" t="s">
        <v>171</v>
      </c>
      <c r="E438" s="247" t="s">
        <v>24</v>
      </c>
      <c r="F438" s="248" t="s">
        <v>526</v>
      </c>
      <c r="G438" s="246"/>
      <c r="H438" s="249">
        <v>16.699999999999999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AT438" s="255" t="s">
        <v>171</v>
      </c>
      <c r="AU438" s="255" t="s">
        <v>85</v>
      </c>
      <c r="AV438" s="12" t="s">
        <v>85</v>
      </c>
      <c r="AW438" s="12" t="s">
        <v>40</v>
      </c>
      <c r="AX438" s="12" t="s">
        <v>76</v>
      </c>
      <c r="AY438" s="255" t="s">
        <v>161</v>
      </c>
    </row>
    <row r="439" s="11" customFormat="1">
      <c r="B439" s="234"/>
      <c r="C439" s="235"/>
      <c r="D439" s="236" t="s">
        <v>171</v>
      </c>
      <c r="E439" s="237" t="s">
        <v>24</v>
      </c>
      <c r="F439" s="238" t="s">
        <v>527</v>
      </c>
      <c r="G439" s="235"/>
      <c r="H439" s="237" t="s">
        <v>24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171</v>
      </c>
      <c r="AU439" s="244" t="s">
        <v>85</v>
      </c>
      <c r="AV439" s="11" t="s">
        <v>25</v>
      </c>
      <c r="AW439" s="11" t="s">
        <v>40</v>
      </c>
      <c r="AX439" s="11" t="s">
        <v>76</v>
      </c>
      <c r="AY439" s="244" t="s">
        <v>161</v>
      </c>
    </row>
    <row r="440" s="12" customFormat="1">
      <c r="B440" s="245"/>
      <c r="C440" s="246"/>
      <c r="D440" s="236" t="s">
        <v>171</v>
      </c>
      <c r="E440" s="247" t="s">
        <v>24</v>
      </c>
      <c r="F440" s="248" t="s">
        <v>528</v>
      </c>
      <c r="G440" s="246"/>
      <c r="H440" s="249">
        <v>3.1099999999999999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AT440" s="255" t="s">
        <v>171</v>
      </c>
      <c r="AU440" s="255" t="s">
        <v>85</v>
      </c>
      <c r="AV440" s="12" t="s">
        <v>85</v>
      </c>
      <c r="AW440" s="12" t="s">
        <v>40</v>
      </c>
      <c r="AX440" s="12" t="s">
        <v>76</v>
      </c>
      <c r="AY440" s="255" t="s">
        <v>161</v>
      </c>
    </row>
    <row r="441" s="14" customFormat="1">
      <c r="B441" s="267"/>
      <c r="C441" s="268"/>
      <c r="D441" s="236" t="s">
        <v>171</v>
      </c>
      <c r="E441" s="269" t="s">
        <v>101</v>
      </c>
      <c r="F441" s="270" t="s">
        <v>257</v>
      </c>
      <c r="G441" s="268"/>
      <c r="H441" s="271">
        <v>19.809999999999999</v>
      </c>
      <c r="I441" s="272"/>
      <c r="J441" s="268"/>
      <c r="K441" s="268"/>
      <c r="L441" s="273"/>
      <c r="M441" s="274"/>
      <c r="N441" s="275"/>
      <c r="O441" s="275"/>
      <c r="P441" s="275"/>
      <c r="Q441" s="275"/>
      <c r="R441" s="275"/>
      <c r="S441" s="275"/>
      <c r="T441" s="276"/>
      <c r="AT441" s="277" t="s">
        <v>171</v>
      </c>
      <c r="AU441" s="277" t="s">
        <v>85</v>
      </c>
      <c r="AV441" s="14" t="s">
        <v>162</v>
      </c>
      <c r="AW441" s="14" t="s">
        <v>40</v>
      </c>
      <c r="AX441" s="14" t="s">
        <v>76</v>
      </c>
      <c r="AY441" s="277" t="s">
        <v>161</v>
      </c>
    </row>
    <row r="442" s="13" customFormat="1">
      <c r="B442" s="256"/>
      <c r="C442" s="257"/>
      <c r="D442" s="236" t="s">
        <v>171</v>
      </c>
      <c r="E442" s="258" t="s">
        <v>24</v>
      </c>
      <c r="F442" s="259" t="s">
        <v>175</v>
      </c>
      <c r="G442" s="257"/>
      <c r="H442" s="260">
        <v>19.809999999999999</v>
      </c>
      <c r="I442" s="261"/>
      <c r="J442" s="257"/>
      <c r="K442" s="257"/>
      <c r="L442" s="262"/>
      <c r="M442" s="263"/>
      <c r="N442" s="264"/>
      <c r="O442" s="264"/>
      <c r="P442" s="264"/>
      <c r="Q442" s="264"/>
      <c r="R442" s="264"/>
      <c r="S442" s="264"/>
      <c r="T442" s="265"/>
      <c r="AT442" s="266" t="s">
        <v>171</v>
      </c>
      <c r="AU442" s="266" t="s">
        <v>85</v>
      </c>
      <c r="AV442" s="13" t="s">
        <v>169</v>
      </c>
      <c r="AW442" s="13" t="s">
        <v>40</v>
      </c>
      <c r="AX442" s="13" t="s">
        <v>25</v>
      </c>
      <c r="AY442" s="266" t="s">
        <v>161</v>
      </c>
    </row>
    <row r="443" s="1" customFormat="1" ht="25.5" customHeight="1">
      <c r="B443" s="46"/>
      <c r="C443" s="222" t="s">
        <v>529</v>
      </c>
      <c r="D443" s="222" t="s">
        <v>164</v>
      </c>
      <c r="E443" s="223" t="s">
        <v>530</v>
      </c>
      <c r="F443" s="224" t="s">
        <v>531</v>
      </c>
      <c r="G443" s="225" t="s">
        <v>426</v>
      </c>
      <c r="H443" s="226">
        <v>5.5999999999999996</v>
      </c>
      <c r="I443" s="227"/>
      <c r="J443" s="228">
        <f>ROUND(I443*H443,2)</f>
        <v>0</v>
      </c>
      <c r="K443" s="224" t="s">
        <v>168</v>
      </c>
      <c r="L443" s="72"/>
      <c r="M443" s="229" t="s">
        <v>24</v>
      </c>
      <c r="N443" s="230" t="s">
        <v>47</v>
      </c>
      <c r="O443" s="47"/>
      <c r="P443" s="231">
        <f>O443*H443</f>
        <v>0</v>
      </c>
      <c r="Q443" s="231">
        <v>0</v>
      </c>
      <c r="R443" s="231">
        <f>Q443*H443</f>
        <v>0</v>
      </c>
      <c r="S443" s="231">
        <v>0.042000000000000003</v>
      </c>
      <c r="T443" s="232">
        <f>S443*H443</f>
        <v>0.23519999999999999</v>
      </c>
      <c r="AR443" s="24" t="s">
        <v>169</v>
      </c>
      <c r="AT443" s="24" t="s">
        <v>164</v>
      </c>
      <c r="AU443" s="24" t="s">
        <v>85</v>
      </c>
      <c r="AY443" s="24" t="s">
        <v>161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24" t="s">
        <v>25</v>
      </c>
      <c r="BK443" s="233">
        <f>ROUND(I443*H443,2)</f>
        <v>0</v>
      </c>
      <c r="BL443" s="24" t="s">
        <v>169</v>
      </c>
      <c r="BM443" s="24" t="s">
        <v>532</v>
      </c>
    </row>
    <row r="444" s="11" customFormat="1">
      <c r="B444" s="234"/>
      <c r="C444" s="235"/>
      <c r="D444" s="236" t="s">
        <v>171</v>
      </c>
      <c r="E444" s="237" t="s">
        <v>24</v>
      </c>
      <c r="F444" s="238" t="s">
        <v>181</v>
      </c>
      <c r="G444" s="235"/>
      <c r="H444" s="237" t="s">
        <v>24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AT444" s="244" t="s">
        <v>171</v>
      </c>
      <c r="AU444" s="244" t="s">
        <v>85</v>
      </c>
      <c r="AV444" s="11" t="s">
        <v>25</v>
      </c>
      <c r="AW444" s="11" t="s">
        <v>40</v>
      </c>
      <c r="AX444" s="11" t="s">
        <v>76</v>
      </c>
      <c r="AY444" s="244" t="s">
        <v>161</v>
      </c>
    </row>
    <row r="445" s="12" customFormat="1">
      <c r="B445" s="245"/>
      <c r="C445" s="246"/>
      <c r="D445" s="236" t="s">
        <v>171</v>
      </c>
      <c r="E445" s="247" t="s">
        <v>24</v>
      </c>
      <c r="F445" s="248" t="s">
        <v>533</v>
      </c>
      <c r="G445" s="246"/>
      <c r="H445" s="249">
        <v>5.5999999999999996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AT445" s="255" t="s">
        <v>171</v>
      </c>
      <c r="AU445" s="255" t="s">
        <v>85</v>
      </c>
      <c r="AV445" s="12" t="s">
        <v>85</v>
      </c>
      <c r="AW445" s="12" t="s">
        <v>40</v>
      </c>
      <c r="AX445" s="12" t="s">
        <v>76</v>
      </c>
      <c r="AY445" s="255" t="s">
        <v>161</v>
      </c>
    </row>
    <row r="446" s="12" customFormat="1">
      <c r="B446" s="245"/>
      <c r="C446" s="246"/>
      <c r="D446" s="236" t="s">
        <v>171</v>
      </c>
      <c r="E446" s="247" t="s">
        <v>24</v>
      </c>
      <c r="F446" s="248" t="s">
        <v>24</v>
      </c>
      <c r="G446" s="246"/>
      <c r="H446" s="249">
        <v>0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171</v>
      </c>
      <c r="AU446" s="255" t="s">
        <v>85</v>
      </c>
      <c r="AV446" s="12" t="s">
        <v>85</v>
      </c>
      <c r="AW446" s="12" t="s">
        <v>40</v>
      </c>
      <c r="AX446" s="12" t="s">
        <v>76</v>
      </c>
      <c r="AY446" s="255" t="s">
        <v>161</v>
      </c>
    </row>
    <row r="447" s="13" customFormat="1">
      <c r="B447" s="256"/>
      <c r="C447" s="257"/>
      <c r="D447" s="236" t="s">
        <v>171</v>
      </c>
      <c r="E447" s="258" t="s">
        <v>24</v>
      </c>
      <c r="F447" s="259" t="s">
        <v>175</v>
      </c>
      <c r="G447" s="257"/>
      <c r="H447" s="260">
        <v>5.5999999999999996</v>
      </c>
      <c r="I447" s="261"/>
      <c r="J447" s="257"/>
      <c r="K447" s="257"/>
      <c r="L447" s="262"/>
      <c r="M447" s="263"/>
      <c r="N447" s="264"/>
      <c r="O447" s="264"/>
      <c r="P447" s="264"/>
      <c r="Q447" s="264"/>
      <c r="R447" s="264"/>
      <c r="S447" s="264"/>
      <c r="T447" s="265"/>
      <c r="AT447" s="266" t="s">
        <v>171</v>
      </c>
      <c r="AU447" s="266" t="s">
        <v>85</v>
      </c>
      <c r="AV447" s="13" t="s">
        <v>169</v>
      </c>
      <c r="AW447" s="13" t="s">
        <v>40</v>
      </c>
      <c r="AX447" s="13" t="s">
        <v>25</v>
      </c>
      <c r="AY447" s="266" t="s">
        <v>161</v>
      </c>
    </row>
    <row r="448" s="1" customFormat="1" ht="25.5" customHeight="1">
      <c r="B448" s="46"/>
      <c r="C448" s="222" t="s">
        <v>534</v>
      </c>
      <c r="D448" s="222" t="s">
        <v>164</v>
      </c>
      <c r="E448" s="223" t="s">
        <v>535</v>
      </c>
      <c r="F448" s="224" t="s">
        <v>536</v>
      </c>
      <c r="G448" s="225" t="s">
        <v>426</v>
      </c>
      <c r="H448" s="226">
        <v>14.199999999999999</v>
      </c>
      <c r="I448" s="227"/>
      <c r="J448" s="228">
        <f>ROUND(I448*H448,2)</f>
        <v>0</v>
      </c>
      <c r="K448" s="224" t="s">
        <v>168</v>
      </c>
      <c r="L448" s="72"/>
      <c r="M448" s="229" t="s">
        <v>24</v>
      </c>
      <c r="N448" s="230" t="s">
        <v>47</v>
      </c>
      <c r="O448" s="47"/>
      <c r="P448" s="231">
        <f>O448*H448</f>
        <v>0</v>
      </c>
      <c r="Q448" s="231">
        <v>0</v>
      </c>
      <c r="R448" s="231">
        <f>Q448*H448</f>
        <v>0</v>
      </c>
      <c r="S448" s="231">
        <v>0.065000000000000002</v>
      </c>
      <c r="T448" s="232">
        <f>S448*H448</f>
        <v>0.92299999999999993</v>
      </c>
      <c r="AR448" s="24" t="s">
        <v>169</v>
      </c>
      <c r="AT448" s="24" t="s">
        <v>164</v>
      </c>
      <c r="AU448" s="24" t="s">
        <v>85</v>
      </c>
      <c r="AY448" s="24" t="s">
        <v>161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24" t="s">
        <v>25</v>
      </c>
      <c r="BK448" s="233">
        <f>ROUND(I448*H448,2)</f>
        <v>0</v>
      </c>
      <c r="BL448" s="24" t="s">
        <v>169</v>
      </c>
      <c r="BM448" s="24" t="s">
        <v>537</v>
      </c>
    </row>
    <row r="449" s="11" customFormat="1">
      <c r="B449" s="234"/>
      <c r="C449" s="235"/>
      <c r="D449" s="236" t="s">
        <v>171</v>
      </c>
      <c r="E449" s="237" t="s">
        <v>24</v>
      </c>
      <c r="F449" s="238" t="s">
        <v>179</v>
      </c>
      <c r="G449" s="235"/>
      <c r="H449" s="237" t="s">
        <v>24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AT449" s="244" t="s">
        <v>171</v>
      </c>
      <c r="AU449" s="244" t="s">
        <v>85</v>
      </c>
      <c r="AV449" s="11" t="s">
        <v>25</v>
      </c>
      <c r="AW449" s="11" t="s">
        <v>40</v>
      </c>
      <c r="AX449" s="11" t="s">
        <v>76</v>
      </c>
      <c r="AY449" s="244" t="s">
        <v>161</v>
      </c>
    </row>
    <row r="450" s="12" customFormat="1">
      <c r="B450" s="245"/>
      <c r="C450" s="246"/>
      <c r="D450" s="236" t="s">
        <v>171</v>
      </c>
      <c r="E450" s="247" t="s">
        <v>24</v>
      </c>
      <c r="F450" s="248" t="s">
        <v>538</v>
      </c>
      <c r="G450" s="246"/>
      <c r="H450" s="249">
        <v>9.8000000000000007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171</v>
      </c>
      <c r="AU450" s="255" t="s">
        <v>85</v>
      </c>
      <c r="AV450" s="12" t="s">
        <v>85</v>
      </c>
      <c r="AW450" s="12" t="s">
        <v>40</v>
      </c>
      <c r="AX450" s="12" t="s">
        <v>76</v>
      </c>
      <c r="AY450" s="255" t="s">
        <v>161</v>
      </c>
    </row>
    <row r="451" s="11" customFormat="1">
      <c r="B451" s="234"/>
      <c r="C451" s="235"/>
      <c r="D451" s="236" t="s">
        <v>171</v>
      </c>
      <c r="E451" s="237" t="s">
        <v>24</v>
      </c>
      <c r="F451" s="238" t="s">
        <v>183</v>
      </c>
      <c r="G451" s="235"/>
      <c r="H451" s="237" t="s">
        <v>24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AT451" s="244" t="s">
        <v>171</v>
      </c>
      <c r="AU451" s="244" t="s">
        <v>85</v>
      </c>
      <c r="AV451" s="11" t="s">
        <v>25</v>
      </c>
      <c r="AW451" s="11" t="s">
        <v>40</v>
      </c>
      <c r="AX451" s="11" t="s">
        <v>76</v>
      </c>
      <c r="AY451" s="244" t="s">
        <v>161</v>
      </c>
    </row>
    <row r="452" s="12" customFormat="1">
      <c r="B452" s="245"/>
      <c r="C452" s="246"/>
      <c r="D452" s="236" t="s">
        <v>171</v>
      </c>
      <c r="E452" s="247" t="s">
        <v>24</v>
      </c>
      <c r="F452" s="248" t="s">
        <v>539</v>
      </c>
      <c r="G452" s="246"/>
      <c r="H452" s="249">
        <v>4.4000000000000004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AT452" s="255" t="s">
        <v>171</v>
      </c>
      <c r="AU452" s="255" t="s">
        <v>85</v>
      </c>
      <c r="AV452" s="12" t="s">
        <v>85</v>
      </c>
      <c r="AW452" s="12" t="s">
        <v>40</v>
      </c>
      <c r="AX452" s="12" t="s">
        <v>76</v>
      </c>
      <c r="AY452" s="255" t="s">
        <v>161</v>
      </c>
    </row>
    <row r="453" s="13" customFormat="1">
      <c r="B453" s="256"/>
      <c r="C453" s="257"/>
      <c r="D453" s="236" t="s">
        <v>171</v>
      </c>
      <c r="E453" s="258" t="s">
        <v>24</v>
      </c>
      <c r="F453" s="259" t="s">
        <v>175</v>
      </c>
      <c r="G453" s="257"/>
      <c r="H453" s="260">
        <v>14.199999999999999</v>
      </c>
      <c r="I453" s="261"/>
      <c r="J453" s="257"/>
      <c r="K453" s="257"/>
      <c r="L453" s="262"/>
      <c r="M453" s="263"/>
      <c r="N453" s="264"/>
      <c r="O453" s="264"/>
      <c r="P453" s="264"/>
      <c r="Q453" s="264"/>
      <c r="R453" s="264"/>
      <c r="S453" s="264"/>
      <c r="T453" s="265"/>
      <c r="AT453" s="266" t="s">
        <v>171</v>
      </c>
      <c r="AU453" s="266" t="s">
        <v>85</v>
      </c>
      <c r="AV453" s="13" t="s">
        <v>169</v>
      </c>
      <c r="AW453" s="13" t="s">
        <v>40</v>
      </c>
      <c r="AX453" s="13" t="s">
        <v>25</v>
      </c>
      <c r="AY453" s="266" t="s">
        <v>161</v>
      </c>
    </row>
    <row r="454" s="1" customFormat="1" ht="16.5" customHeight="1">
      <c r="B454" s="46"/>
      <c r="C454" s="222" t="s">
        <v>540</v>
      </c>
      <c r="D454" s="222" t="s">
        <v>164</v>
      </c>
      <c r="E454" s="223" t="s">
        <v>541</v>
      </c>
      <c r="F454" s="224" t="s">
        <v>542</v>
      </c>
      <c r="G454" s="225" t="s">
        <v>426</v>
      </c>
      <c r="H454" s="226">
        <v>54.75</v>
      </c>
      <c r="I454" s="227"/>
      <c r="J454" s="228">
        <f>ROUND(I454*H454,2)</f>
        <v>0</v>
      </c>
      <c r="K454" s="224" t="s">
        <v>168</v>
      </c>
      <c r="L454" s="72"/>
      <c r="M454" s="229" t="s">
        <v>24</v>
      </c>
      <c r="N454" s="230" t="s">
        <v>47</v>
      </c>
      <c r="O454" s="47"/>
      <c r="P454" s="231">
        <f>O454*H454</f>
        <v>0</v>
      </c>
      <c r="Q454" s="231">
        <v>0</v>
      </c>
      <c r="R454" s="231">
        <f>Q454*H454</f>
        <v>0</v>
      </c>
      <c r="S454" s="231">
        <v>0</v>
      </c>
      <c r="T454" s="232">
        <f>S454*H454</f>
        <v>0</v>
      </c>
      <c r="AR454" s="24" t="s">
        <v>169</v>
      </c>
      <c r="AT454" s="24" t="s">
        <v>164</v>
      </c>
      <c r="AU454" s="24" t="s">
        <v>85</v>
      </c>
      <c r="AY454" s="24" t="s">
        <v>161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24" t="s">
        <v>25</v>
      </c>
      <c r="BK454" s="233">
        <f>ROUND(I454*H454,2)</f>
        <v>0</v>
      </c>
      <c r="BL454" s="24" t="s">
        <v>169</v>
      </c>
      <c r="BM454" s="24" t="s">
        <v>543</v>
      </c>
    </row>
    <row r="455" s="12" customFormat="1">
      <c r="B455" s="245"/>
      <c r="C455" s="246"/>
      <c r="D455" s="236" t="s">
        <v>171</v>
      </c>
      <c r="E455" s="247" t="s">
        <v>24</v>
      </c>
      <c r="F455" s="248" t="s">
        <v>115</v>
      </c>
      <c r="G455" s="246"/>
      <c r="H455" s="249">
        <v>54.75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AT455" s="255" t="s">
        <v>171</v>
      </c>
      <c r="AU455" s="255" t="s">
        <v>85</v>
      </c>
      <c r="AV455" s="12" t="s">
        <v>85</v>
      </c>
      <c r="AW455" s="12" t="s">
        <v>40</v>
      </c>
      <c r="AX455" s="12" t="s">
        <v>25</v>
      </c>
      <c r="AY455" s="255" t="s">
        <v>161</v>
      </c>
    </row>
    <row r="456" s="1" customFormat="1" ht="16.5" customHeight="1">
      <c r="B456" s="46"/>
      <c r="C456" s="222" t="s">
        <v>544</v>
      </c>
      <c r="D456" s="222" t="s">
        <v>164</v>
      </c>
      <c r="E456" s="223" t="s">
        <v>545</v>
      </c>
      <c r="F456" s="224" t="s">
        <v>546</v>
      </c>
      <c r="G456" s="225" t="s">
        <v>213</v>
      </c>
      <c r="H456" s="226">
        <v>44.700000000000003</v>
      </c>
      <c r="I456" s="227"/>
      <c r="J456" s="228">
        <f>ROUND(I456*H456,2)</f>
        <v>0</v>
      </c>
      <c r="K456" s="224" t="s">
        <v>24</v>
      </c>
      <c r="L456" s="72"/>
      <c r="M456" s="229" t="s">
        <v>24</v>
      </c>
      <c r="N456" s="230" t="s">
        <v>47</v>
      </c>
      <c r="O456" s="47"/>
      <c r="P456" s="231">
        <f>O456*H456</f>
        <v>0</v>
      </c>
      <c r="Q456" s="231">
        <v>0</v>
      </c>
      <c r="R456" s="231">
        <f>Q456*H456</f>
        <v>0</v>
      </c>
      <c r="S456" s="231">
        <v>0.050000000000000003</v>
      </c>
      <c r="T456" s="232">
        <f>S456*H456</f>
        <v>2.2350000000000003</v>
      </c>
      <c r="AR456" s="24" t="s">
        <v>169</v>
      </c>
      <c r="AT456" s="24" t="s">
        <v>164</v>
      </c>
      <c r="AU456" s="24" t="s">
        <v>85</v>
      </c>
      <c r="AY456" s="24" t="s">
        <v>161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24" t="s">
        <v>25</v>
      </c>
      <c r="BK456" s="233">
        <f>ROUND(I456*H456,2)</f>
        <v>0</v>
      </c>
      <c r="BL456" s="24" t="s">
        <v>169</v>
      </c>
      <c r="BM456" s="24" t="s">
        <v>547</v>
      </c>
    </row>
    <row r="457" s="11" customFormat="1">
      <c r="B457" s="234"/>
      <c r="C457" s="235"/>
      <c r="D457" s="236" t="s">
        <v>171</v>
      </c>
      <c r="E457" s="237" t="s">
        <v>24</v>
      </c>
      <c r="F457" s="238" t="s">
        <v>548</v>
      </c>
      <c r="G457" s="235"/>
      <c r="H457" s="237" t="s">
        <v>24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AT457" s="244" t="s">
        <v>171</v>
      </c>
      <c r="AU457" s="244" t="s">
        <v>85</v>
      </c>
      <c r="AV457" s="11" t="s">
        <v>25</v>
      </c>
      <c r="AW457" s="11" t="s">
        <v>40</v>
      </c>
      <c r="AX457" s="11" t="s">
        <v>76</v>
      </c>
      <c r="AY457" s="244" t="s">
        <v>161</v>
      </c>
    </row>
    <row r="458" s="11" customFormat="1">
      <c r="B458" s="234"/>
      <c r="C458" s="235"/>
      <c r="D458" s="236" t="s">
        <v>171</v>
      </c>
      <c r="E458" s="237" t="s">
        <v>24</v>
      </c>
      <c r="F458" s="238" t="s">
        <v>411</v>
      </c>
      <c r="G458" s="235"/>
      <c r="H458" s="237" t="s">
        <v>24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171</v>
      </c>
      <c r="AU458" s="244" t="s">
        <v>85</v>
      </c>
      <c r="AV458" s="11" t="s">
        <v>25</v>
      </c>
      <c r="AW458" s="11" t="s">
        <v>40</v>
      </c>
      <c r="AX458" s="11" t="s">
        <v>76</v>
      </c>
      <c r="AY458" s="244" t="s">
        <v>161</v>
      </c>
    </row>
    <row r="459" s="12" customFormat="1">
      <c r="B459" s="245"/>
      <c r="C459" s="246"/>
      <c r="D459" s="236" t="s">
        <v>171</v>
      </c>
      <c r="E459" s="247" t="s">
        <v>24</v>
      </c>
      <c r="F459" s="248" t="s">
        <v>549</v>
      </c>
      <c r="G459" s="246"/>
      <c r="H459" s="249">
        <v>19.300000000000001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171</v>
      </c>
      <c r="AU459" s="255" t="s">
        <v>85</v>
      </c>
      <c r="AV459" s="12" t="s">
        <v>85</v>
      </c>
      <c r="AW459" s="12" t="s">
        <v>40</v>
      </c>
      <c r="AX459" s="12" t="s">
        <v>76</v>
      </c>
      <c r="AY459" s="255" t="s">
        <v>161</v>
      </c>
    </row>
    <row r="460" s="11" customFormat="1">
      <c r="B460" s="234"/>
      <c r="C460" s="235"/>
      <c r="D460" s="236" t="s">
        <v>171</v>
      </c>
      <c r="E460" s="237" t="s">
        <v>24</v>
      </c>
      <c r="F460" s="238" t="s">
        <v>287</v>
      </c>
      <c r="G460" s="235"/>
      <c r="H460" s="237" t="s">
        <v>24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171</v>
      </c>
      <c r="AU460" s="244" t="s">
        <v>85</v>
      </c>
      <c r="AV460" s="11" t="s">
        <v>25</v>
      </c>
      <c r="AW460" s="11" t="s">
        <v>40</v>
      </c>
      <c r="AX460" s="11" t="s">
        <v>76</v>
      </c>
      <c r="AY460" s="244" t="s">
        <v>161</v>
      </c>
    </row>
    <row r="461" s="12" customFormat="1">
      <c r="B461" s="245"/>
      <c r="C461" s="246"/>
      <c r="D461" s="236" t="s">
        <v>171</v>
      </c>
      <c r="E461" s="247" t="s">
        <v>24</v>
      </c>
      <c r="F461" s="248" t="s">
        <v>550</v>
      </c>
      <c r="G461" s="246"/>
      <c r="H461" s="249">
        <v>23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171</v>
      </c>
      <c r="AU461" s="255" t="s">
        <v>85</v>
      </c>
      <c r="AV461" s="12" t="s">
        <v>85</v>
      </c>
      <c r="AW461" s="12" t="s">
        <v>40</v>
      </c>
      <c r="AX461" s="12" t="s">
        <v>76</v>
      </c>
      <c r="AY461" s="255" t="s">
        <v>161</v>
      </c>
    </row>
    <row r="462" s="11" customFormat="1">
      <c r="B462" s="234"/>
      <c r="C462" s="235"/>
      <c r="D462" s="236" t="s">
        <v>171</v>
      </c>
      <c r="E462" s="237" t="s">
        <v>24</v>
      </c>
      <c r="F462" s="238" t="s">
        <v>551</v>
      </c>
      <c r="G462" s="235"/>
      <c r="H462" s="237" t="s">
        <v>24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171</v>
      </c>
      <c r="AU462" s="244" t="s">
        <v>85</v>
      </c>
      <c r="AV462" s="11" t="s">
        <v>25</v>
      </c>
      <c r="AW462" s="11" t="s">
        <v>40</v>
      </c>
      <c r="AX462" s="11" t="s">
        <v>76</v>
      </c>
      <c r="AY462" s="244" t="s">
        <v>161</v>
      </c>
    </row>
    <row r="463" s="11" customFormat="1">
      <c r="B463" s="234"/>
      <c r="C463" s="235"/>
      <c r="D463" s="236" t="s">
        <v>171</v>
      </c>
      <c r="E463" s="237" t="s">
        <v>24</v>
      </c>
      <c r="F463" s="238" t="s">
        <v>552</v>
      </c>
      <c r="G463" s="235"/>
      <c r="H463" s="237" t="s">
        <v>24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AT463" s="244" t="s">
        <v>171</v>
      </c>
      <c r="AU463" s="244" t="s">
        <v>85</v>
      </c>
      <c r="AV463" s="11" t="s">
        <v>25</v>
      </c>
      <c r="AW463" s="11" t="s">
        <v>40</v>
      </c>
      <c r="AX463" s="11" t="s">
        <v>76</v>
      </c>
      <c r="AY463" s="244" t="s">
        <v>161</v>
      </c>
    </row>
    <row r="464" s="12" customFormat="1">
      <c r="B464" s="245"/>
      <c r="C464" s="246"/>
      <c r="D464" s="236" t="s">
        <v>171</v>
      </c>
      <c r="E464" s="247" t="s">
        <v>24</v>
      </c>
      <c r="F464" s="248" t="s">
        <v>553</v>
      </c>
      <c r="G464" s="246"/>
      <c r="H464" s="249">
        <v>1.2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AT464" s="255" t="s">
        <v>171</v>
      </c>
      <c r="AU464" s="255" t="s">
        <v>85</v>
      </c>
      <c r="AV464" s="12" t="s">
        <v>85</v>
      </c>
      <c r="AW464" s="12" t="s">
        <v>40</v>
      </c>
      <c r="AX464" s="12" t="s">
        <v>76</v>
      </c>
      <c r="AY464" s="255" t="s">
        <v>161</v>
      </c>
    </row>
    <row r="465" s="11" customFormat="1">
      <c r="B465" s="234"/>
      <c r="C465" s="235"/>
      <c r="D465" s="236" t="s">
        <v>171</v>
      </c>
      <c r="E465" s="237" t="s">
        <v>24</v>
      </c>
      <c r="F465" s="238" t="s">
        <v>411</v>
      </c>
      <c r="G465" s="235"/>
      <c r="H465" s="237" t="s">
        <v>24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171</v>
      </c>
      <c r="AU465" s="244" t="s">
        <v>85</v>
      </c>
      <c r="AV465" s="11" t="s">
        <v>25</v>
      </c>
      <c r="AW465" s="11" t="s">
        <v>40</v>
      </c>
      <c r="AX465" s="11" t="s">
        <v>76</v>
      </c>
      <c r="AY465" s="244" t="s">
        <v>161</v>
      </c>
    </row>
    <row r="466" s="11" customFormat="1">
      <c r="B466" s="234"/>
      <c r="C466" s="235"/>
      <c r="D466" s="236" t="s">
        <v>171</v>
      </c>
      <c r="E466" s="237" t="s">
        <v>24</v>
      </c>
      <c r="F466" s="238" t="s">
        <v>554</v>
      </c>
      <c r="G466" s="235"/>
      <c r="H466" s="237" t="s">
        <v>24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AT466" s="244" t="s">
        <v>171</v>
      </c>
      <c r="AU466" s="244" t="s">
        <v>85</v>
      </c>
      <c r="AV466" s="11" t="s">
        <v>25</v>
      </c>
      <c r="AW466" s="11" t="s">
        <v>40</v>
      </c>
      <c r="AX466" s="11" t="s">
        <v>76</v>
      </c>
      <c r="AY466" s="244" t="s">
        <v>161</v>
      </c>
    </row>
    <row r="467" s="12" customFormat="1">
      <c r="B467" s="245"/>
      <c r="C467" s="246"/>
      <c r="D467" s="236" t="s">
        <v>171</v>
      </c>
      <c r="E467" s="247" t="s">
        <v>24</v>
      </c>
      <c r="F467" s="248" t="s">
        <v>553</v>
      </c>
      <c r="G467" s="246"/>
      <c r="H467" s="249">
        <v>1.2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AT467" s="255" t="s">
        <v>171</v>
      </c>
      <c r="AU467" s="255" t="s">
        <v>85</v>
      </c>
      <c r="AV467" s="12" t="s">
        <v>85</v>
      </c>
      <c r="AW467" s="12" t="s">
        <v>40</v>
      </c>
      <c r="AX467" s="12" t="s">
        <v>76</v>
      </c>
      <c r="AY467" s="255" t="s">
        <v>161</v>
      </c>
    </row>
    <row r="468" s="14" customFormat="1">
      <c r="B468" s="267"/>
      <c r="C468" s="268"/>
      <c r="D468" s="236" t="s">
        <v>171</v>
      </c>
      <c r="E468" s="269" t="s">
        <v>555</v>
      </c>
      <c r="F468" s="270" t="s">
        <v>257</v>
      </c>
      <c r="G468" s="268"/>
      <c r="H468" s="271">
        <v>44.700000000000003</v>
      </c>
      <c r="I468" s="272"/>
      <c r="J468" s="268"/>
      <c r="K468" s="268"/>
      <c r="L468" s="273"/>
      <c r="M468" s="274"/>
      <c r="N468" s="275"/>
      <c r="O468" s="275"/>
      <c r="P468" s="275"/>
      <c r="Q468" s="275"/>
      <c r="R468" s="275"/>
      <c r="S468" s="275"/>
      <c r="T468" s="276"/>
      <c r="AT468" s="277" t="s">
        <v>171</v>
      </c>
      <c r="AU468" s="277" t="s">
        <v>85</v>
      </c>
      <c r="AV468" s="14" t="s">
        <v>162</v>
      </c>
      <c r="AW468" s="14" t="s">
        <v>40</v>
      </c>
      <c r="AX468" s="14" t="s">
        <v>76</v>
      </c>
      <c r="AY468" s="277" t="s">
        <v>161</v>
      </c>
    </row>
    <row r="469" s="12" customFormat="1">
      <c r="B469" s="245"/>
      <c r="C469" s="246"/>
      <c r="D469" s="236" t="s">
        <v>171</v>
      </c>
      <c r="E469" s="247" t="s">
        <v>24</v>
      </c>
      <c r="F469" s="248" t="s">
        <v>24</v>
      </c>
      <c r="G469" s="246"/>
      <c r="H469" s="249">
        <v>0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AT469" s="255" t="s">
        <v>171</v>
      </c>
      <c r="AU469" s="255" t="s">
        <v>85</v>
      </c>
      <c r="AV469" s="12" t="s">
        <v>85</v>
      </c>
      <c r="AW469" s="12" t="s">
        <v>40</v>
      </c>
      <c r="AX469" s="12" t="s">
        <v>76</v>
      </c>
      <c r="AY469" s="255" t="s">
        <v>161</v>
      </c>
    </row>
    <row r="470" s="13" customFormat="1">
      <c r="B470" s="256"/>
      <c r="C470" s="257"/>
      <c r="D470" s="236" t="s">
        <v>171</v>
      </c>
      <c r="E470" s="258" t="s">
        <v>24</v>
      </c>
      <c r="F470" s="259" t="s">
        <v>175</v>
      </c>
      <c r="G470" s="257"/>
      <c r="H470" s="260">
        <v>44.700000000000003</v>
      </c>
      <c r="I470" s="261"/>
      <c r="J470" s="257"/>
      <c r="K470" s="257"/>
      <c r="L470" s="262"/>
      <c r="M470" s="263"/>
      <c r="N470" s="264"/>
      <c r="O470" s="264"/>
      <c r="P470" s="264"/>
      <c r="Q470" s="264"/>
      <c r="R470" s="264"/>
      <c r="S470" s="264"/>
      <c r="T470" s="265"/>
      <c r="AT470" s="266" t="s">
        <v>171</v>
      </c>
      <c r="AU470" s="266" t="s">
        <v>85</v>
      </c>
      <c r="AV470" s="13" t="s">
        <v>169</v>
      </c>
      <c r="AW470" s="13" t="s">
        <v>40</v>
      </c>
      <c r="AX470" s="13" t="s">
        <v>25</v>
      </c>
      <c r="AY470" s="266" t="s">
        <v>161</v>
      </c>
    </row>
    <row r="471" s="1" customFormat="1" ht="16.5" customHeight="1">
      <c r="B471" s="46"/>
      <c r="C471" s="222" t="s">
        <v>556</v>
      </c>
      <c r="D471" s="222" t="s">
        <v>164</v>
      </c>
      <c r="E471" s="223" t="s">
        <v>557</v>
      </c>
      <c r="F471" s="224" t="s">
        <v>558</v>
      </c>
      <c r="G471" s="225" t="s">
        <v>213</v>
      </c>
      <c r="H471" s="226">
        <v>14.625</v>
      </c>
      <c r="I471" s="227"/>
      <c r="J471" s="228">
        <f>ROUND(I471*H471,2)</f>
        <v>0</v>
      </c>
      <c r="K471" s="224" t="s">
        <v>168</v>
      </c>
      <c r="L471" s="72"/>
      <c r="M471" s="229" t="s">
        <v>24</v>
      </c>
      <c r="N471" s="230" t="s">
        <v>47</v>
      </c>
      <c r="O471" s="47"/>
      <c r="P471" s="231">
        <f>O471*H471</f>
        <v>0</v>
      </c>
      <c r="Q471" s="231">
        <v>0</v>
      </c>
      <c r="R471" s="231">
        <f>Q471*H471</f>
        <v>0</v>
      </c>
      <c r="S471" s="231">
        <v>0.060999999999999999</v>
      </c>
      <c r="T471" s="232">
        <f>S471*H471</f>
        <v>0.89212499999999995</v>
      </c>
      <c r="AR471" s="24" t="s">
        <v>169</v>
      </c>
      <c r="AT471" s="24" t="s">
        <v>164</v>
      </c>
      <c r="AU471" s="24" t="s">
        <v>85</v>
      </c>
      <c r="AY471" s="24" t="s">
        <v>161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24" t="s">
        <v>25</v>
      </c>
      <c r="BK471" s="233">
        <f>ROUND(I471*H471,2)</f>
        <v>0</v>
      </c>
      <c r="BL471" s="24" t="s">
        <v>169</v>
      </c>
      <c r="BM471" s="24" t="s">
        <v>559</v>
      </c>
    </row>
    <row r="472" s="11" customFormat="1">
      <c r="B472" s="234"/>
      <c r="C472" s="235"/>
      <c r="D472" s="236" t="s">
        <v>171</v>
      </c>
      <c r="E472" s="237" t="s">
        <v>24</v>
      </c>
      <c r="F472" s="238" t="s">
        <v>560</v>
      </c>
      <c r="G472" s="235"/>
      <c r="H472" s="237" t="s">
        <v>24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AT472" s="244" t="s">
        <v>171</v>
      </c>
      <c r="AU472" s="244" t="s">
        <v>85</v>
      </c>
      <c r="AV472" s="11" t="s">
        <v>25</v>
      </c>
      <c r="AW472" s="11" t="s">
        <v>40</v>
      </c>
      <c r="AX472" s="11" t="s">
        <v>76</v>
      </c>
      <c r="AY472" s="244" t="s">
        <v>161</v>
      </c>
    </row>
    <row r="473" s="12" customFormat="1">
      <c r="B473" s="245"/>
      <c r="C473" s="246"/>
      <c r="D473" s="236" t="s">
        <v>171</v>
      </c>
      <c r="E473" s="247" t="s">
        <v>24</v>
      </c>
      <c r="F473" s="248" t="s">
        <v>561</v>
      </c>
      <c r="G473" s="246"/>
      <c r="H473" s="249">
        <v>14.625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AT473" s="255" t="s">
        <v>171</v>
      </c>
      <c r="AU473" s="255" t="s">
        <v>85</v>
      </c>
      <c r="AV473" s="12" t="s">
        <v>85</v>
      </c>
      <c r="AW473" s="12" t="s">
        <v>40</v>
      </c>
      <c r="AX473" s="12" t="s">
        <v>76</v>
      </c>
      <c r="AY473" s="255" t="s">
        <v>161</v>
      </c>
    </row>
    <row r="474" s="13" customFormat="1">
      <c r="B474" s="256"/>
      <c r="C474" s="257"/>
      <c r="D474" s="236" t="s">
        <v>171</v>
      </c>
      <c r="E474" s="258" t="s">
        <v>24</v>
      </c>
      <c r="F474" s="259" t="s">
        <v>175</v>
      </c>
      <c r="G474" s="257"/>
      <c r="H474" s="260">
        <v>14.625</v>
      </c>
      <c r="I474" s="261"/>
      <c r="J474" s="257"/>
      <c r="K474" s="257"/>
      <c r="L474" s="262"/>
      <c r="M474" s="263"/>
      <c r="N474" s="264"/>
      <c r="O474" s="264"/>
      <c r="P474" s="264"/>
      <c r="Q474" s="264"/>
      <c r="R474" s="264"/>
      <c r="S474" s="264"/>
      <c r="T474" s="265"/>
      <c r="AT474" s="266" t="s">
        <v>171</v>
      </c>
      <c r="AU474" s="266" t="s">
        <v>85</v>
      </c>
      <c r="AV474" s="13" t="s">
        <v>169</v>
      </c>
      <c r="AW474" s="13" t="s">
        <v>40</v>
      </c>
      <c r="AX474" s="13" t="s">
        <v>25</v>
      </c>
      <c r="AY474" s="266" t="s">
        <v>161</v>
      </c>
    </row>
    <row r="475" s="1" customFormat="1" ht="16.5" customHeight="1">
      <c r="B475" s="46"/>
      <c r="C475" s="222" t="s">
        <v>562</v>
      </c>
      <c r="D475" s="222" t="s">
        <v>164</v>
      </c>
      <c r="E475" s="223" t="s">
        <v>563</v>
      </c>
      <c r="F475" s="224" t="s">
        <v>564</v>
      </c>
      <c r="G475" s="225" t="s">
        <v>213</v>
      </c>
      <c r="H475" s="226">
        <v>80.25</v>
      </c>
      <c r="I475" s="227"/>
      <c r="J475" s="228">
        <f>ROUND(I475*H475,2)</f>
        <v>0</v>
      </c>
      <c r="K475" s="224" t="s">
        <v>168</v>
      </c>
      <c r="L475" s="72"/>
      <c r="M475" s="229" t="s">
        <v>24</v>
      </c>
      <c r="N475" s="230" t="s">
        <v>47</v>
      </c>
      <c r="O475" s="47"/>
      <c r="P475" s="231">
        <f>O475*H475</f>
        <v>0</v>
      </c>
      <c r="Q475" s="231">
        <v>0</v>
      </c>
      <c r="R475" s="231">
        <f>Q475*H475</f>
        <v>0</v>
      </c>
      <c r="S475" s="231">
        <v>0.16900000000000001</v>
      </c>
      <c r="T475" s="232">
        <f>S475*H475</f>
        <v>13.562250000000001</v>
      </c>
      <c r="AR475" s="24" t="s">
        <v>169</v>
      </c>
      <c r="AT475" s="24" t="s">
        <v>164</v>
      </c>
      <c r="AU475" s="24" t="s">
        <v>85</v>
      </c>
      <c r="AY475" s="24" t="s">
        <v>161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24" t="s">
        <v>25</v>
      </c>
      <c r="BK475" s="233">
        <f>ROUND(I475*H475,2)</f>
        <v>0</v>
      </c>
      <c r="BL475" s="24" t="s">
        <v>169</v>
      </c>
      <c r="BM475" s="24" t="s">
        <v>565</v>
      </c>
    </row>
    <row r="476" s="11" customFormat="1">
      <c r="B476" s="234"/>
      <c r="C476" s="235"/>
      <c r="D476" s="236" t="s">
        <v>171</v>
      </c>
      <c r="E476" s="237" t="s">
        <v>24</v>
      </c>
      <c r="F476" s="238" t="s">
        <v>566</v>
      </c>
      <c r="G476" s="235"/>
      <c r="H476" s="237" t="s">
        <v>24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AT476" s="244" t="s">
        <v>171</v>
      </c>
      <c r="AU476" s="244" t="s">
        <v>85</v>
      </c>
      <c r="AV476" s="11" t="s">
        <v>25</v>
      </c>
      <c r="AW476" s="11" t="s">
        <v>40</v>
      </c>
      <c r="AX476" s="11" t="s">
        <v>76</v>
      </c>
      <c r="AY476" s="244" t="s">
        <v>161</v>
      </c>
    </row>
    <row r="477" s="11" customFormat="1">
      <c r="B477" s="234"/>
      <c r="C477" s="235"/>
      <c r="D477" s="236" t="s">
        <v>171</v>
      </c>
      <c r="E477" s="237" t="s">
        <v>24</v>
      </c>
      <c r="F477" s="238" t="s">
        <v>411</v>
      </c>
      <c r="G477" s="235"/>
      <c r="H477" s="237" t="s">
        <v>24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AT477" s="244" t="s">
        <v>171</v>
      </c>
      <c r="AU477" s="244" t="s">
        <v>85</v>
      </c>
      <c r="AV477" s="11" t="s">
        <v>25</v>
      </c>
      <c r="AW477" s="11" t="s">
        <v>40</v>
      </c>
      <c r="AX477" s="11" t="s">
        <v>76</v>
      </c>
      <c r="AY477" s="244" t="s">
        <v>161</v>
      </c>
    </row>
    <row r="478" s="12" customFormat="1">
      <c r="B478" s="245"/>
      <c r="C478" s="246"/>
      <c r="D478" s="236" t="s">
        <v>171</v>
      </c>
      <c r="E478" s="247" t="s">
        <v>24</v>
      </c>
      <c r="F478" s="248" t="s">
        <v>567</v>
      </c>
      <c r="G478" s="246"/>
      <c r="H478" s="249">
        <v>35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AT478" s="255" t="s">
        <v>171</v>
      </c>
      <c r="AU478" s="255" t="s">
        <v>85</v>
      </c>
      <c r="AV478" s="12" t="s">
        <v>85</v>
      </c>
      <c r="AW478" s="12" t="s">
        <v>40</v>
      </c>
      <c r="AX478" s="12" t="s">
        <v>76</v>
      </c>
      <c r="AY478" s="255" t="s">
        <v>161</v>
      </c>
    </row>
    <row r="479" s="11" customFormat="1">
      <c r="B479" s="234"/>
      <c r="C479" s="235"/>
      <c r="D479" s="236" t="s">
        <v>171</v>
      </c>
      <c r="E479" s="237" t="s">
        <v>24</v>
      </c>
      <c r="F479" s="238" t="s">
        <v>287</v>
      </c>
      <c r="G479" s="235"/>
      <c r="H479" s="237" t="s">
        <v>24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AT479" s="244" t="s">
        <v>171</v>
      </c>
      <c r="AU479" s="244" t="s">
        <v>85</v>
      </c>
      <c r="AV479" s="11" t="s">
        <v>25</v>
      </c>
      <c r="AW479" s="11" t="s">
        <v>40</v>
      </c>
      <c r="AX479" s="11" t="s">
        <v>76</v>
      </c>
      <c r="AY479" s="244" t="s">
        <v>161</v>
      </c>
    </row>
    <row r="480" s="12" customFormat="1">
      <c r="B480" s="245"/>
      <c r="C480" s="246"/>
      <c r="D480" s="236" t="s">
        <v>171</v>
      </c>
      <c r="E480" s="247" t="s">
        <v>24</v>
      </c>
      <c r="F480" s="248" t="s">
        <v>568</v>
      </c>
      <c r="G480" s="246"/>
      <c r="H480" s="249">
        <v>45.25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AT480" s="255" t="s">
        <v>171</v>
      </c>
      <c r="AU480" s="255" t="s">
        <v>85</v>
      </c>
      <c r="AV480" s="12" t="s">
        <v>85</v>
      </c>
      <c r="AW480" s="12" t="s">
        <v>40</v>
      </c>
      <c r="AX480" s="12" t="s">
        <v>76</v>
      </c>
      <c r="AY480" s="255" t="s">
        <v>161</v>
      </c>
    </row>
    <row r="481" s="14" customFormat="1">
      <c r="B481" s="267"/>
      <c r="C481" s="268"/>
      <c r="D481" s="236" t="s">
        <v>171</v>
      </c>
      <c r="E481" s="269" t="s">
        <v>96</v>
      </c>
      <c r="F481" s="270" t="s">
        <v>257</v>
      </c>
      <c r="G481" s="268"/>
      <c r="H481" s="271">
        <v>80.25</v>
      </c>
      <c r="I481" s="272"/>
      <c r="J481" s="268"/>
      <c r="K481" s="268"/>
      <c r="L481" s="273"/>
      <c r="M481" s="274"/>
      <c r="N481" s="275"/>
      <c r="O481" s="275"/>
      <c r="P481" s="275"/>
      <c r="Q481" s="275"/>
      <c r="R481" s="275"/>
      <c r="S481" s="275"/>
      <c r="T481" s="276"/>
      <c r="AT481" s="277" t="s">
        <v>171</v>
      </c>
      <c r="AU481" s="277" t="s">
        <v>85</v>
      </c>
      <c r="AV481" s="14" t="s">
        <v>162</v>
      </c>
      <c r="AW481" s="14" t="s">
        <v>40</v>
      </c>
      <c r="AX481" s="14" t="s">
        <v>76</v>
      </c>
      <c r="AY481" s="277" t="s">
        <v>161</v>
      </c>
    </row>
    <row r="482" s="13" customFormat="1">
      <c r="B482" s="256"/>
      <c r="C482" s="257"/>
      <c r="D482" s="236" t="s">
        <v>171</v>
      </c>
      <c r="E482" s="258" t="s">
        <v>24</v>
      </c>
      <c r="F482" s="259" t="s">
        <v>175</v>
      </c>
      <c r="G482" s="257"/>
      <c r="H482" s="260">
        <v>80.25</v>
      </c>
      <c r="I482" s="261"/>
      <c r="J482" s="257"/>
      <c r="K482" s="257"/>
      <c r="L482" s="262"/>
      <c r="M482" s="263"/>
      <c r="N482" s="264"/>
      <c r="O482" s="264"/>
      <c r="P482" s="264"/>
      <c r="Q482" s="264"/>
      <c r="R482" s="264"/>
      <c r="S482" s="264"/>
      <c r="T482" s="265"/>
      <c r="AT482" s="266" t="s">
        <v>171</v>
      </c>
      <c r="AU482" s="266" t="s">
        <v>85</v>
      </c>
      <c r="AV482" s="13" t="s">
        <v>169</v>
      </c>
      <c r="AW482" s="13" t="s">
        <v>40</v>
      </c>
      <c r="AX482" s="13" t="s">
        <v>25</v>
      </c>
      <c r="AY482" s="266" t="s">
        <v>161</v>
      </c>
    </row>
    <row r="483" s="1" customFormat="1" ht="16.5" customHeight="1">
      <c r="B483" s="46"/>
      <c r="C483" s="222" t="s">
        <v>569</v>
      </c>
      <c r="D483" s="222" t="s">
        <v>164</v>
      </c>
      <c r="E483" s="223" t="s">
        <v>570</v>
      </c>
      <c r="F483" s="224" t="s">
        <v>571</v>
      </c>
      <c r="G483" s="225" t="s">
        <v>426</v>
      </c>
      <c r="H483" s="226">
        <v>5</v>
      </c>
      <c r="I483" s="227"/>
      <c r="J483" s="228">
        <f>ROUND(I483*H483,2)</f>
        <v>0</v>
      </c>
      <c r="K483" s="224" t="s">
        <v>24</v>
      </c>
      <c r="L483" s="72"/>
      <c r="M483" s="229" t="s">
        <v>24</v>
      </c>
      <c r="N483" s="230" t="s">
        <v>47</v>
      </c>
      <c r="O483" s="47"/>
      <c r="P483" s="231">
        <f>O483*H483</f>
        <v>0</v>
      </c>
      <c r="Q483" s="231">
        <v>0</v>
      </c>
      <c r="R483" s="231">
        <f>Q483*H483</f>
        <v>0</v>
      </c>
      <c r="S483" s="231">
        <v>0</v>
      </c>
      <c r="T483" s="232">
        <f>S483*H483</f>
        <v>0</v>
      </c>
      <c r="AR483" s="24" t="s">
        <v>169</v>
      </c>
      <c r="AT483" s="24" t="s">
        <v>164</v>
      </c>
      <c r="AU483" s="24" t="s">
        <v>85</v>
      </c>
      <c r="AY483" s="24" t="s">
        <v>161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24" t="s">
        <v>25</v>
      </c>
      <c r="BK483" s="233">
        <f>ROUND(I483*H483,2)</f>
        <v>0</v>
      </c>
      <c r="BL483" s="24" t="s">
        <v>169</v>
      </c>
      <c r="BM483" s="24" t="s">
        <v>572</v>
      </c>
    </row>
    <row r="484" s="12" customFormat="1">
      <c r="B484" s="245"/>
      <c r="C484" s="246"/>
      <c r="D484" s="236" t="s">
        <v>171</v>
      </c>
      <c r="E484" s="247" t="s">
        <v>24</v>
      </c>
      <c r="F484" s="248" t="s">
        <v>573</v>
      </c>
      <c r="G484" s="246"/>
      <c r="H484" s="249">
        <v>5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171</v>
      </c>
      <c r="AU484" s="255" t="s">
        <v>85</v>
      </c>
      <c r="AV484" s="12" t="s">
        <v>85</v>
      </c>
      <c r="AW484" s="12" t="s">
        <v>40</v>
      </c>
      <c r="AX484" s="12" t="s">
        <v>25</v>
      </c>
      <c r="AY484" s="255" t="s">
        <v>161</v>
      </c>
    </row>
    <row r="485" s="1" customFormat="1" ht="16.5" customHeight="1">
      <c r="B485" s="46"/>
      <c r="C485" s="222" t="s">
        <v>574</v>
      </c>
      <c r="D485" s="222" t="s">
        <v>164</v>
      </c>
      <c r="E485" s="223" t="s">
        <v>575</v>
      </c>
      <c r="F485" s="224" t="s">
        <v>576</v>
      </c>
      <c r="G485" s="225" t="s">
        <v>577</v>
      </c>
      <c r="H485" s="226">
        <v>1</v>
      </c>
      <c r="I485" s="227"/>
      <c r="J485" s="228">
        <f>ROUND(I485*H485,2)</f>
        <v>0</v>
      </c>
      <c r="K485" s="224" t="s">
        <v>24</v>
      </c>
      <c r="L485" s="72"/>
      <c r="M485" s="229" t="s">
        <v>24</v>
      </c>
      <c r="N485" s="230" t="s">
        <v>47</v>
      </c>
      <c r="O485" s="47"/>
      <c r="P485" s="231">
        <f>O485*H485</f>
        <v>0</v>
      </c>
      <c r="Q485" s="231">
        <v>0</v>
      </c>
      <c r="R485" s="231">
        <f>Q485*H485</f>
        <v>0</v>
      </c>
      <c r="S485" s="231">
        <v>0.20000000000000001</v>
      </c>
      <c r="T485" s="232">
        <f>S485*H485</f>
        <v>0.20000000000000001</v>
      </c>
      <c r="AR485" s="24" t="s">
        <v>169</v>
      </c>
      <c r="AT485" s="24" t="s">
        <v>164</v>
      </c>
      <c r="AU485" s="24" t="s">
        <v>85</v>
      </c>
      <c r="AY485" s="24" t="s">
        <v>161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24" t="s">
        <v>25</v>
      </c>
      <c r="BK485" s="233">
        <f>ROUND(I485*H485,2)</f>
        <v>0</v>
      </c>
      <c r="BL485" s="24" t="s">
        <v>169</v>
      </c>
      <c r="BM485" s="24" t="s">
        <v>578</v>
      </c>
    </row>
    <row r="486" s="1" customFormat="1" ht="16.5" customHeight="1">
      <c r="B486" s="46"/>
      <c r="C486" s="222" t="s">
        <v>579</v>
      </c>
      <c r="D486" s="222" t="s">
        <v>164</v>
      </c>
      <c r="E486" s="223" t="s">
        <v>580</v>
      </c>
      <c r="F486" s="224" t="s">
        <v>581</v>
      </c>
      <c r="G486" s="225" t="s">
        <v>577</v>
      </c>
      <c r="H486" s="226">
        <v>1</v>
      </c>
      <c r="I486" s="227"/>
      <c r="J486" s="228">
        <f>ROUND(I486*H486,2)</f>
        <v>0</v>
      </c>
      <c r="K486" s="224" t="s">
        <v>24</v>
      </c>
      <c r="L486" s="72"/>
      <c r="M486" s="229" t="s">
        <v>24</v>
      </c>
      <c r="N486" s="230" t="s">
        <v>47</v>
      </c>
      <c r="O486" s="47"/>
      <c r="P486" s="231">
        <f>O486*H486</f>
        <v>0</v>
      </c>
      <c r="Q486" s="231">
        <v>0</v>
      </c>
      <c r="R486" s="231">
        <f>Q486*H486</f>
        <v>0</v>
      </c>
      <c r="S486" s="231">
        <v>0.20000000000000001</v>
      </c>
      <c r="T486" s="232">
        <f>S486*H486</f>
        <v>0.20000000000000001</v>
      </c>
      <c r="AR486" s="24" t="s">
        <v>169</v>
      </c>
      <c r="AT486" s="24" t="s">
        <v>164</v>
      </c>
      <c r="AU486" s="24" t="s">
        <v>85</v>
      </c>
      <c r="AY486" s="24" t="s">
        <v>161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24" t="s">
        <v>25</v>
      </c>
      <c r="BK486" s="233">
        <f>ROUND(I486*H486,2)</f>
        <v>0</v>
      </c>
      <c r="BL486" s="24" t="s">
        <v>169</v>
      </c>
      <c r="BM486" s="24" t="s">
        <v>582</v>
      </c>
    </row>
    <row r="487" s="1" customFormat="1" ht="16.5" customHeight="1">
      <c r="B487" s="46"/>
      <c r="C487" s="222" t="s">
        <v>583</v>
      </c>
      <c r="D487" s="222" t="s">
        <v>164</v>
      </c>
      <c r="E487" s="223" t="s">
        <v>584</v>
      </c>
      <c r="F487" s="224" t="s">
        <v>585</v>
      </c>
      <c r="G487" s="225" t="s">
        <v>213</v>
      </c>
      <c r="H487" s="226">
        <v>8.5399999999999991</v>
      </c>
      <c r="I487" s="227"/>
      <c r="J487" s="228">
        <f>ROUND(I487*H487,2)</f>
        <v>0</v>
      </c>
      <c r="K487" s="224" t="s">
        <v>24</v>
      </c>
      <c r="L487" s="72"/>
      <c r="M487" s="229" t="s">
        <v>24</v>
      </c>
      <c r="N487" s="230" t="s">
        <v>47</v>
      </c>
      <c r="O487" s="47"/>
      <c r="P487" s="231">
        <f>O487*H487</f>
        <v>0</v>
      </c>
      <c r="Q487" s="231">
        <v>0</v>
      </c>
      <c r="R487" s="231">
        <f>Q487*H487</f>
        <v>0</v>
      </c>
      <c r="S487" s="231">
        <v>0.02</v>
      </c>
      <c r="T487" s="232">
        <f>S487*H487</f>
        <v>0.17079999999999998</v>
      </c>
      <c r="AR487" s="24" t="s">
        <v>169</v>
      </c>
      <c r="AT487" s="24" t="s">
        <v>164</v>
      </c>
      <c r="AU487" s="24" t="s">
        <v>85</v>
      </c>
      <c r="AY487" s="24" t="s">
        <v>161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24" t="s">
        <v>25</v>
      </c>
      <c r="BK487" s="233">
        <f>ROUND(I487*H487,2)</f>
        <v>0</v>
      </c>
      <c r="BL487" s="24" t="s">
        <v>169</v>
      </c>
      <c r="BM487" s="24" t="s">
        <v>586</v>
      </c>
    </row>
    <row r="488" s="12" customFormat="1">
      <c r="B488" s="245"/>
      <c r="C488" s="246"/>
      <c r="D488" s="236" t="s">
        <v>171</v>
      </c>
      <c r="E488" s="247" t="s">
        <v>24</v>
      </c>
      <c r="F488" s="248" t="s">
        <v>587</v>
      </c>
      <c r="G488" s="246"/>
      <c r="H488" s="249">
        <v>8.5399999999999991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AT488" s="255" t="s">
        <v>171</v>
      </c>
      <c r="AU488" s="255" t="s">
        <v>85</v>
      </c>
      <c r="AV488" s="12" t="s">
        <v>85</v>
      </c>
      <c r="AW488" s="12" t="s">
        <v>40</v>
      </c>
      <c r="AX488" s="12" t="s">
        <v>76</v>
      </c>
      <c r="AY488" s="255" t="s">
        <v>161</v>
      </c>
    </row>
    <row r="489" s="13" customFormat="1">
      <c r="B489" s="256"/>
      <c r="C489" s="257"/>
      <c r="D489" s="236" t="s">
        <v>171</v>
      </c>
      <c r="E489" s="258" t="s">
        <v>24</v>
      </c>
      <c r="F489" s="259" t="s">
        <v>175</v>
      </c>
      <c r="G489" s="257"/>
      <c r="H489" s="260">
        <v>8.5399999999999991</v>
      </c>
      <c r="I489" s="261"/>
      <c r="J489" s="257"/>
      <c r="K489" s="257"/>
      <c r="L489" s="262"/>
      <c r="M489" s="263"/>
      <c r="N489" s="264"/>
      <c r="O489" s="264"/>
      <c r="P489" s="264"/>
      <c r="Q489" s="264"/>
      <c r="R489" s="264"/>
      <c r="S489" s="264"/>
      <c r="T489" s="265"/>
      <c r="AT489" s="266" t="s">
        <v>171</v>
      </c>
      <c r="AU489" s="266" t="s">
        <v>85</v>
      </c>
      <c r="AV489" s="13" t="s">
        <v>169</v>
      </c>
      <c r="AW489" s="13" t="s">
        <v>40</v>
      </c>
      <c r="AX489" s="13" t="s">
        <v>25</v>
      </c>
      <c r="AY489" s="266" t="s">
        <v>161</v>
      </c>
    </row>
    <row r="490" s="1" customFormat="1" ht="16.5" customHeight="1">
      <c r="B490" s="46"/>
      <c r="C490" s="222" t="s">
        <v>588</v>
      </c>
      <c r="D490" s="222" t="s">
        <v>164</v>
      </c>
      <c r="E490" s="223" t="s">
        <v>589</v>
      </c>
      <c r="F490" s="224" t="s">
        <v>590</v>
      </c>
      <c r="G490" s="225" t="s">
        <v>591</v>
      </c>
      <c r="H490" s="226">
        <v>2</v>
      </c>
      <c r="I490" s="227"/>
      <c r="J490" s="228">
        <f>ROUND(I490*H490,2)</f>
        <v>0</v>
      </c>
      <c r="K490" s="224" t="s">
        <v>24</v>
      </c>
      <c r="L490" s="72"/>
      <c r="M490" s="229" t="s">
        <v>24</v>
      </c>
      <c r="N490" s="230" t="s">
        <v>47</v>
      </c>
      <c r="O490" s="47"/>
      <c r="P490" s="231">
        <f>O490*H490</f>
        <v>0</v>
      </c>
      <c r="Q490" s="231">
        <v>0</v>
      </c>
      <c r="R490" s="231">
        <f>Q490*H490</f>
        <v>0</v>
      </c>
      <c r="S490" s="231">
        <v>0.02</v>
      </c>
      <c r="T490" s="232">
        <f>S490*H490</f>
        <v>0.040000000000000001</v>
      </c>
      <c r="AR490" s="24" t="s">
        <v>169</v>
      </c>
      <c r="AT490" s="24" t="s">
        <v>164</v>
      </c>
      <c r="AU490" s="24" t="s">
        <v>85</v>
      </c>
      <c r="AY490" s="24" t="s">
        <v>161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24" t="s">
        <v>25</v>
      </c>
      <c r="BK490" s="233">
        <f>ROUND(I490*H490,2)</f>
        <v>0</v>
      </c>
      <c r="BL490" s="24" t="s">
        <v>169</v>
      </c>
      <c r="BM490" s="24" t="s">
        <v>592</v>
      </c>
    </row>
    <row r="491" s="12" customFormat="1">
      <c r="B491" s="245"/>
      <c r="C491" s="246"/>
      <c r="D491" s="236" t="s">
        <v>171</v>
      </c>
      <c r="E491" s="247" t="s">
        <v>24</v>
      </c>
      <c r="F491" s="248" t="s">
        <v>85</v>
      </c>
      <c r="G491" s="246"/>
      <c r="H491" s="249">
        <v>2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AT491" s="255" t="s">
        <v>171</v>
      </c>
      <c r="AU491" s="255" t="s">
        <v>85</v>
      </c>
      <c r="AV491" s="12" t="s">
        <v>85</v>
      </c>
      <c r="AW491" s="12" t="s">
        <v>40</v>
      </c>
      <c r="AX491" s="12" t="s">
        <v>76</v>
      </c>
      <c r="AY491" s="255" t="s">
        <v>161</v>
      </c>
    </row>
    <row r="492" s="13" customFormat="1">
      <c r="B492" s="256"/>
      <c r="C492" s="257"/>
      <c r="D492" s="236" t="s">
        <v>171</v>
      </c>
      <c r="E492" s="258" t="s">
        <v>24</v>
      </c>
      <c r="F492" s="259" t="s">
        <v>175</v>
      </c>
      <c r="G492" s="257"/>
      <c r="H492" s="260">
        <v>2</v>
      </c>
      <c r="I492" s="261"/>
      <c r="J492" s="257"/>
      <c r="K492" s="257"/>
      <c r="L492" s="262"/>
      <c r="M492" s="263"/>
      <c r="N492" s="264"/>
      <c r="O492" s="264"/>
      <c r="P492" s="264"/>
      <c r="Q492" s="264"/>
      <c r="R492" s="264"/>
      <c r="S492" s="264"/>
      <c r="T492" s="265"/>
      <c r="AT492" s="266" t="s">
        <v>171</v>
      </c>
      <c r="AU492" s="266" t="s">
        <v>85</v>
      </c>
      <c r="AV492" s="13" t="s">
        <v>169</v>
      </c>
      <c r="AW492" s="13" t="s">
        <v>40</v>
      </c>
      <c r="AX492" s="13" t="s">
        <v>25</v>
      </c>
      <c r="AY492" s="266" t="s">
        <v>161</v>
      </c>
    </row>
    <row r="493" s="1" customFormat="1" ht="16.5" customHeight="1">
      <c r="B493" s="46"/>
      <c r="C493" s="222" t="s">
        <v>593</v>
      </c>
      <c r="D493" s="222" t="s">
        <v>164</v>
      </c>
      <c r="E493" s="223" t="s">
        <v>594</v>
      </c>
      <c r="F493" s="224" t="s">
        <v>595</v>
      </c>
      <c r="G493" s="225" t="s">
        <v>426</v>
      </c>
      <c r="H493" s="226">
        <v>5</v>
      </c>
      <c r="I493" s="227"/>
      <c r="J493" s="228">
        <f>ROUND(I493*H493,2)</f>
        <v>0</v>
      </c>
      <c r="K493" s="224" t="s">
        <v>24</v>
      </c>
      <c r="L493" s="72"/>
      <c r="M493" s="229" t="s">
        <v>24</v>
      </c>
      <c r="N493" s="230" t="s">
        <v>47</v>
      </c>
      <c r="O493" s="47"/>
      <c r="P493" s="231">
        <f>O493*H493</f>
        <v>0</v>
      </c>
      <c r="Q493" s="231">
        <v>0</v>
      </c>
      <c r="R493" s="231">
        <f>Q493*H493</f>
        <v>0</v>
      </c>
      <c r="S493" s="231">
        <v>0</v>
      </c>
      <c r="T493" s="232">
        <f>S493*H493</f>
        <v>0</v>
      </c>
      <c r="AR493" s="24" t="s">
        <v>169</v>
      </c>
      <c r="AT493" s="24" t="s">
        <v>164</v>
      </c>
      <c r="AU493" s="24" t="s">
        <v>85</v>
      </c>
      <c r="AY493" s="24" t="s">
        <v>161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24" t="s">
        <v>25</v>
      </c>
      <c r="BK493" s="233">
        <f>ROUND(I493*H493,2)</f>
        <v>0</v>
      </c>
      <c r="BL493" s="24" t="s">
        <v>169</v>
      </c>
      <c r="BM493" s="24" t="s">
        <v>596</v>
      </c>
    </row>
    <row r="494" s="12" customFormat="1">
      <c r="B494" s="245"/>
      <c r="C494" s="246"/>
      <c r="D494" s="236" t="s">
        <v>171</v>
      </c>
      <c r="E494" s="247" t="s">
        <v>24</v>
      </c>
      <c r="F494" s="248" t="s">
        <v>573</v>
      </c>
      <c r="G494" s="246"/>
      <c r="H494" s="249">
        <v>5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AT494" s="255" t="s">
        <v>171</v>
      </c>
      <c r="AU494" s="255" t="s">
        <v>85</v>
      </c>
      <c r="AV494" s="12" t="s">
        <v>85</v>
      </c>
      <c r="AW494" s="12" t="s">
        <v>40</v>
      </c>
      <c r="AX494" s="12" t="s">
        <v>25</v>
      </c>
      <c r="AY494" s="255" t="s">
        <v>161</v>
      </c>
    </row>
    <row r="495" s="1" customFormat="1" ht="16.5" customHeight="1">
      <c r="B495" s="46"/>
      <c r="C495" s="222" t="s">
        <v>597</v>
      </c>
      <c r="D495" s="222" t="s">
        <v>164</v>
      </c>
      <c r="E495" s="223" t="s">
        <v>598</v>
      </c>
      <c r="F495" s="224" t="s">
        <v>599</v>
      </c>
      <c r="G495" s="225" t="s">
        <v>577</v>
      </c>
      <c r="H495" s="226">
        <v>1</v>
      </c>
      <c r="I495" s="227"/>
      <c r="J495" s="228">
        <f>ROUND(I495*H495,2)</f>
        <v>0</v>
      </c>
      <c r="K495" s="224" t="s">
        <v>24</v>
      </c>
      <c r="L495" s="72"/>
      <c r="M495" s="229" t="s">
        <v>24</v>
      </c>
      <c r="N495" s="230" t="s">
        <v>47</v>
      </c>
      <c r="O495" s="47"/>
      <c r="P495" s="231">
        <f>O495*H495</f>
        <v>0</v>
      </c>
      <c r="Q495" s="231">
        <v>0</v>
      </c>
      <c r="R495" s="231">
        <f>Q495*H495</f>
        <v>0</v>
      </c>
      <c r="S495" s="231">
        <v>0</v>
      </c>
      <c r="T495" s="232">
        <f>S495*H495</f>
        <v>0</v>
      </c>
      <c r="AR495" s="24" t="s">
        <v>169</v>
      </c>
      <c r="AT495" s="24" t="s">
        <v>164</v>
      </c>
      <c r="AU495" s="24" t="s">
        <v>85</v>
      </c>
      <c r="AY495" s="24" t="s">
        <v>161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24" t="s">
        <v>25</v>
      </c>
      <c r="BK495" s="233">
        <f>ROUND(I495*H495,2)</f>
        <v>0</v>
      </c>
      <c r="BL495" s="24" t="s">
        <v>169</v>
      </c>
      <c r="BM495" s="24" t="s">
        <v>600</v>
      </c>
    </row>
    <row r="496" s="1" customFormat="1" ht="16.5" customHeight="1">
      <c r="B496" s="46"/>
      <c r="C496" s="222" t="s">
        <v>601</v>
      </c>
      <c r="D496" s="222" t="s">
        <v>164</v>
      </c>
      <c r="E496" s="223" t="s">
        <v>602</v>
      </c>
      <c r="F496" s="224" t="s">
        <v>603</v>
      </c>
      <c r="G496" s="225" t="s">
        <v>577</v>
      </c>
      <c r="H496" s="226">
        <v>1</v>
      </c>
      <c r="I496" s="227"/>
      <c r="J496" s="228">
        <f>ROUND(I496*H496,2)</f>
        <v>0</v>
      </c>
      <c r="K496" s="224" t="s">
        <v>24</v>
      </c>
      <c r="L496" s="72"/>
      <c r="M496" s="229" t="s">
        <v>24</v>
      </c>
      <c r="N496" s="230" t="s">
        <v>47</v>
      </c>
      <c r="O496" s="47"/>
      <c r="P496" s="231">
        <f>O496*H496</f>
        <v>0</v>
      </c>
      <c r="Q496" s="231">
        <v>0</v>
      </c>
      <c r="R496" s="231">
        <f>Q496*H496</f>
        <v>0</v>
      </c>
      <c r="S496" s="231">
        <v>0</v>
      </c>
      <c r="T496" s="232">
        <f>S496*H496</f>
        <v>0</v>
      </c>
      <c r="AR496" s="24" t="s">
        <v>169</v>
      </c>
      <c r="AT496" s="24" t="s">
        <v>164</v>
      </c>
      <c r="AU496" s="24" t="s">
        <v>85</v>
      </c>
      <c r="AY496" s="24" t="s">
        <v>161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24" t="s">
        <v>25</v>
      </c>
      <c r="BK496" s="233">
        <f>ROUND(I496*H496,2)</f>
        <v>0</v>
      </c>
      <c r="BL496" s="24" t="s">
        <v>169</v>
      </c>
      <c r="BM496" s="24" t="s">
        <v>604</v>
      </c>
    </row>
    <row r="497" s="1" customFormat="1" ht="16.5" customHeight="1">
      <c r="B497" s="46"/>
      <c r="C497" s="222" t="s">
        <v>605</v>
      </c>
      <c r="D497" s="222" t="s">
        <v>164</v>
      </c>
      <c r="E497" s="223" t="s">
        <v>606</v>
      </c>
      <c r="F497" s="224" t="s">
        <v>607</v>
      </c>
      <c r="G497" s="225" t="s">
        <v>608</v>
      </c>
      <c r="H497" s="226">
        <v>20</v>
      </c>
      <c r="I497" s="227"/>
      <c r="J497" s="228">
        <f>ROUND(I497*H497,2)</f>
        <v>0</v>
      </c>
      <c r="K497" s="224" t="s">
        <v>24</v>
      </c>
      <c r="L497" s="72"/>
      <c r="M497" s="229" t="s">
        <v>24</v>
      </c>
      <c r="N497" s="230" t="s">
        <v>47</v>
      </c>
      <c r="O497" s="47"/>
      <c r="P497" s="231">
        <f>O497*H497</f>
        <v>0</v>
      </c>
      <c r="Q497" s="231">
        <v>0</v>
      </c>
      <c r="R497" s="231">
        <f>Q497*H497</f>
        <v>0</v>
      </c>
      <c r="S497" s="231">
        <v>0</v>
      </c>
      <c r="T497" s="232">
        <f>S497*H497</f>
        <v>0</v>
      </c>
      <c r="AR497" s="24" t="s">
        <v>169</v>
      </c>
      <c r="AT497" s="24" t="s">
        <v>164</v>
      </c>
      <c r="AU497" s="24" t="s">
        <v>85</v>
      </c>
      <c r="AY497" s="24" t="s">
        <v>161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24" t="s">
        <v>25</v>
      </c>
      <c r="BK497" s="233">
        <f>ROUND(I497*H497,2)</f>
        <v>0</v>
      </c>
      <c r="BL497" s="24" t="s">
        <v>169</v>
      </c>
      <c r="BM497" s="24" t="s">
        <v>609</v>
      </c>
    </row>
    <row r="498" s="1" customFormat="1" ht="16.5" customHeight="1">
      <c r="B498" s="46"/>
      <c r="C498" s="222" t="s">
        <v>610</v>
      </c>
      <c r="D498" s="222" t="s">
        <v>164</v>
      </c>
      <c r="E498" s="223" t="s">
        <v>611</v>
      </c>
      <c r="F498" s="224" t="s">
        <v>612</v>
      </c>
      <c r="G498" s="225" t="s">
        <v>608</v>
      </c>
      <c r="H498" s="226">
        <v>10</v>
      </c>
      <c r="I498" s="227"/>
      <c r="J498" s="228">
        <f>ROUND(I498*H498,2)</f>
        <v>0</v>
      </c>
      <c r="K498" s="224" t="s">
        <v>24</v>
      </c>
      <c r="L498" s="72"/>
      <c r="M498" s="229" t="s">
        <v>24</v>
      </c>
      <c r="N498" s="230" t="s">
        <v>47</v>
      </c>
      <c r="O498" s="47"/>
      <c r="P498" s="231">
        <f>O498*H498</f>
        <v>0</v>
      </c>
      <c r="Q498" s="231">
        <v>0</v>
      </c>
      <c r="R498" s="231">
        <f>Q498*H498</f>
        <v>0</v>
      </c>
      <c r="S498" s="231">
        <v>0</v>
      </c>
      <c r="T498" s="232">
        <f>S498*H498</f>
        <v>0</v>
      </c>
      <c r="AR498" s="24" t="s">
        <v>169</v>
      </c>
      <c r="AT498" s="24" t="s">
        <v>164</v>
      </c>
      <c r="AU498" s="24" t="s">
        <v>85</v>
      </c>
      <c r="AY498" s="24" t="s">
        <v>161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24" t="s">
        <v>25</v>
      </c>
      <c r="BK498" s="233">
        <f>ROUND(I498*H498,2)</f>
        <v>0</v>
      </c>
      <c r="BL498" s="24" t="s">
        <v>169</v>
      </c>
      <c r="BM498" s="24" t="s">
        <v>613</v>
      </c>
    </row>
    <row r="499" s="10" customFormat="1" ht="22.32" customHeight="1">
      <c r="B499" s="206"/>
      <c r="C499" s="207"/>
      <c r="D499" s="208" t="s">
        <v>75</v>
      </c>
      <c r="E499" s="220" t="s">
        <v>614</v>
      </c>
      <c r="F499" s="220" t="s">
        <v>615</v>
      </c>
      <c r="G499" s="207"/>
      <c r="H499" s="207"/>
      <c r="I499" s="210"/>
      <c r="J499" s="221">
        <f>BK499</f>
        <v>0</v>
      </c>
      <c r="K499" s="207"/>
      <c r="L499" s="212"/>
      <c r="M499" s="213"/>
      <c r="N499" s="214"/>
      <c r="O499" s="214"/>
      <c r="P499" s="215">
        <f>SUM(P500:P510)</f>
        <v>0</v>
      </c>
      <c r="Q499" s="214"/>
      <c r="R499" s="215">
        <f>SUM(R500:R510)</f>
        <v>0</v>
      </c>
      <c r="S499" s="214"/>
      <c r="T499" s="216">
        <f>SUM(T500:T510)</f>
        <v>0</v>
      </c>
      <c r="AR499" s="217" t="s">
        <v>25</v>
      </c>
      <c r="AT499" s="218" t="s">
        <v>75</v>
      </c>
      <c r="AU499" s="218" t="s">
        <v>85</v>
      </c>
      <c r="AY499" s="217" t="s">
        <v>161</v>
      </c>
      <c r="BK499" s="219">
        <f>SUM(BK500:BK510)</f>
        <v>0</v>
      </c>
    </row>
    <row r="500" s="1" customFormat="1" ht="16.5" customHeight="1">
      <c r="B500" s="46"/>
      <c r="C500" s="222" t="s">
        <v>616</v>
      </c>
      <c r="D500" s="222" t="s">
        <v>164</v>
      </c>
      <c r="E500" s="223" t="s">
        <v>617</v>
      </c>
      <c r="F500" s="224" t="s">
        <v>618</v>
      </c>
      <c r="G500" s="225" t="s">
        <v>190</v>
      </c>
      <c r="H500" s="226">
        <v>65.125</v>
      </c>
      <c r="I500" s="227"/>
      <c r="J500" s="228">
        <f>ROUND(I500*H500,2)</f>
        <v>0</v>
      </c>
      <c r="K500" s="224" t="s">
        <v>168</v>
      </c>
      <c r="L500" s="72"/>
      <c r="M500" s="229" t="s">
        <v>24</v>
      </c>
      <c r="N500" s="230" t="s">
        <v>47</v>
      </c>
      <c r="O500" s="47"/>
      <c r="P500" s="231">
        <f>O500*H500</f>
        <v>0</v>
      </c>
      <c r="Q500" s="231">
        <v>0</v>
      </c>
      <c r="R500" s="231">
        <f>Q500*H500</f>
        <v>0</v>
      </c>
      <c r="S500" s="231">
        <v>0</v>
      </c>
      <c r="T500" s="232">
        <f>S500*H500</f>
        <v>0</v>
      </c>
      <c r="AR500" s="24" t="s">
        <v>169</v>
      </c>
      <c r="AT500" s="24" t="s">
        <v>164</v>
      </c>
      <c r="AU500" s="24" t="s">
        <v>162</v>
      </c>
      <c r="AY500" s="24" t="s">
        <v>161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24" t="s">
        <v>25</v>
      </c>
      <c r="BK500" s="233">
        <f>ROUND(I500*H500,2)</f>
        <v>0</v>
      </c>
      <c r="BL500" s="24" t="s">
        <v>169</v>
      </c>
      <c r="BM500" s="24" t="s">
        <v>619</v>
      </c>
    </row>
    <row r="501" s="1" customFormat="1" ht="16.5" customHeight="1">
      <c r="B501" s="46"/>
      <c r="C501" s="222" t="s">
        <v>620</v>
      </c>
      <c r="D501" s="222" t="s">
        <v>164</v>
      </c>
      <c r="E501" s="223" t="s">
        <v>621</v>
      </c>
      <c r="F501" s="224" t="s">
        <v>622</v>
      </c>
      <c r="G501" s="225" t="s">
        <v>190</v>
      </c>
      <c r="H501" s="226">
        <v>65.125</v>
      </c>
      <c r="I501" s="227"/>
      <c r="J501" s="228">
        <f>ROUND(I501*H501,2)</f>
        <v>0</v>
      </c>
      <c r="K501" s="224" t="s">
        <v>168</v>
      </c>
      <c r="L501" s="72"/>
      <c r="M501" s="229" t="s">
        <v>24</v>
      </c>
      <c r="N501" s="230" t="s">
        <v>47</v>
      </c>
      <c r="O501" s="47"/>
      <c r="P501" s="231">
        <f>O501*H501</f>
        <v>0</v>
      </c>
      <c r="Q501" s="231">
        <v>0</v>
      </c>
      <c r="R501" s="231">
        <f>Q501*H501</f>
        <v>0</v>
      </c>
      <c r="S501" s="231">
        <v>0</v>
      </c>
      <c r="T501" s="232">
        <f>S501*H501</f>
        <v>0</v>
      </c>
      <c r="AR501" s="24" t="s">
        <v>169</v>
      </c>
      <c r="AT501" s="24" t="s">
        <v>164</v>
      </c>
      <c r="AU501" s="24" t="s">
        <v>162</v>
      </c>
      <c r="AY501" s="24" t="s">
        <v>161</v>
      </c>
      <c r="BE501" s="233">
        <f>IF(N501="základní",J501,0)</f>
        <v>0</v>
      </c>
      <c r="BF501" s="233">
        <f>IF(N501="snížená",J501,0)</f>
        <v>0</v>
      </c>
      <c r="BG501" s="233">
        <f>IF(N501="zákl. přenesená",J501,0)</f>
        <v>0</v>
      </c>
      <c r="BH501" s="233">
        <f>IF(N501="sníž. přenesená",J501,0)</f>
        <v>0</v>
      </c>
      <c r="BI501" s="233">
        <f>IF(N501="nulová",J501,0)</f>
        <v>0</v>
      </c>
      <c r="BJ501" s="24" t="s">
        <v>25</v>
      </c>
      <c r="BK501" s="233">
        <f>ROUND(I501*H501,2)</f>
        <v>0</v>
      </c>
      <c r="BL501" s="24" t="s">
        <v>169</v>
      </c>
      <c r="BM501" s="24" t="s">
        <v>623</v>
      </c>
    </row>
    <row r="502" s="1" customFormat="1" ht="16.5" customHeight="1">
      <c r="B502" s="46"/>
      <c r="C502" s="222" t="s">
        <v>624</v>
      </c>
      <c r="D502" s="222" t="s">
        <v>164</v>
      </c>
      <c r="E502" s="223" t="s">
        <v>625</v>
      </c>
      <c r="F502" s="224" t="s">
        <v>626</v>
      </c>
      <c r="G502" s="225" t="s">
        <v>190</v>
      </c>
      <c r="H502" s="226">
        <v>55.078000000000003</v>
      </c>
      <c r="I502" s="227"/>
      <c r="J502" s="228">
        <f>ROUND(I502*H502,2)</f>
        <v>0</v>
      </c>
      <c r="K502" s="224" t="s">
        <v>24</v>
      </c>
      <c r="L502" s="72"/>
      <c r="M502" s="229" t="s">
        <v>24</v>
      </c>
      <c r="N502" s="230" t="s">
        <v>47</v>
      </c>
      <c r="O502" s="47"/>
      <c r="P502" s="231">
        <f>O502*H502</f>
        <v>0</v>
      </c>
      <c r="Q502" s="231">
        <v>0</v>
      </c>
      <c r="R502" s="231">
        <f>Q502*H502</f>
        <v>0</v>
      </c>
      <c r="S502" s="231">
        <v>0</v>
      </c>
      <c r="T502" s="232">
        <f>S502*H502</f>
        <v>0</v>
      </c>
      <c r="AR502" s="24" t="s">
        <v>169</v>
      </c>
      <c r="AT502" s="24" t="s">
        <v>164</v>
      </c>
      <c r="AU502" s="24" t="s">
        <v>162</v>
      </c>
      <c r="AY502" s="24" t="s">
        <v>161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24" t="s">
        <v>25</v>
      </c>
      <c r="BK502" s="233">
        <f>ROUND(I502*H502,2)</f>
        <v>0</v>
      </c>
      <c r="BL502" s="24" t="s">
        <v>169</v>
      </c>
      <c r="BM502" s="24" t="s">
        <v>627</v>
      </c>
    </row>
    <row r="503" s="12" customFormat="1">
      <c r="B503" s="245"/>
      <c r="C503" s="246"/>
      <c r="D503" s="236" t="s">
        <v>171</v>
      </c>
      <c r="E503" s="247" t="s">
        <v>24</v>
      </c>
      <c r="F503" s="248" t="s">
        <v>628</v>
      </c>
      <c r="G503" s="246"/>
      <c r="H503" s="249">
        <v>61.198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AT503" s="255" t="s">
        <v>171</v>
      </c>
      <c r="AU503" s="255" t="s">
        <v>162</v>
      </c>
      <c r="AV503" s="12" t="s">
        <v>85</v>
      </c>
      <c r="AW503" s="12" t="s">
        <v>40</v>
      </c>
      <c r="AX503" s="12" t="s">
        <v>76</v>
      </c>
      <c r="AY503" s="255" t="s">
        <v>161</v>
      </c>
    </row>
    <row r="504" s="12" customFormat="1">
      <c r="B504" s="245"/>
      <c r="C504" s="246"/>
      <c r="D504" s="236" t="s">
        <v>171</v>
      </c>
      <c r="E504" s="247" t="s">
        <v>24</v>
      </c>
      <c r="F504" s="248" t="s">
        <v>629</v>
      </c>
      <c r="G504" s="246"/>
      <c r="H504" s="249">
        <v>-6.1200000000000001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AT504" s="255" t="s">
        <v>171</v>
      </c>
      <c r="AU504" s="255" t="s">
        <v>162</v>
      </c>
      <c r="AV504" s="12" t="s">
        <v>85</v>
      </c>
      <c r="AW504" s="12" t="s">
        <v>40</v>
      </c>
      <c r="AX504" s="12" t="s">
        <v>76</v>
      </c>
      <c r="AY504" s="255" t="s">
        <v>161</v>
      </c>
    </row>
    <row r="505" s="13" customFormat="1">
      <c r="B505" s="256"/>
      <c r="C505" s="257"/>
      <c r="D505" s="236" t="s">
        <v>171</v>
      </c>
      <c r="E505" s="258" t="s">
        <v>24</v>
      </c>
      <c r="F505" s="259" t="s">
        <v>175</v>
      </c>
      <c r="G505" s="257"/>
      <c r="H505" s="260">
        <v>55.078000000000003</v>
      </c>
      <c r="I505" s="261"/>
      <c r="J505" s="257"/>
      <c r="K505" s="257"/>
      <c r="L505" s="262"/>
      <c r="M505" s="263"/>
      <c r="N505" s="264"/>
      <c r="O505" s="264"/>
      <c r="P505" s="264"/>
      <c r="Q505" s="264"/>
      <c r="R505" s="264"/>
      <c r="S505" s="264"/>
      <c r="T505" s="265"/>
      <c r="AT505" s="266" t="s">
        <v>171</v>
      </c>
      <c r="AU505" s="266" t="s">
        <v>162</v>
      </c>
      <c r="AV505" s="13" t="s">
        <v>169</v>
      </c>
      <c r="AW505" s="13" t="s">
        <v>40</v>
      </c>
      <c r="AX505" s="13" t="s">
        <v>25</v>
      </c>
      <c r="AY505" s="266" t="s">
        <v>161</v>
      </c>
    </row>
    <row r="506" s="1" customFormat="1" ht="16.5" customHeight="1">
      <c r="B506" s="46"/>
      <c r="C506" s="222" t="s">
        <v>630</v>
      </c>
      <c r="D506" s="222" t="s">
        <v>164</v>
      </c>
      <c r="E506" s="223" t="s">
        <v>631</v>
      </c>
      <c r="F506" s="224" t="s">
        <v>632</v>
      </c>
      <c r="G506" s="225" t="s">
        <v>190</v>
      </c>
      <c r="H506" s="226">
        <v>6.1200000000000001</v>
      </c>
      <c r="I506" s="227"/>
      <c r="J506" s="228">
        <f>ROUND(I506*H506,2)</f>
        <v>0</v>
      </c>
      <c r="K506" s="224" t="s">
        <v>24</v>
      </c>
      <c r="L506" s="72"/>
      <c r="M506" s="229" t="s">
        <v>24</v>
      </c>
      <c r="N506" s="230" t="s">
        <v>47</v>
      </c>
      <c r="O506" s="47"/>
      <c r="P506" s="231">
        <f>O506*H506</f>
        <v>0</v>
      </c>
      <c r="Q506" s="231">
        <v>0</v>
      </c>
      <c r="R506" s="231">
        <f>Q506*H506</f>
        <v>0</v>
      </c>
      <c r="S506" s="231">
        <v>0</v>
      </c>
      <c r="T506" s="232">
        <f>S506*H506</f>
        <v>0</v>
      </c>
      <c r="AR506" s="24" t="s">
        <v>169</v>
      </c>
      <c r="AT506" s="24" t="s">
        <v>164</v>
      </c>
      <c r="AU506" s="24" t="s">
        <v>162</v>
      </c>
      <c r="AY506" s="24" t="s">
        <v>161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24" t="s">
        <v>25</v>
      </c>
      <c r="BK506" s="233">
        <f>ROUND(I506*H506,2)</f>
        <v>0</v>
      </c>
      <c r="BL506" s="24" t="s">
        <v>169</v>
      </c>
      <c r="BM506" s="24" t="s">
        <v>633</v>
      </c>
    </row>
    <row r="507" s="11" customFormat="1">
      <c r="B507" s="234"/>
      <c r="C507" s="235"/>
      <c r="D507" s="236" t="s">
        <v>171</v>
      </c>
      <c r="E507" s="237" t="s">
        <v>24</v>
      </c>
      <c r="F507" s="238" t="s">
        <v>634</v>
      </c>
      <c r="G507" s="235"/>
      <c r="H507" s="237" t="s">
        <v>24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AT507" s="244" t="s">
        <v>171</v>
      </c>
      <c r="AU507" s="244" t="s">
        <v>162</v>
      </c>
      <c r="AV507" s="11" t="s">
        <v>25</v>
      </c>
      <c r="AW507" s="11" t="s">
        <v>40</v>
      </c>
      <c r="AX507" s="11" t="s">
        <v>76</v>
      </c>
      <c r="AY507" s="244" t="s">
        <v>161</v>
      </c>
    </row>
    <row r="508" s="12" customFormat="1">
      <c r="B508" s="245"/>
      <c r="C508" s="246"/>
      <c r="D508" s="236" t="s">
        <v>171</v>
      </c>
      <c r="E508" s="247" t="s">
        <v>24</v>
      </c>
      <c r="F508" s="248" t="s">
        <v>635</v>
      </c>
      <c r="G508" s="246"/>
      <c r="H508" s="249">
        <v>6.1200000000000001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AT508" s="255" t="s">
        <v>171</v>
      </c>
      <c r="AU508" s="255" t="s">
        <v>162</v>
      </c>
      <c r="AV508" s="12" t="s">
        <v>85</v>
      </c>
      <c r="AW508" s="12" t="s">
        <v>40</v>
      </c>
      <c r="AX508" s="12" t="s">
        <v>76</v>
      </c>
      <c r="AY508" s="255" t="s">
        <v>161</v>
      </c>
    </row>
    <row r="509" s="14" customFormat="1">
      <c r="B509" s="267"/>
      <c r="C509" s="268"/>
      <c r="D509" s="236" t="s">
        <v>171</v>
      </c>
      <c r="E509" s="269" t="s">
        <v>117</v>
      </c>
      <c r="F509" s="270" t="s">
        <v>257</v>
      </c>
      <c r="G509" s="268"/>
      <c r="H509" s="271">
        <v>6.1200000000000001</v>
      </c>
      <c r="I509" s="272"/>
      <c r="J509" s="268"/>
      <c r="K509" s="268"/>
      <c r="L509" s="273"/>
      <c r="M509" s="274"/>
      <c r="N509" s="275"/>
      <c r="O509" s="275"/>
      <c r="P509" s="275"/>
      <c r="Q509" s="275"/>
      <c r="R509" s="275"/>
      <c r="S509" s="275"/>
      <c r="T509" s="276"/>
      <c r="AT509" s="277" t="s">
        <v>171</v>
      </c>
      <c r="AU509" s="277" t="s">
        <v>162</v>
      </c>
      <c r="AV509" s="14" t="s">
        <v>162</v>
      </c>
      <c r="AW509" s="14" t="s">
        <v>40</v>
      </c>
      <c r="AX509" s="14" t="s">
        <v>76</v>
      </c>
      <c r="AY509" s="277" t="s">
        <v>161</v>
      </c>
    </row>
    <row r="510" s="13" customFormat="1">
      <c r="B510" s="256"/>
      <c r="C510" s="257"/>
      <c r="D510" s="236" t="s">
        <v>171</v>
      </c>
      <c r="E510" s="258" t="s">
        <v>24</v>
      </c>
      <c r="F510" s="259" t="s">
        <v>175</v>
      </c>
      <c r="G510" s="257"/>
      <c r="H510" s="260">
        <v>6.1200000000000001</v>
      </c>
      <c r="I510" s="261"/>
      <c r="J510" s="257"/>
      <c r="K510" s="257"/>
      <c r="L510" s="262"/>
      <c r="M510" s="263"/>
      <c r="N510" s="264"/>
      <c r="O510" s="264"/>
      <c r="P510" s="264"/>
      <c r="Q510" s="264"/>
      <c r="R510" s="264"/>
      <c r="S510" s="264"/>
      <c r="T510" s="265"/>
      <c r="AT510" s="266" t="s">
        <v>171</v>
      </c>
      <c r="AU510" s="266" t="s">
        <v>162</v>
      </c>
      <c r="AV510" s="13" t="s">
        <v>169</v>
      </c>
      <c r="AW510" s="13" t="s">
        <v>40</v>
      </c>
      <c r="AX510" s="13" t="s">
        <v>25</v>
      </c>
      <c r="AY510" s="266" t="s">
        <v>161</v>
      </c>
    </row>
    <row r="511" s="10" customFormat="1" ht="29.88" customHeight="1">
      <c r="B511" s="206"/>
      <c r="C511" s="207"/>
      <c r="D511" s="208" t="s">
        <v>75</v>
      </c>
      <c r="E511" s="220" t="s">
        <v>636</v>
      </c>
      <c r="F511" s="220" t="s">
        <v>615</v>
      </c>
      <c r="G511" s="207"/>
      <c r="H511" s="207"/>
      <c r="I511" s="210"/>
      <c r="J511" s="221">
        <f>BK511</f>
        <v>0</v>
      </c>
      <c r="K511" s="207"/>
      <c r="L511" s="212"/>
      <c r="M511" s="213"/>
      <c r="N511" s="214"/>
      <c r="O511" s="214"/>
      <c r="P511" s="215">
        <f>P512</f>
        <v>0</v>
      </c>
      <c r="Q511" s="214"/>
      <c r="R511" s="215">
        <f>R512</f>
        <v>0</v>
      </c>
      <c r="S511" s="214"/>
      <c r="T511" s="216">
        <f>T512</f>
        <v>0</v>
      </c>
      <c r="AR511" s="217" t="s">
        <v>25</v>
      </c>
      <c r="AT511" s="218" t="s">
        <v>75</v>
      </c>
      <c r="AU511" s="218" t="s">
        <v>25</v>
      </c>
      <c r="AY511" s="217" t="s">
        <v>161</v>
      </c>
      <c r="BK511" s="219">
        <f>BK512</f>
        <v>0</v>
      </c>
    </row>
    <row r="512" s="1" customFormat="1" ht="16.5" customHeight="1">
      <c r="B512" s="46"/>
      <c r="C512" s="222" t="s">
        <v>637</v>
      </c>
      <c r="D512" s="222" t="s">
        <v>164</v>
      </c>
      <c r="E512" s="223" t="s">
        <v>638</v>
      </c>
      <c r="F512" s="224" t="s">
        <v>639</v>
      </c>
      <c r="G512" s="225" t="s">
        <v>190</v>
      </c>
      <c r="H512" s="226">
        <v>35.581000000000003</v>
      </c>
      <c r="I512" s="227"/>
      <c r="J512" s="228">
        <f>ROUND(I512*H512,2)</f>
        <v>0</v>
      </c>
      <c r="K512" s="224" t="s">
        <v>168</v>
      </c>
      <c r="L512" s="72"/>
      <c r="M512" s="229" t="s">
        <v>24</v>
      </c>
      <c r="N512" s="230" t="s">
        <v>47</v>
      </c>
      <c r="O512" s="47"/>
      <c r="P512" s="231">
        <f>O512*H512</f>
        <v>0</v>
      </c>
      <c r="Q512" s="231">
        <v>0</v>
      </c>
      <c r="R512" s="231">
        <f>Q512*H512</f>
        <v>0</v>
      </c>
      <c r="S512" s="231">
        <v>0</v>
      </c>
      <c r="T512" s="232">
        <f>S512*H512</f>
        <v>0</v>
      </c>
      <c r="AR512" s="24" t="s">
        <v>169</v>
      </c>
      <c r="AT512" s="24" t="s">
        <v>164</v>
      </c>
      <c r="AU512" s="24" t="s">
        <v>85</v>
      </c>
      <c r="AY512" s="24" t="s">
        <v>161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24" t="s">
        <v>25</v>
      </c>
      <c r="BK512" s="233">
        <f>ROUND(I512*H512,2)</f>
        <v>0</v>
      </c>
      <c r="BL512" s="24" t="s">
        <v>169</v>
      </c>
      <c r="BM512" s="24" t="s">
        <v>640</v>
      </c>
    </row>
    <row r="513" s="10" customFormat="1" ht="37.44" customHeight="1">
      <c r="B513" s="206"/>
      <c r="C513" s="207"/>
      <c r="D513" s="208" t="s">
        <v>75</v>
      </c>
      <c r="E513" s="209" t="s">
        <v>641</v>
      </c>
      <c r="F513" s="209" t="s">
        <v>642</v>
      </c>
      <c r="G513" s="207"/>
      <c r="H513" s="207"/>
      <c r="I513" s="210"/>
      <c r="J513" s="211">
        <f>BK513</f>
        <v>0</v>
      </c>
      <c r="K513" s="207"/>
      <c r="L513" s="212"/>
      <c r="M513" s="213"/>
      <c r="N513" s="214"/>
      <c r="O513" s="214"/>
      <c r="P513" s="215">
        <f>P514+P530+P543+P566+P597+P626+P638+P644</f>
        <v>0</v>
      </c>
      <c r="Q513" s="214"/>
      <c r="R513" s="215">
        <f>R514+R530+R543+R566+R597+R626+R638+R644</f>
        <v>1.65404865</v>
      </c>
      <c r="S513" s="214"/>
      <c r="T513" s="216">
        <f>T514+T530+T543+T566+T597+T626+T638+T644</f>
        <v>0.10453918</v>
      </c>
      <c r="AR513" s="217" t="s">
        <v>85</v>
      </c>
      <c r="AT513" s="218" t="s">
        <v>75</v>
      </c>
      <c r="AU513" s="218" t="s">
        <v>76</v>
      </c>
      <c r="AY513" s="217" t="s">
        <v>161</v>
      </c>
      <c r="BK513" s="219">
        <f>BK514+BK530+BK543+BK566+BK597+BK626+BK638+BK644</f>
        <v>0</v>
      </c>
    </row>
    <row r="514" s="10" customFormat="1" ht="19.92" customHeight="1">
      <c r="B514" s="206"/>
      <c r="C514" s="207"/>
      <c r="D514" s="208" t="s">
        <v>75</v>
      </c>
      <c r="E514" s="220" t="s">
        <v>643</v>
      </c>
      <c r="F514" s="220" t="s">
        <v>644</v>
      </c>
      <c r="G514" s="207"/>
      <c r="H514" s="207"/>
      <c r="I514" s="210"/>
      <c r="J514" s="221">
        <f>BK514</f>
        <v>0</v>
      </c>
      <c r="K514" s="207"/>
      <c r="L514" s="212"/>
      <c r="M514" s="213"/>
      <c r="N514" s="214"/>
      <c r="O514" s="214"/>
      <c r="P514" s="215">
        <f>SUM(P515:P529)</f>
        <v>0</v>
      </c>
      <c r="Q514" s="214"/>
      <c r="R514" s="215">
        <f>SUM(R515:R529)</f>
        <v>0.37061319999999998</v>
      </c>
      <c r="S514" s="214"/>
      <c r="T514" s="216">
        <f>SUM(T515:T529)</f>
        <v>0</v>
      </c>
      <c r="AR514" s="217" t="s">
        <v>85</v>
      </c>
      <c r="AT514" s="218" t="s">
        <v>75</v>
      </c>
      <c r="AU514" s="218" t="s">
        <v>25</v>
      </c>
      <c r="AY514" s="217" t="s">
        <v>161</v>
      </c>
      <c r="BK514" s="219">
        <f>SUM(BK515:BK529)</f>
        <v>0</v>
      </c>
    </row>
    <row r="515" s="1" customFormat="1" ht="25.5" customHeight="1">
      <c r="B515" s="46"/>
      <c r="C515" s="222" t="s">
        <v>645</v>
      </c>
      <c r="D515" s="222" t="s">
        <v>164</v>
      </c>
      <c r="E515" s="223" t="s">
        <v>646</v>
      </c>
      <c r="F515" s="224" t="s">
        <v>647</v>
      </c>
      <c r="G515" s="225" t="s">
        <v>213</v>
      </c>
      <c r="H515" s="226">
        <v>76.221999999999994</v>
      </c>
      <c r="I515" s="227"/>
      <c r="J515" s="228">
        <f>ROUND(I515*H515,2)</f>
        <v>0</v>
      </c>
      <c r="K515" s="224" t="s">
        <v>168</v>
      </c>
      <c r="L515" s="72"/>
      <c r="M515" s="229" t="s">
        <v>24</v>
      </c>
      <c r="N515" s="230" t="s">
        <v>47</v>
      </c>
      <c r="O515" s="47"/>
      <c r="P515" s="231">
        <f>O515*H515</f>
        <v>0</v>
      </c>
      <c r="Q515" s="231">
        <v>0</v>
      </c>
      <c r="R515" s="231">
        <f>Q515*H515</f>
        <v>0</v>
      </c>
      <c r="S515" s="231">
        <v>0</v>
      </c>
      <c r="T515" s="232">
        <f>S515*H515</f>
        <v>0</v>
      </c>
      <c r="AR515" s="24" t="s">
        <v>306</v>
      </c>
      <c r="AT515" s="24" t="s">
        <v>164</v>
      </c>
      <c r="AU515" s="24" t="s">
        <v>85</v>
      </c>
      <c r="AY515" s="24" t="s">
        <v>161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24" t="s">
        <v>25</v>
      </c>
      <c r="BK515" s="233">
        <f>ROUND(I515*H515,2)</f>
        <v>0</v>
      </c>
      <c r="BL515" s="24" t="s">
        <v>306</v>
      </c>
      <c r="BM515" s="24" t="s">
        <v>648</v>
      </c>
    </row>
    <row r="516" s="12" customFormat="1">
      <c r="B516" s="245"/>
      <c r="C516" s="246"/>
      <c r="D516" s="236" t="s">
        <v>171</v>
      </c>
      <c r="E516" s="247" t="s">
        <v>24</v>
      </c>
      <c r="F516" s="248" t="s">
        <v>105</v>
      </c>
      <c r="G516" s="246"/>
      <c r="H516" s="249">
        <v>18.606000000000002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AT516" s="255" t="s">
        <v>171</v>
      </c>
      <c r="AU516" s="255" t="s">
        <v>85</v>
      </c>
      <c r="AV516" s="12" t="s">
        <v>85</v>
      </c>
      <c r="AW516" s="12" t="s">
        <v>40</v>
      </c>
      <c r="AX516" s="12" t="s">
        <v>76</v>
      </c>
      <c r="AY516" s="255" t="s">
        <v>161</v>
      </c>
    </row>
    <row r="517" s="12" customFormat="1">
      <c r="B517" s="245"/>
      <c r="C517" s="246"/>
      <c r="D517" s="236" t="s">
        <v>171</v>
      </c>
      <c r="E517" s="247" t="s">
        <v>24</v>
      </c>
      <c r="F517" s="248" t="s">
        <v>111</v>
      </c>
      <c r="G517" s="246"/>
      <c r="H517" s="249">
        <v>52.140999999999998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AT517" s="255" t="s">
        <v>171</v>
      </c>
      <c r="AU517" s="255" t="s">
        <v>85</v>
      </c>
      <c r="AV517" s="12" t="s">
        <v>85</v>
      </c>
      <c r="AW517" s="12" t="s">
        <v>40</v>
      </c>
      <c r="AX517" s="12" t="s">
        <v>76</v>
      </c>
      <c r="AY517" s="255" t="s">
        <v>161</v>
      </c>
    </row>
    <row r="518" s="12" customFormat="1">
      <c r="B518" s="245"/>
      <c r="C518" s="246"/>
      <c r="D518" s="236" t="s">
        <v>171</v>
      </c>
      <c r="E518" s="247" t="s">
        <v>24</v>
      </c>
      <c r="F518" s="248" t="s">
        <v>649</v>
      </c>
      <c r="G518" s="246"/>
      <c r="H518" s="249">
        <v>5.4749999999999996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AT518" s="255" t="s">
        <v>171</v>
      </c>
      <c r="AU518" s="255" t="s">
        <v>85</v>
      </c>
      <c r="AV518" s="12" t="s">
        <v>85</v>
      </c>
      <c r="AW518" s="12" t="s">
        <v>40</v>
      </c>
      <c r="AX518" s="12" t="s">
        <v>76</v>
      </c>
      <c r="AY518" s="255" t="s">
        <v>161</v>
      </c>
    </row>
    <row r="519" s="13" customFormat="1">
      <c r="B519" s="256"/>
      <c r="C519" s="257"/>
      <c r="D519" s="236" t="s">
        <v>171</v>
      </c>
      <c r="E519" s="258" t="s">
        <v>24</v>
      </c>
      <c r="F519" s="259" t="s">
        <v>175</v>
      </c>
      <c r="G519" s="257"/>
      <c r="H519" s="260">
        <v>76.221999999999994</v>
      </c>
      <c r="I519" s="261"/>
      <c r="J519" s="257"/>
      <c r="K519" s="257"/>
      <c r="L519" s="262"/>
      <c r="M519" s="263"/>
      <c r="N519" s="264"/>
      <c r="O519" s="264"/>
      <c r="P519" s="264"/>
      <c r="Q519" s="264"/>
      <c r="R519" s="264"/>
      <c r="S519" s="264"/>
      <c r="T519" s="265"/>
      <c r="AT519" s="266" t="s">
        <v>171</v>
      </c>
      <c r="AU519" s="266" t="s">
        <v>85</v>
      </c>
      <c r="AV519" s="13" t="s">
        <v>169</v>
      </c>
      <c r="AW519" s="13" t="s">
        <v>40</v>
      </c>
      <c r="AX519" s="13" t="s">
        <v>25</v>
      </c>
      <c r="AY519" s="266" t="s">
        <v>161</v>
      </c>
    </row>
    <row r="520" s="1" customFormat="1" ht="16.5" customHeight="1">
      <c r="B520" s="46"/>
      <c r="C520" s="278" t="s">
        <v>650</v>
      </c>
      <c r="D520" s="278" t="s">
        <v>651</v>
      </c>
      <c r="E520" s="279" t="s">
        <v>652</v>
      </c>
      <c r="F520" s="280" t="s">
        <v>653</v>
      </c>
      <c r="G520" s="281" t="s">
        <v>654</v>
      </c>
      <c r="H520" s="282">
        <v>0.023</v>
      </c>
      <c r="I520" s="283"/>
      <c r="J520" s="284">
        <f>ROUND(I520*H520,2)</f>
        <v>0</v>
      </c>
      <c r="K520" s="280" t="s">
        <v>168</v>
      </c>
      <c r="L520" s="285"/>
      <c r="M520" s="286" t="s">
        <v>24</v>
      </c>
      <c r="N520" s="287" t="s">
        <v>47</v>
      </c>
      <c r="O520" s="47"/>
      <c r="P520" s="231">
        <f>O520*H520</f>
        <v>0</v>
      </c>
      <c r="Q520" s="231">
        <v>0.001</v>
      </c>
      <c r="R520" s="231">
        <f>Q520*H520</f>
        <v>2.3E-05</v>
      </c>
      <c r="S520" s="231">
        <v>0</v>
      </c>
      <c r="T520" s="232">
        <f>S520*H520</f>
        <v>0</v>
      </c>
      <c r="AR520" s="24" t="s">
        <v>398</v>
      </c>
      <c r="AT520" s="24" t="s">
        <v>651</v>
      </c>
      <c r="AU520" s="24" t="s">
        <v>85</v>
      </c>
      <c r="AY520" s="24" t="s">
        <v>161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24" t="s">
        <v>25</v>
      </c>
      <c r="BK520" s="233">
        <f>ROUND(I520*H520,2)</f>
        <v>0</v>
      </c>
      <c r="BL520" s="24" t="s">
        <v>306</v>
      </c>
      <c r="BM520" s="24" t="s">
        <v>655</v>
      </c>
    </row>
    <row r="521" s="12" customFormat="1">
      <c r="B521" s="245"/>
      <c r="C521" s="246"/>
      <c r="D521" s="236" t="s">
        <v>171</v>
      </c>
      <c r="E521" s="246"/>
      <c r="F521" s="248" t="s">
        <v>656</v>
      </c>
      <c r="G521" s="246"/>
      <c r="H521" s="249">
        <v>0.023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AT521" s="255" t="s">
        <v>171</v>
      </c>
      <c r="AU521" s="255" t="s">
        <v>85</v>
      </c>
      <c r="AV521" s="12" t="s">
        <v>85</v>
      </c>
      <c r="AW521" s="12" t="s">
        <v>6</v>
      </c>
      <c r="AX521" s="12" t="s">
        <v>25</v>
      </c>
      <c r="AY521" s="255" t="s">
        <v>161</v>
      </c>
    </row>
    <row r="522" s="1" customFormat="1" ht="16.5" customHeight="1">
      <c r="B522" s="46"/>
      <c r="C522" s="222" t="s">
        <v>657</v>
      </c>
      <c r="D522" s="222" t="s">
        <v>164</v>
      </c>
      <c r="E522" s="223" t="s">
        <v>658</v>
      </c>
      <c r="F522" s="224" t="s">
        <v>659</v>
      </c>
      <c r="G522" s="225" t="s">
        <v>213</v>
      </c>
      <c r="H522" s="226">
        <v>76.221999999999994</v>
      </c>
      <c r="I522" s="227"/>
      <c r="J522" s="228">
        <f>ROUND(I522*H522,2)</f>
        <v>0</v>
      </c>
      <c r="K522" s="224" t="s">
        <v>168</v>
      </c>
      <c r="L522" s="72"/>
      <c r="M522" s="229" t="s">
        <v>24</v>
      </c>
      <c r="N522" s="230" t="s">
        <v>47</v>
      </c>
      <c r="O522" s="47"/>
      <c r="P522" s="231">
        <f>O522*H522</f>
        <v>0</v>
      </c>
      <c r="Q522" s="231">
        <v>0.00040000000000000002</v>
      </c>
      <c r="R522" s="231">
        <f>Q522*H522</f>
        <v>0.0304888</v>
      </c>
      <c r="S522" s="231">
        <v>0</v>
      </c>
      <c r="T522" s="232">
        <f>S522*H522</f>
        <v>0</v>
      </c>
      <c r="AR522" s="24" t="s">
        <v>306</v>
      </c>
      <c r="AT522" s="24" t="s">
        <v>164</v>
      </c>
      <c r="AU522" s="24" t="s">
        <v>85</v>
      </c>
      <c r="AY522" s="24" t="s">
        <v>161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24" t="s">
        <v>25</v>
      </c>
      <c r="BK522" s="233">
        <f>ROUND(I522*H522,2)</f>
        <v>0</v>
      </c>
      <c r="BL522" s="24" t="s">
        <v>306</v>
      </c>
      <c r="BM522" s="24" t="s">
        <v>660</v>
      </c>
    </row>
    <row r="523" s="12" customFormat="1">
      <c r="B523" s="245"/>
      <c r="C523" s="246"/>
      <c r="D523" s="236" t="s">
        <v>171</v>
      </c>
      <c r="E523" s="247" t="s">
        <v>24</v>
      </c>
      <c r="F523" s="248" t="s">
        <v>105</v>
      </c>
      <c r="G523" s="246"/>
      <c r="H523" s="249">
        <v>18.606000000000002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AT523" s="255" t="s">
        <v>171</v>
      </c>
      <c r="AU523" s="255" t="s">
        <v>85</v>
      </c>
      <c r="AV523" s="12" t="s">
        <v>85</v>
      </c>
      <c r="AW523" s="12" t="s">
        <v>40</v>
      </c>
      <c r="AX523" s="12" t="s">
        <v>76</v>
      </c>
      <c r="AY523" s="255" t="s">
        <v>161</v>
      </c>
    </row>
    <row r="524" s="12" customFormat="1">
      <c r="B524" s="245"/>
      <c r="C524" s="246"/>
      <c r="D524" s="236" t="s">
        <v>171</v>
      </c>
      <c r="E524" s="247" t="s">
        <v>24</v>
      </c>
      <c r="F524" s="248" t="s">
        <v>111</v>
      </c>
      <c r="G524" s="246"/>
      <c r="H524" s="249">
        <v>52.140999999999998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AT524" s="255" t="s">
        <v>171</v>
      </c>
      <c r="AU524" s="255" t="s">
        <v>85</v>
      </c>
      <c r="AV524" s="12" t="s">
        <v>85</v>
      </c>
      <c r="AW524" s="12" t="s">
        <v>40</v>
      </c>
      <c r="AX524" s="12" t="s">
        <v>76</v>
      </c>
      <c r="AY524" s="255" t="s">
        <v>161</v>
      </c>
    </row>
    <row r="525" s="12" customFormat="1">
      <c r="B525" s="245"/>
      <c r="C525" s="246"/>
      <c r="D525" s="236" t="s">
        <v>171</v>
      </c>
      <c r="E525" s="247" t="s">
        <v>24</v>
      </c>
      <c r="F525" s="248" t="s">
        <v>649</v>
      </c>
      <c r="G525" s="246"/>
      <c r="H525" s="249">
        <v>5.4749999999999996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AT525" s="255" t="s">
        <v>171</v>
      </c>
      <c r="AU525" s="255" t="s">
        <v>85</v>
      </c>
      <c r="AV525" s="12" t="s">
        <v>85</v>
      </c>
      <c r="AW525" s="12" t="s">
        <v>40</v>
      </c>
      <c r="AX525" s="12" t="s">
        <v>76</v>
      </c>
      <c r="AY525" s="255" t="s">
        <v>161</v>
      </c>
    </row>
    <row r="526" s="13" customFormat="1">
      <c r="B526" s="256"/>
      <c r="C526" s="257"/>
      <c r="D526" s="236" t="s">
        <v>171</v>
      </c>
      <c r="E526" s="258" t="s">
        <v>24</v>
      </c>
      <c r="F526" s="259" t="s">
        <v>175</v>
      </c>
      <c r="G526" s="257"/>
      <c r="H526" s="260">
        <v>76.221999999999994</v>
      </c>
      <c r="I526" s="261"/>
      <c r="J526" s="257"/>
      <c r="K526" s="257"/>
      <c r="L526" s="262"/>
      <c r="M526" s="263"/>
      <c r="N526" s="264"/>
      <c r="O526" s="264"/>
      <c r="P526" s="264"/>
      <c r="Q526" s="264"/>
      <c r="R526" s="264"/>
      <c r="S526" s="264"/>
      <c r="T526" s="265"/>
      <c r="AT526" s="266" t="s">
        <v>171</v>
      </c>
      <c r="AU526" s="266" t="s">
        <v>85</v>
      </c>
      <c r="AV526" s="13" t="s">
        <v>169</v>
      </c>
      <c r="AW526" s="13" t="s">
        <v>40</v>
      </c>
      <c r="AX526" s="13" t="s">
        <v>25</v>
      </c>
      <c r="AY526" s="266" t="s">
        <v>161</v>
      </c>
    </row>
    <row r="527" s="1" customFormat="1" ht="25.5" customHeight="1">
      <c r="B527" s="46"/>
      <c r="C527" s="278" t="s">
        <v>661</v>
      </c>
      <c r="D527" s="278" t="s">
        <v>651</v>
      </c>
      <c r="E527" s="279" t="s">
        <v>662</v>
      </c>
      <c r="F527" s="280" t="s">
        <v>663</v>
      </c>
      <c r="G527" s="281" t="s">
        <v>213</v>
      </c>
      <c r="H527" s="282">
        <v>87.655000000000001</v>
      </c>
      <c r="I527" s="283"/>
      <c r="J527" s="284">
        <f>ROUND(I527*H527,2)</f>
        <v>0</v>
      </c>
      <c r="K527" s="280" t="s">
        <v>24</v>
      </c>
      <c r="L527" s="285"/>
      <c r="M527" s="286" t="s">
        <v>24</v>
      </c>
      <c r="N527" s="287" t="s">
        <v>47</v>
      </c>
      <c r="O527" s="47"/>
      <c r="P527" s="231">
        <f>O527*H527</f>
        <v>0</v>
      </c>
      <c r="Q527" s="231">
        <v>0.0038800000000000002</v>
      </c>
      <c r="R527" s="231">
        <f>Q527*H527</f>
        <v>0.3401014</v>
      </c>
      <c r="S527" s="231">
        <v>0</v>
      </c>
      <c r="T527" s="232">
        <f>S527*H527</f>
        <v>0</v>
      </c>
      <c r="AR527" s="24" t="s">
        <v>398</v>
      </c>
      <c r="AT527" s="24" t="s">
        <v>651</v>
      </c>
      <c r="AU527" s="24" t="s">
        <v>85</v>
      </c>
      <c r="AY527" s="24" t="s">
        <v>161</v>
      </c>
      <c r="BE527" s="233">
        <f>IF(N527="základní",J527,0)</f>
        <v>0</v>
      </c>
      <c r="BF527" s="233">
        <f>IF(N527="snížená",J527,0)</f>
        <v>0</v>
      </c>
      <c r="BG527" s="233">
        <f>IF(N527="zákl. přenesená",J527,0)</f>
        <v>0</v>
      </c>
      <c r="BH527" s="233">
        <f>IF(N527="sníž. přenesená",J527,0)</f>
        <v>0</v>
      </c>
      <c r="BI527" s="233">
        <f>IF(N527="nulová",J527,0)</f>
        <v>0</v>
      </c>
      <c r="BJ527" s="24" t="s">
        <v>25</v>
      </c>
      <c r="BK527" s="233">
        <f>ROUND(I527*H527,2)</f>
        <v>0</v>
      </c>
      <c r="BL527" s="24" t="s">
        <v>306</v>
      </c>
      <c r="BM527" s="24" t="s">
        <v>664</v>
      </c>
    </row>
    <row r="528" s="12" customFormat="1">
      <c r="B528" s="245"/>
      <c r="C528" s="246"/>
      <c r="D528" s="236" t="s">
        <v>171</v>
      </c>
      <c r="E528" s="246"/>
      <c r="F528" s="248" t="s">
        <v>665</v>
      </c>
      <c r="G528" s="246"/>
      <c r="H528" s="249">
        <v>87.655000000000001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AT528" s="255" t="s">
        <v>171</v>
      </c>
      <c r="AU528" s="255" t="s">
        <v>85</v>
      </c>
      <c r="AV528" s="12" t="s">
        <v>85</v>
      </c>
      <c r="AW528" s="12" t="s">
        <v>6</v>
      </c>
      <c r="AX528" s="12" t="s">
        <v>25</v>
      </c>
      <c r="AY528" s="255" t="s">
        <v>161</v>
      </c>
    </row>
    <row r="529" s="1" customFormat="1" ht="25.5" customHeight="1">
      <c r="B529" s="46"/>
      <c r="C529" s="222" t="s">
        <v>666</v>
      </c>
      <c r="D529" s="222" t="s">
        <v>164</v>
      </c>
      <c r="E529" s="223" t="s">
        <v>667</v>
      </c>
      <c r="F529" s="224" t="s">
        <v>668</v>
      </c>
      <c r="G529" s="225" t="s">
        <v>190</v>
      </c>
      <c r="H529" s="226">
        <v>0.371</v>
      </c>
      <c r="I529" s="227"/>
      <c r="J529" s="228">
        <f>ROUND(I529*H529,2)</f>
        <v>0</v>
      </c>
      <c r="K529" s="224" t="s">
        <v>168</v>
      </c>
      <c r="L529" s="72"/>
      <c r="M529" s="229" t="s">
        <v>24</v>
      </c>
      <c r="N529" s="230" t="s">
        <v>47</v>
      </c>
      <c r="O529" s="47"/>
      <c r="P529" s="231">
        <f>O529*H529</f>
        <v>0</v>
      </c>
      <c r="Q529" s="231">
        <v>0</v>
      </c>
      <c r="R529" s="231">
        <f>Q529*H529</f>
        <v>0</v>
      </c>
      <c r="S529" s="231">
        <v>0</v>
      </c>
      <c r="T529" s="232">
        <f>S529*H529</f>
        <v>0</v>
      </c>
      <c r="AR529" s="24" t="s">
        <v>306</v>
      </c>
      <c r="AT529" s="24" t="s">
        <v>164</v>
      </c>
      <c r="AU529" s="24" t="s">
        <v>85</v>
      </c>
      <c r="AY529" s="24" t="s">
        <v>161</v>
      </c>
      <c r="BE529" s="233">
        <f>IF(N529="základní",J529,0)</f>
        <v>0</v>
      </c>
      <c r="BF529" s="233">
        <f>IF(N529="snížená",J529,0)</f>
        <v>0</v>
      </c>
      <c r="BG529" s="233">
        <f>IF(N529="zákl. přenesená",J529,0)</f>
        <v>0</v>
      </c>
      <c r="BH529" s="233">
        <f>IF(N529="sníž. přenesená",J529,0)</f>
        <v>0</v>
      </c>
      <c r="BI529" s="233">
        <f>IF(N529="nulová",J529,0)</f>
        <v>0</v>
      </c>
      <c r="BJ529" s="24" t="s">
        <v>25</v>
      </c>
      <c r="BK529" s="233">
        <f>ROUND(I529*H529,2)</f>
        <v>0</v>
      </c>
      <c r="BL529" s="24" t="s">
        <v>306</v>
      </c>
      <c r="BM529" s="24" t="s">
        <v>669</v>
      </c>
    </row>
    <row r="530" s="10" customFormat="1" ht="29.88" customHeight="1">
      <c r="B530" s="206"/>
      <c r="C530" s="207"/>
      <c r="D530" s="208" t="s">
        <v>75</v>
      </c>
      <c r="E530" s="220" t="s">
        <v>670</v>
      </c>
      <c r="F530" s="220" t="s">
        <v>671</v>
      </c>
      <c r="G530" s="207"/>
      <c r="H530" s="207"/>
      <c r="I530" s="210"/>
      <c r="J530" s="221">
        <f>BK530</f>
        <v>0</v>
      </c>
      <c r="K530" s="207"/>
      <c r="L530" s="212"/>
      <c r="M530" s="213"/>
      <c r="N530" s="214"/>
      <c r="O530" s="214"/>
      <c r="P530" s="215">
        <f>SUM(P531:P542)</f>
        <v>0</v>
      </c>
      <c r="Q530" s="214"/>
      <c r="R530" s="215">
        <f>SUM(R531:R542)</f>
        <v>0.29442400000000002</v>
      </c>
      <c r="S530" s="214"/>
      <c r="T530" s="216">
        <f>SUM(T531:T542)</f>
        <v>0</v>
      </c>
      <c r="AR530" s="217" t="s">
        <v>85</v>
      </c>
      <c r="AT530" s="218" t="s">
        <v>75</v>
      </c>
      <c r="AU530" s="218" t="s">
        <v>25</v>
      </c>
      <c r="AY530" s="217" t="s">
        <v>161</v>
      </c>
      <c r="BK530" s="219">
        <f>SUM(BK531:BK542)</f>
        <v>0</v>
      </c>
    </row>
    <row r="531" s="1" customFormat="1" ht="25.5" customHeight="1">
      <c r="B531" s="46"/>
      <c r="C531" s="222" t="s">
        <v>672</v>
      </c>
      <c r="D531" s="222" t="s">
        <v>164</v>
      </c>
      <c r="E531" s="223" t="s">
        <v>673</v>
      </c>
      <c r="F531" s="224" t="s">
        <v>674</v>
      </c>
      <c r="G531" s="225" t="s">
        <v>213</v>
      </c>
      <c r="H531" s="226">
        <v>70.747</v>
      </c>
      <c r="I531" s="227"/>
      <c r="J531" s="228">
        <f>ROUND(I531*H531,2)</f>
        <v>0</v>
      </c>
      <c r="K531" s="224" t="s">
        <v>168</v>
      </c>
      <c r="L531" s="72"/>
      <c r="M531" s="229" t="s">
        <v>24</v>
      </c>
      <c r="N531" s="230" t="s">
        <v>47</v>
      </c>
      <c r="O531" s="47"/>
      <c r="P531" s="231">
        <f>O531*H531</f>
        <v>0</v>
      </c>
      <c r="Q531" s="231">
        <v>0</v>
      </c>
      <c r="R531" s="231">
        <f>Q531*H531</f>
        <v>0</v>
      </c>
      <c r="S531" s="231">
        <v>0</v>
      </c>
      <c r="T531" s="232">
        <f>S531*H531</f>
        <v>0</v>
      </c>
      <c r="AR531" s="24" t="s">
        <v>306</v>
      </c>
      <c r="AT531" s="24" t="s">
        <v>164</v>
      </c>
      <c r="AU531" s="24" t="s">
        <v>85</v>
      </c>
      <c r="AY531" s="24" t="s">
        <v>161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24" t="s">
        <v>25</v>
      </c>
      <c r="BK531" s="233">
        <f>ROUND(I531*H531,2)</f>
        <v>0</v>
      </c>
      <c r="BL531" s="24" t="s">
        <v>306</v>
      </c>
      <c r="BM531" s="24" t="s">
        <v>675</v>
      </c>
    </row>
    <row r="532" s="12" customFormat="1">
      <c r="B532" s="245"/>
      <c r="C532" s="246"/>
      <c r="D532" s="236" t="s">
        <v>171</v>
      </c>
      <c r="E532" s="247" t="s">
        <v>24</v>
      </c>
      <c r="F532" s="248" t="s">
        <v>105</v>
      </c>
      <c r="G532" s="246"/>
      <c r="H532" s="249">
        <v>18.606000000000002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AT532" s="255" t="s">
        <v>171</v>
      </c>
      <c r="AU532" s="255" t="s">
        <v>85</v>
      </c>
      <c r="AV532" s="12" t="s">
        <v>85</v>
      </c>
      <c r="AW532" s="12" t="s">
        <v>40</v>
      </c>
      <c r="AX532" s="12" t="s">
        <v>76</v>
      </c>
      <c r="AY532" s="255" t="s">
        <v>161</v>
      </c>
    </row>
    <row r="533" s="12" customFormat="1">
      <c r="B533" s="245"/>
      <c r="C533" s="246"/>
      <c r="D533" s="236" t="s">
        <v>171</v>
      </c>
      <c r="E533" s="247" t="s">
        <v>24</v>
      </c>
      <c r="F533" s="248" t="s">
        <v>111</v>
      </c>
      <c r="G533" s="246"/>
      <c r="H533" s="249">
        <v>52.140999999999998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AT533" s="255" t="s">
        <v>171</v>
      </c>
      <c r="AU533" s="255" t="s">
        <v>85</v>
      </c>
      <c r="AV533" s="12" t="s">
        <v>85</v>
      </c>
      <c r="AW533" s="12" t="s">
        <v>40</v>
      </c>
      <c r="AX533" s="12" t="s">
        <v>76</v>
      </c>
      <c r="AY533" s="255" t="s">
        <v>161</v>
      </c>
    </row>
    <row r="534" s="13" customFormat="1">
      <c r="B534" s="256"/>
      <c r="C534" s="257"/>
      <c r="D534" s="236" t="s">
        <v>171</v>
      </c>
      <c r="E534" s="258" t="s">
        <v>24</v>
      </c>
      <c r="F534" s="259" t="s">
        <v>175</v>
      </c>
      <c r="G534" s="257"/>
      <c r="H534" s="260">
        <v>70.747</v>
      </c>
      <c r="I534" s="261"/>
      <c r="J534" s="257"/>
      <c r="K534" s="257"/>
      <c r="L534" s="262"/>
      <c r="M534" s="263"/>
      <c r="N534" s="264"/>
      <c r="O534" s="264"/>
      <c r="P534" s="264"/>
      <c r="Q534" s="264"/>
      <c r="R534" s="264"/>
      <c r="S534" s="264"/>
      <c r="T534" s="265"/>
      <c r="AT534" s="266" t="s">
        <v>171</v>
      </c>
      <c r="AU534" s="266" t="s">
        <v>85</v>
      </c>
      <c r="AV534" s="13" t="s">
        <v>169</v>
      </c>
      <c r="AW534" s="13" t="s">
        <v>40</v>
      </c>
      <c r="AX534" s="13" t="s">
        <v>25</v>
      </c>
      <c r="AY534" s="266" t="s">
        <v>161</v>
      </c>
    </row>
    <row r="535" s="1" customFormat="1" ht="16.5" customHeight="1">
      <c r="B535" s="46"/>
      <c r="C535" s="278" t="s">
        <v>676</v>
      </c>
      <c r="D535" s="278" t="s">
        <v>651</v>
      </c>
      <c r="E535" s="279" t="s">
        <v>677</v>
      </c>
      <c r="F535" s="280" t="s">
        <v>678</v>
      </c>
      <c r="G535" s="281" t="s">
        <v>213</v>
      </c>
      <c r="H535" s="282">
        <v>54.247999999999998</v>
      </c>
      <c r="I535" s="283"/>
      <c r="J535" s="284">
        <f>ROUND(I535*H535,2)</f>
        <v>0</v>
      </c>
      <c r="K535" s="280" t="s">
        <v>24</v>
      </c>
      <c r="L535" s="285"/>
      <c r="M535" s="286" t="s">
        <v>24</v>
      </c>
      <c r="N535" s="287" t="s">
        <v>47</v>
      </c>
      <c r="O535" s="47"/>
      <c r="P535" s="231">
        <f>O535*H535</f>
        <v>0</v>
      </c>
      <c r="Q535" s="231">
        <v>0.0040000000000000001</v>
      </c>
      <c r="R535" s="231">
        <f>Q535*H535</f>
        <v>0.21699199999999999</v>
      </c>
      <c r="S535" s="231">
        <v>0</v>
      </c>
      <c r="T535" s="232">
        <f>S535*H535</f>
        <v>0</v>
      </c>
      <c r="AR535" s="24" t="s">
        <v>398</v>
      </c>
      <c r="AT535" s="24" t="s">
        <v>651</v>
      </c>
      <c r="AU535" s="24" t="s">
        <v>85</v>
      </c>
      <c r="AY535" s="24" t="s">
        <v>161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24" t="s">
        <v>25</v>
      </c>
      <c r="BK535" s="233">
        <f>ROUND(I535*H535,2)</f>
        <v>0</v>
      </c>
      <c r="BL535" s="24" t="s">
        <v>306</v>
      </c>
      <c r="BM535" s="24" t="s">
        <v>679</v>
      </c>
    </row>
    <row r="536" s="12" customFormat="1">
      <c r="B536" s="245"/>
      <c r="C536" s="246"/>
      <c r="D536" s="236" t="s">
        <v>171</v>
      </c>
      <c r="E536" s="247" t="s">
        <v>24</v>
      </c>
      <c r="F536" s="248" t="s">
        <v>680</v>
      </c>
      <c r="G536" s="246"/>
      <c r="H536" s="249">
        <v>53.183999999999998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AT536" s="255" t="s">
        <v>171</v>
      </c>
      <c r="AU536" s="255" t="s">
        <v>85</v>
      </c>
      <c r="AV536" s="12" t="s">
        <v>85</v>
      </c>
      <c r="AW536" s="12" t="s">
        <v>40</v>
      </c>
      <c r="AX536" s="12" t="s">
        <v>25</v>
      </c>
      <c r="AY536" s="255" t="s">
        <v>161</v>
      </c>
    </row>
    <row r="537" s="12" customFormat="1">
      <c r="B537" s="245"/>
      <c r="C537" s="246"/>
      <c r="D537" s="236" t="s">
        <v>171</v>
      </c>
      <c r="E537" s="246"/>
      <c r="F537" s="248" t="s">
        <v>681</v>
      </c>
      <c r="G537" s="246"/>
      <c r="H537" s="249">
        <v>54.247999999999998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AT537" s="255" t="s">
        <v>171</v>
      </c>
      <c r="AU537" s="255" t="s">
        <v>85</v>
      </c>
      <c r="AV537" s="12" t="s">
        <v>85</v>
      </c>
      <c r="AW537" s="12" t="s">
        <v>6</v>
      </c>
      <c r="AX537" s="12" t="s">
        <v>25</v>
      </c>
      <c r="AY537" s="255" t="s">
        <v>161</v>
      </c>
    </row>
    <row r="538" s="1" customFormat="1" ht="16.5" customHeight="1">
      <c r="B538" s="46"/>
      <c r="C538" s="278" t="s">
        <v>682</v>
      </c>
      <c r="D538" s="278" t="s">
        <v>651</v>
      </c>
      <c r="E538" s="279" t="s">
        <v>683</v>
      </c>
      <c r="F538" s="280" t="s">
        <v>684</v>
      </c>
      <c r="G538" s="281" t="s">
        <v>213</v>
      </c>
      <c r="H538" s="282">
        <v>19.358000000000001</v>
      </c>
      <c r="I538" s="283"/>
      <c r="J538" s="284">
        <f>ROUND(I538*H538,2)</f>
        <v>0</v>
      </c>
      <c r="K538" s="280" t="s">
        <v>24</v>
      </c>
      <c r="L538" s="285"/>
      <c r="M538" s="286" t="s">
        <v>24</v>
      </c>
      <c r="N538" s="287" t="s">
        <v>47</v>
      </c>
      <c r="O538" s="47"/>
      <c r="P538" s="231">
        <f>O538*H538</f>
        <v>0</v>
      </c>
      <c r="Q538" s="231">
        <v>0.0040000000000000001</v>
      </c>
      <c r="R538" s="231">
        <f>Q538*H538</f>
        <v>0.077432000000000001</v>
      </c>
      <c r="S538" s="231">
        <v>0</v>
      </c>
      <c r="T538" s="232">
        <f>S538*H538</f>
        <v>0</v>
      </c>
      <c r="AR538" s="24" t="s">
        <v>398</v>
      </c>
      <c r="AT538" s="24" t="s">
        <v>651</v>
      </c>
      <c r="AU538" s="24" t="s">
        <v>85</v>
      </c>
      <c r="AY538" s="24" t="s">
        <v>161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24" t="s">
        <v>25</v>
      </c>
      <c r="BK538" s="233">
        <f>ROUND(I538*H538,2)</f>
        <v>0</v>
      </c>
      <c r="BL538" s="24" t="s">
        <v>306</v>
      </c>
      <c r="BM538" s="24" t="s">
        <v>685</v>
      </c>
    </row>
    <row r="539" s="12" customFormat="1">
      <c r="B539" s="245"/>
      <c r="C539" s="246"/>
      <c r="D539" s="236" t="s">
        <v>171</v>
      </c>
      <c r="E539" s="247" t="s">
        <v>24</v>
      </c>
      <c r="F539" s="248" t="s">
        <v>686</v>
      </c>
      <c r="G539" s="246"/>
      <c r="H539" s="249">
        <v>18.978000000000002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AT539" s="255" t="s">
        <v>171</v>
      </c>
      <c r="AU539" s="255" t="s">
        <v>85</v>
      </c>
      <c r="AV539" s="12" t="s">
        <v>85</v>
      </c>
      <c r="AW539" s="12" t="s">
        <v>40</v>
      </c>
      <c r="AX539" s="12" t="s">
        <v>76</v>
      </c>
      <c r="AY539" s="255" t="s">
        <v>161</v>
      </c>
    </row>
    <row r="540" s="13" customFormat="1">
      <c r="B540" s="256"/>
      <c r="C540" s="257"/>
      <c r="D540" s="236" t="s">
        <v>171</v>
      </c>
      <c r="E540" s="258" t="s">
        <v>24</v>
      </c>
      <c r="F540" s="259" t="s">
        <v>175</v>
      </c>
      <c r="G540" s="257"/>
      <c r="H540" s="260">
        <v>18.978000000000002</v>
      </c>
      <c r="I540" s="261"/>
      <c r="J540" s="257"/>
      <c r="K540" s="257"/>
      <c r="L540" s="262"/>
      <c r="M540" s="263"/>
      <c r="N540" s="264"/>
      <c r="O540" s="264"/>
      <c r="P540" s="264"/>
      <c r="Q540" s="264"/>
      <c r="R540" s="264"/>
      <c r="S540" s="264"/>
      <c r="T540" s="265"/>
      <c r="AT540" s="266" t="s">
        <v>171</v>
      </c>
      <c r="AU540" s="266" t="s">
        <v>85</v>
      </c>
      <c r="AV540" s="13" t="s">
        <v>169</v>
      </c>
      <c r="AW540" s="13" t="s">
        <v>40</v>
      </c>
      <c r="AX540" s="13" t="s">
        <v>25</v>
      </c>
      <c r="AY540" s="266" t="s">
        <v>161</v>
      </c>
    </row>
    <row r="541" s="12" customFormat="1">
      <c r="B541" s="245"/>
      <c r="C541" s="246"/>
      <c r="D541" s="236" t="s">
        <v>171</v>
      </c>
      <c r="E541" s="246"/>
      <c r="F541" s="248" t="s">
        <v>687</v>
      </c>
      <c r="G541" s="246"/>
      <c r="H541" s="249">
        <v>19.358000000000001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AT541" s="255" t="s">
        <v>171</v>
      </c>
      <c r="AU541" s="255" t="s">
        <v>85</v>
      </c>
      <c r="AV541" s="12" t="s">
        <v>85</v>
      </c>
      <c r="AW541" s="12" t="s">
        <v>6</v>
      </c>
      <c r="AX541" s="12" t="s">
        <v>25</v>
      </c>
      <c r="AY541" s="255" t="s">
        <v>161</v>
      </c>
    </row>
    <row r="542" s="1" customFormat="1" ht="16.5" customHeight="1">
      <c r="B542" s="46"/>
      <c r="C542" s="222" t="s">
        <v>688</v>
      </c>
      <c r="D542" s="222" t="s">
        <v>164</v>
      </c>
      <c r="E542" s="223" t="s">
        <v>689</v>
      </c>
      <c r="F542" s="224" t="s">
        <v>690</v>
      </c>
      <c r="G542" s="225" t="s">
        <v>190</v>
      </c>
      <c r="H542" s="226">
        <v>0.29399999999999998</v>
      </c>
      <c r="I542" s="227"/>
      <c r="J542" s="228">
        <f>ROUND(I542*H542,2)</f>
        <v>0</v>
      </c>
      <c r="K542" s="224" t="s">
        <v>168</v>
      </c>
      <c r="L542" s="72"/>
      <c r="M542" s="229" t="s">
        <v>24</v>
      </c>
      <c r="N542" s="230" t="s">
        <v>47</v>
      </c>
      <c r="O542" s="47"/>
      <c r="P542" s="231">
        <f>O542*H542</f>
        <v>0</v>
      </c>
      <c r="Q542" s="231">
        <v>0</v>
      </c>
      <c r="R542" s="231">
        <f>Q542*H542</f>
        <v>0</v>
      </c>
      <c r="S542" s="231">
        <v>0</v>
      </c>
      <c r="T542" s="232">
        <f>S542*H542</f>
        <v>0</v>
      </c>
      <c r="AR542" s="24" t="s">
        <v>306</v>
      </c>
      <c r="AT542" s="24" t="s">
        <v>164</v>
      </c>
      <c r="AU542" s="24" t="s">
        <v>85</v>
      </c>
      <c r="AY542" s="24" t="s">
        <v>161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24" t="s">
        <v>25</v>
      </c>
      <c r="BK542" s="233">
        <f>ROUND(I542*H542,2)</f>
        <v>0</v>
      </c>
      <c r="BL542" s="24" t="s">
        <v>306</v>
      </c>
      <c r="BM542" s="24" t="s">
        <v>691</v>
      </c>
    </row>
    <row r="543" s="10" customFormat="1" ht="29.88" customHeight="1">
      <c r="B543" s="206"/>
      <c r="C543" s="207"/>
      <c r="D543" s="208" t="s">
        <v>75</v>
      </c>
      <c r="E543" s="220" t="s">
        <v>692</v>
      </c>
      <c r="F543" s="220" t="s">
        <v>693</v>
      </c>
      <c r="G543" s="207"/>
      <c r="H543" s="207"/>
      <c r="I543" s="210"/>
      <c r="J543" s="221">
        <f>BK543</f>
        <v>0</v>
      </c>
      <c r="K543" s="207"/>
      <c r="L543" s="212"/>
      <c r="M543" s="213"/>
      <c r="N543" s="214"/>
      <c r="O543" s="214"/>
      <c r="P543" s="215">
        <f>SUM(P544:P565)</f>
        <v>0</v>
      </c>
      <c r="Q543" s="214"/>
      <c r="R543" s="215">
        <f>SUM(R544:R565)</f>
        <v>0.61085917999999995</v>
      </c>
      <c r="S543" s="214"/>
      <c r="T543" s="216">
        <f>SUM(T544:T565)</f>
        <v>0</v>
      </c>
      <c r="AR543" s="217" t="s">
        <v>85</v>
      </c>
      <c r="AT543" s="218" t="s">
        <v>75</v>
      </c>
      <c r="AU543" s="218" t="s">
        <v>25</v>
      </c>
      <c r="AY543" s="217" t="s">
        <v>161</v>
      </c>
      <c r="BK543" s="219">
        <f>SUM(BK544:BK565)</f>
        <v>0</v>
      </c>
    </row>
    <row r="544" s="1" customFormat="1" ht="16.5" customHeight="1">
      <c r="B544" s="46"/>
      <c r="C544" s="222" t="s">
        <v>694</v>
      </c>
      <c r="D544" s="222" t="s">
        <v>164</v>
      </c>
      <c r="E544" s="223" t="s">
        <v>695</v>
      </c>
      <c r="F544" s="224" t="s">
        <v>696</v>
      </c>
      <c r="G544" s="225" t="s">
        <v>213</v>
      </c>
      <c r="H544" s="226">
        <v>5.6509999999999998</v>
      </c>
      <c r="I544" s="227"/>
      <c r="J544" s="228">
        <f>ROUND(I544*H544,2)</f>
        <v>0</v>
      </c>
      <c r="K544" s="224" t="s">
        <v>24</v>
      </c>
      <c r="L544" s="72"/>
      <c r="M544" s="229" t="s">
        <v>24</v>
      </c>
      <c r="N544" s="230" t="s">
        <v>47</v>
      </c>
      <c r="O544" s="47"/>
      <c r="P544" s="231">
        <f>O544*H544</f>
        <v>0</v>
      </c>
      <c r="Q544" s="231">
        <v>0.02478</v>
      </c>
      <c r="R544" s="231">
        <f>Q544*H544</f>
        <v>0.14003178</v>
      </c>
      <c r="S544" s="231">
        <v>0</v>
      </c>
      <c r="T544" s="232">
        <f>S544*H544</f>
        <v>0</v>
      </c>
      <c r="AR544" s="24" t="s">
        <v>306</v>
      </c>
      <c r="AT544" s="24" t="s">
        <v>164</v>
      </c>
      <c r="AU544" s="24" t="s">
        <v>85</v>
      </c>
      <c r="AY544" s="24" t="s">
        <v>161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24" t="s">
        <v>25</v>
      </c>
      <c r="BK544" s="233">
        <f>ROUND(I544*H544,2)</f>
        <v>0</v>
      </c>
      <c r="BL544" s="24" t="s">
        <v>306</v>
      </c>
      <c r="BM544" s="24" t="s">
        <v>697</v>
      </c>
    </row>
    <row r="545" s="11" customFormat="1">
      <c r="B545" s="234"/>
      <c r="C545" s="235"/>
      <c r="D545" s="236" t="s">
        <v>171</v>
      </c>
      <c r="E545" s="237" t="s">
        <v>24</v>
      </c>
      <c r="F545" s="238" t="s">
        <v>698</v>
      </c>
      <c r="G545" s="235"/>
      <c r="H545" s="237" t="s">
        <v>24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AT545" s="244" t="s">
        <v>171</v>
      </c>
      <c r="AU545" s="244" t="s">
        <v>85</v>
      </c>
      <c r="AV545" s="11" t="s">
        <v>25</v>
      </c>
      <c r="AW545" s="11" t="s">
        <v>40</v>
      </c>
      <c r="AX545" s="11" t="s">
        <v>76</v>
      </c>
      <c r="AY545" s="244" t="s">
        <v>161</v>
      </c>
    </row>
    <row r="546" s="12" customFormat="1">
      <c r="B546" s="245"/>
      <c r="C546" s="246"/>
      <c r="D546" s="236" t="s">
        <v>171</v>
      </c>
      <c r="E546" s="247" t="s">
        <v>24</v>
      </c>
      <c r="F546" s="248" t="s">
        <v>699</v>
      </c>
      <c r="G546" s="246"/>
      <c r="H546" s="249">
        <v>5.6509999999999998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AT546" s="255" t="s">
        <v>171</v>
      </c>
      <c r="AU546" s="255" t="s">
        <v>85</v>
      </c>
      <c r="AV546" s="12" t="s">
        <v>85</v>
      </c>
      <c r="AW546" s="12" t="s">
        <v>40</v>
      </c>
      <c r="AX546" s="12" t="s">
        <v>76</v>
      </c>
      <c r="AY546" s="255" t="s">
        <v>161</v>
      </c>
    </row>
    <row r="547" s="14" customFormat="1">
      <c r="B547" s="267"/>
      <c r="C547" s="268"/>
      <c r="D547" s="236" t="s">
        <v>171</v>
      </c>
      <c r="E547" s="269" t="s">
        <v>119</v>
      </c>
      <c r="F547" s="270" t="s">
        <v>257</v>
      </c>
      <c r="G547" s="268"/>
      <c r="H547" s="271">
        <v>5.6509999999999998</v>
      </c>
      <c r="I547" s="272"/>
      <c r="J547" s="268"/>
      <c r="K547" s="268"/>
      <c r="L547" s="273"/>
      <c r="M547" s="274"/>
      <c r="N547" s="275"/>
      <c r="O547" s="275"/>
      <c r="P547" s="275"/>
      <c r="Q547" s="275"/>
      <c r="R547" s="275"/>
      <c r="S547" s="275"/>
      <c r="T547" s="276"/>
      <c r="AT547" s="277" t="s">
        <v>171</v>
      </c>
      <c r="AU547" s="277" t="s">
        <v>85</v>
      </c>
      <c r="AV547" s="14" t="s">
        <v>162</v>
      </c>
      <c r="AW547" s="14" t="s">
        <v>40</v>
      </c>
      <c r="AX547" s="14" t="s">
        <v>76</v>
      </c>
      <c r="AY547" s="277" t="s">
        <v>161</v>
      </c>
    </row>
    <row r="548" s="13" customFormat="1">
      <c r="B548" s="256"/>
      <c r="C548" s="257"/>
      <c r="D548" s="236" t="s">
        <v>171</v>
      </c>
      <c r="E548" s="258" t="s">
        <v>24</v>
      </c>
      <c r="F548" s="259" t="s">
        <v>175</v>
      </c>
      <c r="G548" s="257"/>
      <c r="H548" s="260">
        <v>5.6509999999999998</v>
      </c>
      <c r="I548" s="261"/>
      <c r="J548" s="257"/>
      <c r="K548" s="257"/>
      <c r="L548" s="262"/>
      <c r="M548" s="263"/>
      <c r="N548" s="264"/>
      <c r="O548" s="264"/>
      <c r="P548" s="264"/>
      <c r="Q548" s="264"/>
      <c r="R548" s="264"/>
      <c r="S548" s="264"/>
      <c r="T548" s="265"/>
      <c r="AT548" s="266" t="s">
        <v>171</v>
      </c>
      <c r="AU548" s="266" t="s">
        <v>85</v>
      </c>
      <c r="AV548" s="13" t="s">
        <v>169</v>
      </c>
      <c r="AW548" s="13" t="s">
        <v>40</v>
      </c>
      <c r="AX548" s="13" t="s">
        <v>25</v>
      </c>
      <c r="AY548" s="266" t="s">
        <v>161</v>
      </c>
    </row>
    <row r="549" s="1" customFormat="1" ht="16.5" customHeight="1">
      <c r="B549" s="46"/>
      <c r="C549" s="222" t="s">
        <v>700</v>
      </c>
      <c r="D549" s="222" t="s">
        <v>164</v>
      </c>
      <c r="E549" s="223" t="s">
        <v>701</v>
      </c>
      <c r="F549" s="224" t="s">
        <v>702</v>
      </c>
      <c r="G549" s="225" t="s">
        <v>213</v>
      </c>
      <c r="H549" s="226">
        <v>4.5</v>
      </c>
      <c r="I549" s="227"/>
      <c r="J549" s="228">
        <f>ROUND(I549*H549,2)</f>
        <v>0</v>
      </c>
      <c r="K549" s="224" t="s">
        <v>24</v>
      </c>
      <c r="L549" s="72"/>
      <c r="M549" s="229" t="s">
        <v>24</v>
      </c>
      <c r="N549" s="230" t="s">
        <v>47</v>
      </c>
      <c r="O549" s="47"/>
      <c r="P549" s="231">
        <f>O549*H549</f>
        <v>0</v>
      </c>
      <c r="Q549" s="231">
        <v>0.02478</v>
      </c>
      <c r="R549" s="231">
        <f>Q549*H549</f>
        <v>0.11151</v>
      </c>
      <c r="S549" s="231">
        <v>0</v>
      </c>
      <c r="T549" s="232">
        <f>S549*H549</f>
        <v>0</v>
      </c>
      <c r="AR549" s="24" t="s">
        <v>306</v>
      </c>
      <c r="AT549" s="24" t="s">
        <v>164</v>
      </c>
      <c r="AU549" s="24" t="s">
        <v>85</v>
      </c>
      <c r="AY549" s="24" t="s">
        <v>161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24" t="s">
        <v>25</v>
      </c>
      <c r="BK549" s="233">
        <f>ROUND(I549*H549,2)</f>
        <v>0</v>
      </c>
      <c r="BL549" s="24" t="s">
        <v>306</v>
      </c>
      <c r="BM549" s="24" t="s">
        <v>703</v>
      </c>
    </row>
    <row r="550" s="11" customFormat="1">
      <c r="B550" s="234"/>
      <c r="C550" s="235"/>
      <c r="D550" s="236" t="s">
        <v>171</v>
      </c>
      <c r="E550" s="237" t="s">
        <v>24</v>
      </c>
      <c r="F550" s="238" t="s">
        <v>704</v>
      </c>
      <c r="G550" s="235"/>
      <c r="H550" s="237" t="s">
        <v>24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AT550" s="244" t="s">
        <v>171</v>
      </c>
      <c r="AU550" s="244" t="s">
        <v>85</v>
      </c>
      <c r="AV550" s="11" t="s">
        <v>25</v>
      </c>
      <c r="AW550" s="11" t="s">
        <v>40</v>
      </c>
      <c r="AX550" s="11" t="s">
        <v>76</v>
      </c>
      <c r="AY550" s="244" t="s">
        <v>161</v>
      </c>
    </row>
    <row r="551" s="12" customFormat="1">
      <c r="B551" s="245"/>
      <c r="C551" s="246"/>
      <c r="D551" s="236" t="s">
        <v>171</v>
      </c>
      <c r="E551" s="247" t="s">
        <v>24</v>
      </c>
      <c r="F551" s="248" t="s">
        <v>705</v>
      </c>
      <c r="G551" s="246"/>
      <c r="H551" s="249">
        <v>4.5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AT551" s="255" t="s">
        <v>171</v>
      </c>
      <c r="AU551" s="255" t="s">
        <v>85</v>
      </c>
      <c r="AV551" s="12" t="s">
        <v>85</v>
      </c>
      <c r="AW551" s="12" t="s">
        <v>40</v>
      </c>
      <c r="AX551" s="12" t="s">
        <v>76</v>
      </c>
      <c r="AY551" s="255" t="s">
        <v>161</v>
      </c>
    </row>
    <row r="552" s="14" customFormat="1">
      <c r="B552" s="267"/>
      <c r="C552" s="268"/>
      <c r="D552" s="236" t="s">
        <v>171</v>
      </c>
      <c r="E552" s="269" t="s">
        <v>24</v>
      </c>
      <c r="F552" s="270" t="s">
        <v>257</v>
      </c>
      <c r="G552" s="268"/>
      <c r="H552" s="271">
        <v>4.5</v>
      </c>
      <c r="I552" s="272"/>
      <c r="J552" s="268"/>
      <c r="K552" s="268"/>
      <c r="L552" s="273"/>
      <c r="M552" s="274"/>
      <c r="N552" s="275"/>
      <c r="O552" s="275"/>
      <c r="P552" s="275"/>
      <c r="Q552" s="275"/>
      <c r="R552" s="275"/>
      <c r="S552" s="275"/>
      <c r="T552" s="276"/>
      <c r="AT552" s="277" t="s">
        <v>171</v>
      </c>
      <c r="AU552" s="277" t="s">
        <v>85</v>
      </c>
      <c r="AV552" s="14" t="s">
        <v>162</v>
      </c>
      <c r="AW552" s="14" t="s">
        <v>40</v>
      </c>
      <c r="AX552" s="14" t="s">
        <v>76</v>
      </c>
      <c r="AY552" s="277" t="s">
        <v>161</v>
      </c>
    </row>
    <row r="553" s="13" customFormat="1">
      <c r="B553" s="256"/>
      <c r="C553" s="257"/>
      <c r="D553" s="236" t="s">
        <v>171</v>
      </c>
      <c r="E553" s="258" t="s">
        <v>24</v>
      </c>
      <c r="F553" s="259" t="s">
        <v>175</v>
      </c>
      <c r="G553" s="257"/>
      <c r="H553" s="260">
        <v>4.5</v>
      </c>
      <c r="I553" s="261"/>
      <c r="J553" s="257"/>
      <c r="K553" s="257"/>
      <c r="L553" s="262"/>
      <c r="M553" s="263"/>
      <c r="N553" s="264"/>
      <c r="O553" s="264"/>
      <c r="P553" s="264"/>
      <c r="Q553" s="264"/>
      <c r="R553" s="264"/>
      <c r="S553" s="264"/>
      <c r="T553" s="265"/>
      <c r="AT553" s="266" t="s">
        <v>171</v>
      </c>
      <c r="AU553" s="266" t="s">
        <v>85</v>
      </c>
      <c r="AV553" s="13" t="s">
        <v>169</v>
      </c>
      <c r="AW553" s="13" t="s">
        <v>40</v>
      </c>
      <c r="AX553" s="13" t="s">
        <v>25</v>
      </c>
      <c r="AY553" s="266" t="s">
        <v>161</v>
      </c>
    </row>
    <row r="554" s="1" customFormat="1" ht="25.5" customHeight="1">
      <c r="B554" s="46"/>
      <c r="C554" s="222" t="s">
        <v>706</v>
      </c>
      <c r="D554" s="222" t="s">
        <v>164</v>
      </c>
      <c r="E554" s="223" t="s">
        <v>707</v>
      </c>
      <c r="F554" s="224" t="s">
        <v>708</v>
      </c>
      <c r="G554" s="225" t="s">
        <v>213</v>
      </c>
      <c r="H554" s="226">
        <v>23.780000000000001</v>
      </c>
      <c r="I554" s="227"/>
      <c r="J554" s="228">
        <f>ROUND(I554*H554,2)</f>
        <v>0</v>
      </c>
      <c r="K554" s="224" t="s">
        <v>168</v>
      </c>
      <c r="L554" s="72"/>
      <c r="M554" s="229" t="s">
        <v>24</v>
      </c>
      <c r="N554" s="230" t="s">
        <v>47</v>
      </c>
      <c r="O554" s="47"/>
      <c r="P554" s="231">
        <f>O554*H554</f>
        <v>0</v>
      </c>
      <c r="Q554" s="231">
        <v>0.01223</v>
      </c>
      <c r="R554" s="231">
        <f>Q554*H554</f>
        <v>0.29082940000000002</v>
      </c>
      <c r="S554" s="231">
        <v>0</v>
      </c>
      <c r="T554" s="232">
        <f>S554*H554</f>
        <v>0</v>
      </c>
      <c r="AR554" s="24" t="s">
        <v>306</v>
      </c>
      <c r="AT554" s="24" t="s">
        <v>164</v>
      </c>
      <c r="AU554" s="24" t="s">
        <v>85</v>
      </c>
      <c r="AY554" s="24" t="s">
        <v>161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24" t="s">
        <v>25</v>
      </c>
      <c r="BK554" s="233">
        <f>ROUND(I554*H554,2)</f>
        <v>0</v>
      </c>
      <c r="BL554" s="24" t="s">
        <v>306</v>
      </c>
      <c r="BM554" s="24" t="s">
        <v>709</v>
      </c>
    </row>
    <row r="555" s="11" customFormat="1">
      <c r="B555" s="234"/>
      <c r="C555" s="235"/>
      <c r="D555" s="236" t="s">
        <v>171</v>
      </c>
      <c r="E555" s="237" t="s">
        <v>24</v>
      </c>
      <c r="F555" s="238" t="s">
        <v>710</v>
      </c>
      <c r="G555" s="235"/>
      <c r="H555" s="237" t="s">
        <v>24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AT555" s="244" t="s">
        <v>171</v>
      </c>
      <c r="AU555" s="244" t="s">
        <v>85</v>
      </c>
      <c r="AV555" s="11" t="s">
        <v>25</v>
      </c>
      <c r="AW555" s="11" t="s">
        <v>40</v>
      </c>
      <c r="AX555" s="11" t="s">
        <v>76</v>
      </c>
      <c r="AY555" s="244" t="s">
        <v>161</v>
      </c>
    </row>
    <row r="556" s="12" customFormat="1">
      <c r="B556" s="245"/>
      <c r="C556" s="246"/>
      <c r="D556" s="236" t="s">
        <v>171</v>
      </c>
      <c r="E556" s="247" t="s">
        <v>24</v>
      </c>
      <c r="F556" s="248" t="s">
        <v>711</v>
      </c>
      <c r="G556" s="246"/>
      <c r="H556" s="249">
        <v>17.280000000000001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AT556" s="255" t="s">
        <v>171</v>
      </c>
      <c r="AU556" s="255" t="s">
        <v>85</v>
      </c>
      <c r="AV556" s="12" t="s">
        <v>85</v>
      </c>
      <c r="AW556" s="12" t="s">
        <v>40</v>
      </c>
      <c r="AX556" s="12" t="s">
        <v>76</v>
      </c>
      <c r="AY556" s="255" t="s">
        <v>161</v>
      </c>
    </row>
    <row r="557" s="12" customFormat="1">
      <c r="B557" s="245"/>
      <c r="C557" s="246"/>
      <c r="D557" s="236" t="s">
        <v>171</v>
      </c>
      <c r="E557" s="247" t="s">
        <v>24</v>
      </c>
      <c r="F557" s="248" t="s">
        <v>712</v>
      </c>
      <c r="G557" s="246"/>
      <c r="H557" s="249">
        <v>6.5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AT557" s="255" t="s">
        <v>171</v>
      </c>
      <c r="AU557" s="255" t="s">
        <v>85</v>
      </c>
      <c r="AV557" s="12" t="s">
        <v>85</v>
      </c>
      <c r="AW557" s="12" t="s">
        <v>40</v>
      </c>
      <c r="AX557" s="12" t="s">
        <v>76</v>
      </c>
      <c r="AY557" s="255" t="s">
        <v>161</v>
      </c>
    </row>
    <row r="558" s="12" customFormat="1">
      <c r="B558" s="245"/>
      <c r="C558" s="246"/>
      <c r="D558" s="236" t="s">
        <v>171</v>
      </c>
      <c r="E558" s="247" t="s">
        <v>24</v>
      </c>
      <c r="F558" s="248" t="s">
        <v>24</v>
      </c>
      <c r="G558" s="246"/>
      <c r="H558" s="249">
        <v>0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AT558" s="255" t="s">
        <v>171</v>
      </c>
      <c r="AU558" s="255" t="s">
        <v>85</v>
      </c>
      <c r="AV558" s="12" t="s">
        <v>85</v>
      </c>
      <c r="AW558" s="12" t="s">
        <v>40</v>
      </c>
      <c r="AX558" s="12" t="s">
        <v>76</v>
      </c>
      <c r="AY558" s="255" t="s">
        <v>161</v>
      </c>
    </row>
    <row r="559" s="14" customFormat="1">
      <c r="B559" s="267"/>
      <c r="C559" s="268"/>
      <c r="D559" s="236" t="s">
        <v>171</v>
      </c>
      <c r="E559" s="269" t="s">
        <v>24</v>
      </c>
      <c r="F559" s="270" t="s">
        <v>257</v>
      </c>
      <c r="G559" s="268"/>
      <c r="H559" s="271">
        <v>23.780000000000001</v>
      </c>
      <c r="I559" s="272"/>
      <c r="J559" s="268"/>
      <c r="K559" s="268"/>
      <c r="L559" s="273"/>
      <c r="M559" s="274"/>
      <c r="N559" s="275"/>
      <c r="O559" s="275"/>
      <c r="P559" s="275"/>
      <c r="Q559" s="275"/>
      <c r="R559" s="275"/>
      <c r="S559" s="275"/>
      <c r="T559" s="276"/>
      <c r="AT559" s="277" t="s">
        <v>171</v>
      </c>
      <c r="AU559" s="277" t="s">
        <v>85</v>
      </c>
      <c r="AV559" s="14" t="s">
        <v>162</v>
      </c>
      <c r="AW559" s="14" t="s">
        <v>40</v>
      </c>
      <c r="AX559" s="14" t="s">
        <v>76</v>
      </c>
      <c r="AY559" s="277" t="s">
        <v>161</v>
      </c>
    </row>
    <row r="560" s="13" customFormat="1">
      <c r="B560" s="256"/>
      <c r="C560" s="257"/>
      <c r="D560" s="236" t="s">
        <v>171</v>
      </c>
      <c r="E560" s="258" t="s">
        <v>24</v>
      </c>
      <c r="F560" s="259" t="s">
        <v>175</v>
      </c>
      <c r="G560" s="257"/>
      <c r="H560" s="260">
        <v>23.780000000000001</v>
      </c>
      <c r="I560" s="261"/>
      <c r="J560" s="257"/>
      <c r="K560" s="257"/>
      <c r="L560" s="262"/>
      <c r="M560" s="263"/>
      <c r="N560" s="264"/>
      <c r="O560" s="264"/>
      <c r="P560" s="264"/>
      <c r="Q560" s="264"/>
      <c r="R560" s="264"/>
      <c r="S560" s="264"/>
      <c r="T560" s="265"/>
      <c r="AT560" s="266" t="s">
        <v>171</v>
      </c>
      <c r="AU560" s="266" t="s">
        <v>85</v>
      </c>
      <c r="AV560" s="13" t="s">
        <v>169</v>
      </c>
      <c r="AW560" s="13" t="s">
        <v>40</v>
      </c>
      <c r="AX560" s="13" t="s">
        <v>25</v>
      </c>
      <c r="AY560" s="266" t="s">
        <v>161</v>
      </c>
    </row>
    <row r="561" s="1" customFormat="1" ht="25.5" customHeight="1">
      <c r="B561" s="46"/>
      <c r="C561" s="222" t="s">
        <v>713</v>
      </c>
      <c r="D561" s="222" t="s">
        <v>164</v>
      </c>
      <c r="E561" s="223" t="s">
        <v>714</v>
      </c>
      <c r="F561" s="224" t="s">
        <v>715</v>
      </c>
      <c r="G561" s="225" t="s">
        <v>213</v>
      </c>
      <c r="H561" s="226">
        <v>5.5999999999999996</v>
      </c>
      <c r="I561" s="227"/>
      <c r="J561" s="228">
        <f>ROUND(I561*H561,2)</f>
        <v>0</v>
      </c>
      <c r="K561" s="224" t="s">
        <v>24</v>
      </c>
      <c r="L561" s="72"/>
      <c r="M561" s="229" t="s">
        <v>24</v>
      </c>
      <c r="N561" s="230" t="s">
        <v>47</v>
      </c>
      <c r="O561" s="47"/>
      <c r="P561" s="231">
        <f>O561*H561</f>
        <v>0</v>
      </c>
      <c r="Q561" s="231">
        <v>0.01223</v>
      </c>
      <c r="R561" s="231">
        <f>Q561*H561</f>
        <v>0.068487999999999993</v>
      </c>
      <c r="S561" s="231">
        <v>0</v>
      </c>
      <c r="T561" s="232">
        <f>S561*H561</f>
        <v>0</v>
      </c>
      <c r="AR561" s="24" t="s">
        <v>306</v>
      </c>
      <c r="AT561" s="24" t="s">
        <v>164</v>
      </c>
      <c r="AU561" s="24" t="s">
        <v>85</v>
      </c>
      <c r="AY561" s="24" t="s">
        <v>161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24" t="s">
        <v>25</v>
      </c>
      <c r="BK561" s="233">
        <f>ROUND(I561*H561,2)</f>
        <v>0</v>
      </c>
      <c r="BL561" s="24" t="s">
        <v>306</v>
      </c>
      <c r="BM561" s="24" t="s">
        <v>716</v>
      </c>
    </row>
    <row r="562" s="11" customFormat="1">
      <c r="B562" s="234"/>
      <c r="C562" s="235"/>
      <c r="D562" s="236" t="s">
        <v>171</v>
      </c>
      <c r="E562" s="237" t="s">
        <v>24</v>
      </c>
      <c r="F562" s="238" t="s">
        <v>710</v>
      </c>
      <c r="G562" s="235"/>
      <c r="H562" s="237" t="s">
        <v>24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AT562" s="244" t="s">
        <v>171</v>
      </c>
      <c r="AU562" s="244" t="s">
        <v>85</v>
      </c>
      <c r="AV562" s="11" t="s">
        <v>25</v>
      </c>
      <c r="AW562" s="11" t="s">
        <v>40</v>
      </c>
      <c r="AX562" s="11" t="s">
        <v>76</v>
      </c>
      <c r="AY562" s="244" t="s">
        <v>161</v>
      </c>
    </row>
    <row r="563" s="12" customFormat="1">
      <c r="B563" s="245"/>
      <c r="C563" s="246"/>
      <c r="D563" s="236" t="s">
        <v>171</v>
      </c>
      <c r="E563" s="247" t="s">
        <v>24</v>
      </c>
      <c r="F563" s="248" t="s">
        <v>717</v>
      </c>
      <c r="G563" s="246"/>
      <c r="H563" s="249">
        <v>5.5999999999999996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AT563" s="255" t="s">
        <v>171</v>
      </c>
      <c r="AU563" s="255" t="s">
        <v>85</v>
      </c>
      <c r="AV563" s="12" t="s">
        <v>85</v>
      </c>
      <c r="AW563" s="12" t="s">
        <v>40</v>
      </c>
      <c r="AX563" s="12" t="s">
        <v>76</v>
      </c>
      <c r="AY563" s="255" t="s">
        <v>161</v>
      </c>
    </row>
    <row r="564" s="13" customFormat="1">
      <c r="B564" s="256"/>
      <c r="C564" s="257"/>
      <c r="D564" s="236" t="s">
        <v>171</v>
      </c>
      <c r="E564" s="258" t="s">
        <v>24</v>
      </c>
      <c r="F564" s="259" t="s">
        <v>175</v>
      </c>
      <c r="G564" s="257"/>
      <c r="H564" s="260">
        <v>5.5999999999999996</v>
      </c>
      <c r="I564" s="261"/>
      <c r="J564" s="257"/>
      <c r="K564" s="257"/>
      <c r="L564" s="262"/>
      <c r="M564" s="263"/>
      <c r="N564" s="264"/>
      <c r="O564" s="264"/>
      <c r="P564" s="264"/>
      <c r="Q564" s="264"/>
      <c r="R564" s="264"/>
      <c r="S564" s="264"/>
      <c r="T564" s="265"/>
      <c r="AT564" s="266" t="s">
        <v>171</v>
      </c>
      <c r="AU564" s="266" t="s">
        <v>85</v>
      </c>
      <c r="AV564" s="13" t="s">
        <v>169</v>
      </c>
      <c r="AW564" s="13" t="s">
        <v>40</v>
      </c>
      <c r="AX564" s="13" t="s">
        <v>25</v>
      </c>
      <c r="AY564" s="266" t="s">
        <v>161</v>
      </c>
    </row>
    <row r="565" s="1" customFormat="1" ht="16.5" customHeight="1">
      <c r="B565" s="46"/>
      <c r="C565" s="222" t="s">
        <v>718</v>
      </c>
      <c r="D565" s="222" t="s">
        <v>164</v>
      </c>
      <c r="E565" s="223" t="s">
        <v>719</v>
      </c>
      <c r="F565" s="224" t="s">
        <v>720</v>
      </c>
      <c r="G565" s="225" t="s">
        <v>190</v>
      </c>
      <c r="H565" s="226">
        <v>0.61099999999999999</v>
      </c>
      <c r="I565" s="227"/>
      <c r="J565" s="228">
        <f>ROUND(I565*H565,2)</f>
        <v>0</v>
      </c>
      <c r="K565" s="224" t="s">
        <v>168</v>
      </c>
      <c r="L565" s="72"/>
      <c r="M565" s="229" t="s">
        <v>24</v>
      </c>
      <c r="N565" s="230" t="s">
        <v>47</v>
      </c>
      <c r="O565" s="47"/>
      <c r="P565" s="231">
        <f>O565*H565</f>
        <v>0</v>
      </c>
      <c r="Q565" s="231">
        <v>0</v>
      </c>
      <c r="R565" s="231">
        <f>Q565*H565</f>
        <v>0</v>
      </c>
      <c r="S565" s="231">
        <v>0</v>
      </c>
      <c r="T565" s="232">
        <f>S565*H565</f>
        <v>0</v>
      </c>
      <c r="AR565" s="24" t="s">
        <v>306</v>
      </c>
      <c r="AT565" s="24" t="s">
        <v>164</v>
      </c>
      <c r="AU565" s="24" t="s">
        <v>85</v>
      </c>
      <c r="AY565" s="24" t="s">
        <v>161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24" t="s">
        <v>25</v>
      </c>
      <c r="BK565" s="233">
        <f>ROUND(I565*H565,2)</f>
        <v>0</v>
      </c>
      <c r="BL565" s="24" t="s">
        <v>306</v>
      </c>
      <c r="BM565" s="24" t="s">
        <v>721</v>
      </c>
    </row>
    <row r="566" s="10" customFormat="1" ht="29.88" customHeight="1">
      <c r="B566" s="206"/>
      <c r="C566" s="207"/>
      <c r="D566" s="208" t="s">
        <v>75</v>
      </c>
      <c r="E566" s="220" t="s">
        <v>722</v>
      </c>
      <c r="F566" s="220" t="s">
        <v>723</v>
      </c>
      <c r="G566" s="207"/>
      <c r="H566" s="207"/>
      <c r="I566" s="210"/>
      <c r="J566" s="221">
        <f>BK566</f>
        <v>0</v>
      </c>
      <c r="K566" s="207"/>
      <c r="L566" s="212"/>
      <c r="M566" s="213"/>
      <c r="N566" s="214"/>
      <c r="O566" s="214"/>
      <c r="P566" s="215">
        <f>SUM(P567:P596)</f>
        <v>0</v>
      </c>
      <c r="Q566" s="214"/>
      <c r="R566" s="215">
        <f>SUM(R567:R596)</f>
        <v>0</v>
      </c>
      <c r="S566" s="214"/>
      <c r="T566" s="216">
        <f>SUM(T567:T596)</f>
        <v>0</v>
      </c>
      <c r="AR566" s="217" t="s">
        <v>85</v>
      </c>
      <c r="AT566" s="218" t="s">
        <v>75</v>
      </c>
      <c r="AU566" s="218" t="s">
        <v>25</v>
      </c>
      <c r="AY566" s="217" t="s">
        <v>161</v>
      </c>
      <c r="BK566" s="219">
        <f>SUM(BK567:BK596)</f>
        <v>0</v>
      </c>
    </row>
    <row r="567" s="1" customFormat="1" ht="38.25" customHeight="1">
      <c r="B567" s="46"/>
      <c r="C567" s="222" t="s">
        <v>724</v>
      </c>
      <c r="D567" s="222" t="s">
        <v>164</v>
      </c>
      <c r="E567" s="223" t="s">
        <v>725</v>
      </c>
      <c r="F567" s="224" t="s">
        <v>726</v>
      </c>
      <c r="G567" s="225" t="s">
        <v>577</v>
      </c>
      <c r="H567" s="226">
        <v>1</v>
      </c>
      <c r="I567" s="227"/>
      <c r="J567" s="228">
        <f>ROUND(I567*H567,2)</f>
        <v>0</v>
      </c>
      <c r="K567" s="224" t="s">
        <v>24</v>
      </c>
      <c r="L567" s="72"/>
      <c r="M567" s="229" t="s">
        <v>24</v>
      </c>
      <c r="N567" s="230" t="s">
        <v>47</v>
      </c>
      <c r="O567" s="47"/>
      <c r="P567" s="231">
        <f>O567*H567</f>
        <v>0</v>
      </c>
      <c r="Q567" s="231">
        <v>0</v>
      </c>
      <c r="R567" s="231">
        <f>Q567*H567</f>
        <v>0</v>
      </c>
      <c r="S567" s="231">
        <v>0</v>
      </c>
      <c r="T567" s="232">
        <f>S567*H567</f>
        <v>0</v>
      </c>
      <c r="AR567" s="24" t="s">
        <v>306</v>
      </c>
      <c r="AT567" s="24" t="s">
        <v>164</v>
      </c>
      <c r="AU567" s="24" t="s">
        <v>85</v>
      </c>
      <c r="AY567" s="24" t="s">
        <v>161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24" t="s">
        <v>25</v>
      </c>
      <c r="BK567" s="233">
        <f>ROUND(I567*H567,2)</f>
        <v>0</v>
      </c>
      <c r="BL567" s="24" t="s">
        <v>306</v>
      </c>
      <c r="BM567" s="24" t="s">
        <v>727</v>
      </c>
    </row>
    <row r="568" s="1" customFormat="1" ht="38.25" customHeight="1">
      <c r="B568" s="46"/>
      <c r="C568" s="222" t="s">
        <v>728</v>
      </c>
      <c r="D568" s="222" t="s">
        <v>164</v>
      </c>
      <c r="E568" s="223" t="s">
        <v>729</v>
      </c>
      <c r="F568" s="224" t="s">
        <v>730</v>
      </c>
      <c r="G568" s="225" t="s">
        <v>577</v>
      </c>
      <c r="H568" s="226">
        <v>1</v>
      </c>
      <c r="I568" s="227"/>
      <c r="J568" s="228">
        <f>ROUND(I568*H568,2)</f>
        <v>0</v>
      </c>
      <c r="K568" s="224" t="s">
        <v>24</v>
      </c>
      <c r="L568" s="72"/>
      <c r="M568" s="229" t="s">
        <v>24</v>
      </c>
      <c r="N568" s="230" t="s">
        <v>47</v>
      </c>
      <c r="O568" s="47"/>
      <c r="P568" s="231">
        <f>O568*H568</f>
        <v>0</v>
      </c>
      <c r="Q568" s="231">
        <v>0</v>
      </c>
      <c r="R568" s="231">
        <f>Q568*H568</f>
        <v>0</v>
      </c>
      <c r="S568" s="231">
        <v>0</v>
      </c>
      <c r="T568" s="232">
        <f>S568*H568</f>
        <v>0</v>
      </c>
      <c r="AR568" s="24" t="s">
        <v>306</v>
      </c>
      <c r="AT568" s="24" t="s">
        <v>164</v>
      </c>
      <c r="AU568" s="24" t="s">
        <v>85</v>
      </c>
      <c r="AY568" s="24" t="s">
        <v>161</v>
      </c>
      <c r="BE568" s="233">
        <f>IF(N568="základní",J568,0)</f>
        <v>0</v>
      </c>
      <c r="BF568" s="233">
        <f>IF(N568="snížená",J568,0)</f>
        <v>0</v>
      </c>
      <c r="BG568" s="233">
        <f>IF(N568="zákl. přenesená",J568,0)</f>
        <v>0</v>
      </c>
      <c r="BH568" s="233">
        <f>IF(N568="sníž. přenesená",J568,0)</f>
        <v>0</v>
      </c>
      <c r="BI568" s="233">
        <f>IF(N568="nulová",J568,0)</f>
        <v>0</v>
      </c>
      <c r="BJ568" s="24" t="s">
        <v>25</v>
      </c>
      <c r="BK568" s="233">
        <f>ROUND(I568*H568,2)</f>
        <v>0</v>
      </c>
      <c r="BL568" s="24" t="s">
        <v>306</v>
      </c>
      <c r="BM568" s="24" t="s">
        <v>731</v>
      </c>
    </row>
    <row r="569" s="1" customFormat="1" ht="25.5" customHeight="1">
      <c r="B569" s="46"/>
      <c r="C569" s="222" t="s">
        <v>732</v>
      </c>
      <c r="D569" s="222" t="s">
        <v>164</v>
      </c>
      <c r="E569" s="223" t="s">
        <v>733</v>
      </c>
      <c r="F569" s="224" t="s">
        <v>734</v>
      </c>
      <c r="G569" s="225" t="s">
        <v>577</v>
      </c>
      <c r="H569" s="226">
        <v>1</v>
      </c>
      <c r="I569" s="227"/>
      <c r="J569" s="228">
        <f>ROUND(I569*H569,2)</f>
        <v>0</v>
      </c>
      <c r="K569" s="224" t="s">
        <v>24</v>
      </c>
      <c r="L569" s="72"/>
      <c r="M569" s="229" t="s">
        <v>24</v>
      </c>
      <c r="N569" s="230" t="s">
        <v>47</v>
      </c>
      <c r="O569" s="47"/>
      <c r="P569" s="231">
        <f>O569*H569</f>
        <v>0</v>
      </c>
      <c r="Q569" s="231">
        <v>0</v>
      </c>
      <c r="R569" s="231">
        <f>Q569*H569</f>
        <v>0</v>
      </c>
      <c r="S569" s="231">
        <v>0</v>
      </c>
      <c r="T569" s="232">
        <f>S569*H569</f>
        <v>0</v>
      </c>
      <c r="AR569" s="24" t="s">
        <v>306</v>
      </c>
      <c r="AT569" s="24" t="s">
        <v>164</v>
      </c>
      <c r="AU569" s="24" t="s">
        <v>85</v>
      </c>
      <c r="AY569" s="24" t="s">
        <v>161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24" t="s">
        <v>25</v>
      </c>
      <c r="BK569" s="233">
        <f>ROUND(I569*H569,2)</f>
        <v>0</v>
      </c>
      <c r="BL569" s="24" t="s">
        <v>306</v>
      </c>
      <c r="BM569" s="24" t="s">
        <v>735</v>
      </c>
    </row>
    <row r="570" s="1" customFormat="1" ht="25.5" customHeight="1">
      <c r="B570" s="46"/>
      <c r="C570" s="222" t="s">
        <v>736</v>
      </c>
      <c r="D570" s="222" t="s">
        <v>164</v>
      </c>
      <c r="E570" s="223" t="s">
        <v>737</v>
      </c>
      <c r="F570" s="224" t="s">
        <v>738</v>
      </c>
      <c r="G570" s="225" t="s">
        <v>577</v>
      </c>
      <c r="H570" s="226">
        <v>2</v>
      </c>
      <c r="I570" s="227"/>
      <c r="J570" s="228">
        <f>ROUND(I570*H570,2)</f>
        <v>0</v>
      </c>
      <c r="K570" s="224" t="s">
        <v>24</v>
      </c>
      <c r="L570" s="72"/>
      <c r="M570" s="229" t="s">
        <v>24</v>
      </c>
      <c r="N570" s="230" t="s">
        <v>47</v>
      </c>
      <c r="O570" s="47"/>
      <c r="P570" s="231">
        <f>O570*H570</f>
        <v>0</v>
      </c>
      <c r="Q570" s="231">
        <v>0</v>
      </c>
      <c r="R570" s="231">
        <f>Q570*H570</f>
        <v>0</v>
      </c>
      <c r="S570" s="231">
        <v>0</v>
      </c>
      <c r="T570" s="232">
        <f>S570*H570</f>
        <v>0</v>
      </c>
      <c r="AR570" s="24" t="s">
        <v>306</v>
      </c>
      <c r="AT570" s="24" t="s">
        <v>164</v>
      </c>
      <c r="AU570" s="24" t="s">
        <v>85</v>
      </c>
      <c r="AY570" s="24" t="s">
        <v>161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24" t="s">
        <v>25</v>
      </c>
      <c r="BK570" s="233">
        <f>ROUND(I570*H570,2)</f>
        <v>0</v>
      </c>
      <c r="BL570" s="24" t="s">
        <v>306</v>
      </c>
      <c r="BM570" s="24" t="s">
        <v>739</v>
      </c>
    </row>
    <row r="571" s="1" customFormat="1" ht="16.5" customHeight="1">
      <c r="B571" s="46"/>
      <c r="C571" s="222" t="s">
        <v>740</v>
      </c>
      <c r="D571" s="222" t="s">
        <v>164</v>
      </c>
      <c r="E571" s="223" t="s">
        <v>741</v>
      </c>
      <c r="F571" s="224" t="s">
        <v>742</v>
      </c>
      <c r="G571" s="225" t="s">
        <v>577</v>
      </c>
      <c r="H571" s="226">
        <v>1</v>
      </c>
      <c r="I571" s="227"/>
      <c r="J571" s="228">
        <f>ROUND(I571*H571,2)</f>
        <v>0</v>
      </c>
      <c r="K571" s="224" t="s">
        <v>24</v>
      </c>
      <c r="L571" s="72"/>
      <c r="M571" s="229" t="s">
        <v>24</v>
      </c>
      <c r="N571" s="230" t="s">
        <v>47</v>
      </c>
      <c r="O571" s="47"/>
      <c r="P571" s="231">
        <f>O571*H571</f>
        <v>0</v>
      </c>
      <c r="Q571" s="231">
        <v>0</v>
      </c>
      <c r="R571" s="231">
        <f>Q571*H571</f>
        <v>0</v>
      </c>
      <c r="S571" s="231">
        <v>0</v>
      </c>
      <c r="T571" s="232">
        <f>S571*H571</f>
        <v>0</v>
      </c>
      <c r="AR571" s="24" t="s">
        <v>306</v>
      </c>
      <c r="AT571" s="24" t="s">
        <v>164</v>
      </c>
      <c r="AU571" s="24" t="s">
        <v>85</v>
      </c>
      <c r="AY571" s="24" t="s">
        <v>161</v>
      </c>
      <c r="BE571" s="233">
        <f>IF(N571="základní",J571,0)</f>
        <v>0</v>
      </c>
      <c r="BF571" s="233">
        <f>IF(N571="snížená",J571,0)</f>
        <v>0</v>
      </c>
      <c r="BG571" s="233">
        <f>IF(N571="zákl. přenesená",J571,0)</f>
        <v>0</v>
      </c>
      <c r="BH571" s="233">
        <f>IF(N571="sníž. přenesená",J571,0)</f>
        <v>0</v>
      </c>
      <c r="BI571" s="233">
        <f>IF(N571="nulová",J571,0)</f>
        <v>0</v>
      </c>
      <c r="BJ571" s="24" t="s">
        <v>25</v>
      </c>
      <c r="BK571" s="233">
        <f>ROUND(I571*H571,2)</f>
        <v>0</v>
      </c>
      <c r="BL571" s="24" t="s">
        <v>306</v>
      </c>
      <c r="BM571" s="24" t="s">
        <v>743</v>
      </c>
    </row>
    <row r="572" s="1" customFormat="1" ht="16.5" customHeight="1">
      <c r="B572" s="46"/>
      <c r="C572" s="222" t="s">
        <v>744</v>
      </c>
      <c r="D572" s="222" t="s">
        <v>164</v>
      </c>
      <c r="E572" s="223" t="s">
        <v>745</v>
      </c>
      <c r="F572" s="224" t="s">
        <v>746</v>
      </c>
      <c r="G572" s="225" t="s">
        <v>577</v>
      </c>
      <c r="H572" s="226">
        <v>1</v>
      </c>
      <c r="I572" s="227"/>
      <c r="J572" s="228">
        <f>ROUND(I572*H572,2)</f>
        <v>0</v>
      </c>
      <c r="K572" s="224" t="s">
        <v>24</v>
      </c>
      <c r="L572" s="72"/>
      <c r="M572" s="229" t="s">
        <v>24</v>
      </c>
      <c r="N572" s="230" t="s">
        <v>47</v>
      </c>
      <c r="O572" s="47"/>
      <c r="P572" s="231">
        <f>O572*H572</f>
        <v>0</v>
      </c>
      <c r="Q572" s="231">
        <v>0</v>
      </c>
      <c r="R572" s="231">
        <f>Q572*H572</f>
        <v>0</v>
      </c>
      <c r="S572" s="231">
        <v>0</v>
      </c>
      <c r="T572" s="232">
        <f>S572*H572</f>
        <v>0</v>
      </c>
      <c r="AR572" s="24" t="s">
        <v>306</v>
      </c>
      <c r="AT572" s="24" t="s">
        <v>164</v>
      </c>
      <c r="AU572" s="24" t="s">
        <v>85</v>
      </c>
      <c r="AY572" s="24" t="s">
        <v>161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24" t="s">
        <v>25</v>
      </c>
      <c r="BK572" s="233">
        <f>ROUND(I572*H572,2)</f>
        <v>0</v>
      </c>
      <c r="BL572" s="24" t="s">
        <v>306</v>
      </c>
      <c r="BM572" s="24" t="s">
        <v>747</v>
      </c>
    </row>
    <row r="573" s="1" customFormat="1" ht="25.5" customHeight="1">
      <c r="B573" s="46"/>
      <c r="C573" s="222" t="s">
        <v>748</v>
      </c>
      <c r="D573" s="222" t="s">
        <v>164</v>
      </c>
      <c r="E573" s="223" t="s">
        <v>749</v>
      </c>
      <c r="F573" s="224" t="s">
        <v>750</v>
      </c>
      <c r="G573" s="225" t="s">
        <v>577</v>
      </c>
      <c r="H573" s="226">
        <v>2</v>
      </c>
      <c r="I573" s="227"/>
      <c r="J573" s="228">
        <f>ROUND(I573*H573,2)</f>
        <v>0</v>
      </c>
      <c r="K573" s="224" t="s">
        <v>24</v>
      </c>
      <c r="L573" s="72"/>
      <c r="M573" s="229" t="s">
        <v>24</v>
      </c>
      <c r="N573" s="230" t="s">
        <v>47</v>
      </c>
      <c r="O573" s="47"/>
      <c r="P573" s="231">
        <f>O573*H573</f>
        <v>0</v>
      </c>
      <c r="Q573" s="231">
        <v>0</v>
      </c>
      <c r="R573" s="231">
        <f>Q573*H573</f>
        <v>0</v>
      </c>
      <c r="S573" s="231">
        <v>0</v>
      </c>
      <c r="T573" s="232">
        <f>S573*H573</f>
        <v>0</v>
      </c>
      <c r="AR573" s="24" t="s">
        <v>306</v>
      </c>
      <c r="AT573" s="24" t="s">
        <v>164</v>
      </c>
      <c r="AU573" s="24" t="s">
        <v>85</v>
      </c>
      <c r="AY573" s="24" t="s">
        <v>161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24" t="s">
        <v>25</v>
      </c>
      <c r="BK573" s="233">
        <f>ROUND(I573*H573,2)</f>
        <v>0</v>
      </c>
      <c r="BL573" s="24" t="s">
        <v>306</v>
      </c>
      <c r="BM573" s="24" t="s">
        <v>751</v>
      </c>
    </row>
    <row r="574" s="1" customFormat="1" ht="25.5" customHeight="1">
      <c r="B574" s="46"/>
      <c r="C574" s="222" t="s">
        <v>752</v>
      </c>
      <c r="D574" s="222" t="s">
        <v>164</v>
      </c>
      <c r="E574" s="223" t="s">
        <v>753</v>
      </c>
      <c r="F574" s="224" t="s">
        <v>754</v>
      </c>
      <c r="G574" s="225" t="s">
        <v>577</v>
      </c>
      <c r="H574" s="226">
        <v>2</v>
      </c>
      <c r="I574" s="227"/>
      <c r="J574" s="228">
        <f>ROUND(I574*H574,2)</f>
        <v>0</v>
      </c>
      <c r="K574" s="224" t="s">
        <v>24</v>
      </c>
      <c r="L574" s="72"/>
      <c r="M574" s="229" t="s">
        <v>24</v>
      </c>
      <c r="N574" s="230" t="s">
        <v>47</v>
      </c>
      <c r="O574" s="47"/>
      <c r="P574" s="231">
        <f>O574*H574</f>
        <v>0</v>
      </c>
      <c r="Q574" s="231">
        <v>0</v>
      </c>
      <c r="R574" s="231">
        <f>Q574*H574</f>
        <v>0</v>
      </c>
      <c r="S574" s="231">
        <v>0</v>
      </c>
      <c r="T574" s="232">
        <f>S574*H574</f>
        <v>0</v>
      </c>
      <c r="AR574" s="24" t="s">
        <v>306</v>
      </c>
      <c r="AT574" s="24" t="s">
        <v>164</v>
      </c>
      <c r="AU574" s="24" t="s">
        <v>85</v>
      </c>
      <c r="AY574" s="24" t="s">
        <v>161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24" t="s">
        <v>25</v>
      </c>
      <c r="BK574" s="233">
        <f>ROUND(I574*H574,2)</f>
        <v>0</v>
      </c>
      <c r="BL574" s="24" t="s">
        <v>306</v>
      </c>
      <c r="BM574" s="24" t="s">
        <v>755</v>
      </c>
    </row>
    <row r="575" s="1" customFormat="1" ht="16.5" customHeight="1">
      <c r="B575" s="46"/>
      <c r="C575" s="222" t="s">
        <v>756</v>
      </c>
      <c r="D575" s="222" t="s">
        <v>164</v>
      </c>
      <c r="E575" s="223" t="s">
        <v>757</v>
      </c>
      <c r="F575" s="224" t="s">
        <v>758</v>
      </c>
      <c r="G575" s="225" t="s">
        <v>577</v>
      </c>
      <c r="H575" s="226">
        <v>6</v>
      </c>
      <c r="I575" s="227"/>
      <c r="J575" s="228">
        <f>ROUND(I575*H575,2)</f>
        <v>0</v>
      </c>
      <c r="K575" s="224" t="s">
        <v>24</v>
      </c>
      <c r="L575" s="72"/>
      <c r="M575" s="229" t="s">
        <v>24</v>
      </c>
      <c r="N575" s="230" t="s">
        <v>47</v>
      </c>
      <c r="O575" s="47"/>
      <c r="P575" s="231">
        <f>O575*H575</f>
        <v>0</v>
      </c>
      <c r="Q575" s="231">
        <v>0</v>
      </c>
      <c r="R575" s="231">
        <f>Q575*H575</f>
        <v>0</v>
      </c>
      <c r="S575" s="231">
        <v>0</v>
      </c>
      <c r="T575" s="232">
        <f>S575*H575</f>
        <v>0</v>
      </c>
      <c r="AR575" s="24" t="s">
        <v>306</v>
      </c>
      <c r="AT575" s="24" t="s">
        <v>164</v>
      </c>
      <c r="AU575" s="24" t="s">
        <v>85</v>
      </c>
      <c r="AY575" s="24" t="s">
        <v>161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24" t="s">
        <v>25</v>
      </c>
      <c r="BK575" s="233">
        <f>ROUND(I575*H575,2)</f>
        <v>0</v>
      </c>
      <c r="BL575" s="24" t="s">
        <v>306</v>
      </c>
      <c r="BM575" s="24" t="s">
        <v>759</v>
      </c>
    </row>
    <row r="576" s="1" customFormat="1" ht="25.5" customHeight="1">
      <c r="B576" s="46"/>
      <c r="C576" s="222" t="s">
        <v>760</v>
      </c>
      <c r="D576" s="222" t="s">
        <v>164</v>
      </c>
      <c r="E576" s="223" t="s">
        <v>761</v>
      </c>
      <c r="F576" s="224" t="s">
        <v>762</v>
      </c>
      <c r="G576" s="225" t="s">
        <v>577</v>
      </c>
      <c r="H576" s="226">
        <v>1</v>
      </c>
      <c r="I576" s="227"/>
      <c r="J576" s="228">
        <f>ROUND(I576*H576,2)</f>
        <v>0</v>
      </c>
      <c r="K576" s="224" t="s">
        <v>24</v>
      </c>
      <c r="L576" s="72"/>
      <c r="M576" s="229" t="s">
        <v>24</v>
      </c>
      <c r="N576" s="230" t="s">
        <v>47</v>
      </c>
      <c r="O576" s="47"/>
      <c r="P576" s="231">
        <f>O576*H576</f>
        <v>0</v>
      </c>
      <c r="Q576" s="231">
        <v>0</v>
      </c>
      <c r="R576" s="231">
        <f>Q576*H576</f>
        <v>0</v>
      </c>
      <c r="S576" s="231">
        <v>0</v>
      </c>
      <c r="T576" s="232">
        <f>S576*H576</f>
        <v>0</v>
      </c>
      <c r="AR576" s="24" t="s">
        <v>306</v>
      </c>
      <c r="AT576" s="24" t="s">
        <v>164</v>
      </c>
      <c r="AU576" s="24" t="s">
        <v>85</v>
      </c>
      <c r="AY576" s="24" t="s">
        <v>161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24" t="s">
        <v>25</v>
      </c>
      <c r="BK576" s="233">
        <f>ROUND(I576*H576,2)</f>
        <v>0</v>
      </c>
      <c r="BL576" s="24" t="s">
        <v>306</v>
      </c>
      <c r="BM576" s="24" t="s">
        <v>763</v>
      </c>
    </row>
    <row r="577" s="1" customFormat="1" ht="25.5" customHeight="1">
      <c r="B577" s="46"/>
      <c r="C577" s="222" t="s">
        <v>764</v>
      </c>
      <c r="D577" s="222" t="s">
        <v>164</v>
      </c>
      <c r="E577" s="223" t="s">
        <v>765</v>
      </c>
      <c r="F577" s="224" t="s">
        <v>766</v>
      </c>
      <c r="G577" s="225" t="s">
        <v>577</v>
      </c>
      <c r="H577" s="226">
        <v>2</v>
      </c>
      <c r="I577" s="227"/>
      <c r="J577" s="228">
        <f>ROUND(I577*H577,2)</f>
        <v>0</v>
      </c>
      <c r="K577" s="224" t="s">
        <v>24</v>
      </c>
      <c r="L577" s="72"/>
      <c r="M577" s="229" t="s">
        <v>24</v>
      </c>
      <c r="N577" s="230" t="s">
        <v>47</v>
      </c>
      <c r="O577" s="47"/>
      <c r="P577" s="231">
        <f>O577*H577</f>
        <v>0</v>
      </c>
      <c r="Q577" s="231">
        <v>0</v>
      </c>
      <c r="R577" s="231">
        <f>Q577*H577</f>
        <v>0</v>
      </c>
      <c r="S577" s="231">
        <v>0</v>
      </c>
      <c r="T577" s="232">
        <f>S577*H577</f>
        <v>0</v>
      </c>
      <c r="AR577" s="24" t="s">
        <v>306</v>
      </c>
      <c r="AT577" s="24" t="s">
        <v>164</v>
      </c>
      <c r="AU577" s="24" t="s">
        <v>85</v>
      </c>
      <c r="AY577" s="24" t="s">
        <v>161</v>
      </c>
      <c r="BE577" s="233">
        <f>IF(N577="základní",J577,0)</f>
        <v>0</v>
      </c>
      <c r="BF577" s="233">
        <f>IF(N577="snížená",J577,0)</f>
        <v>0</v>
      </c>
      <c r="BG577" s="233">
        <f>IF(N577="zákl. přenesená",J577,0)</f>
        <v>0</v>
      </c>
      <c r="BH577" s="233">
        <f>IF(N577="sníž. přenesená",J577,0)</f>
        <v>0</v>
      </c>
      <c r="BI577" s="233">
        <f>IF(N577="nulová",J577,0)</f>
        <v>0</v>
      </c>
      <c r="BJ577" s="24" t="s">
        <v>25</v>
      </c>
      <c r="BK577" s="233">
        <f>ROUND(I577*H577,2)</f>
        <v>0</v>
      </c>
      <c r="BL577" s="24" t="s">
        <v>306</v>
      </c>
      <c r="BM577" s="24" t="s">
        <v>767</v>
      </c>
    </row>
    <row r="578" s="1" customFormat="1" ht="38.25" customHeight="1">
      <c r="B578" s="46"/>
      <c r="C578" s="222" t="s">
        <v>614</v>
      </c>
      <c r="D578" s="222" t="s">
        <v>164</v>
      </c>
      <c r="E578" s="223" t="s">
        <v>768</v>
      </c>
      <c r="F578" s="224" t="s">
        <v>769</v>
      </c>
      <c r="G578" s="225" t="s">
        <v>577</v>
      </c>
      <c r="H578" s="226">
        <v>1</v>
      </c>
      <c r="I578" s="227"/>
      <c r="J578" s="228">
        <f>ROUND(I578*H578,2)</f>
        <v>0</v>
      </c>
      <c r="K578" s="224" t="s">
        <v>24</v>
      </c>
      <c r="L578" s="72"/>
      <c r="M578" s="229" t="s">
        <v>24</v>
      </c>
      <c r="N578" s="230" t="s">
        <v>47</v>
      </c>
      <c r="O578" s="47"/>
      <c r="P578" s="231">
        <f>O578*H578</f>
        <v>0</v>
      </c>
      <c r="Q578" s="231">
        <v>0</v>
      </c>
      <c r="R578" s="231">
        <f>Q578*H578</f>
        <v>0</v>
      </c>
      <c r="S578" s="231">
        <v>0</v>
      </c>
      <c r="T578" s="232">
        <f>S578*H578</f>
        <v>0</v>
      </c>
      <c r="AR578" s="24" t="s">
        <v>306</v>
      </c>
      <c r="AT578" s="24" t="s">
        <v>164</v>
      </c>
      <c r="AU578" s="24" t="s">
        <v>85</v>
      </c>
      <c r="AY578" s="24" t="s">
        <v>161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24" t="s">
        <v>25</v>
      </c>
      <c r="BK578" s="233">
        <f>ROUND(I578*H578,2)</f>
        <v>0</v>
      </c>
      <c r="BL578" s="24" t="s">
        <v>306</v>
      </c>
      <c r="BM578" s="24" t="s">
        <v>770</v>
      </c>
    </row>
    <row r="579" s="1" customFormat="1" ht="38.25" customHeight="1">
      <c r="B579" s="46"/>
      <c r="C579" s="222" t="s">
        <v>31</v>
      </c>
      <c r="D579" s="222" t="s">
        <v>164</v>
      </c>
      <c r="E579" s="223" t="s">
        <v>771</v>
      </c>
      <c r="F579" s="224" t="s">
        <v>772</v>
      </c>
      <c r="G579" s="225" t="s">
        <v>577</v>
      </c>
      <c r="H579" s="226">
        <v>1</v>
      </c>
      <c r="I579" s="227"/>
      <c r="J579" s="228">
        <f>ROUND(I579*H579,2)</f>
        <v>0</v>
      </c>
      <c r="K579" s="224" t="s">
        <v>24</v>
      </c>
      <c r="L579" s="72"/>
      <c r="M579" s="229" t="s">
        <v>24</v>
      </c>
      <c r="N579" s="230" t="s">
        <v>47</v>
      </c>
      <c r="O579" s="47"/>
      <c r="P579" s="231">
        <f>O579*H579</f>
        <v>0</v>
      </c>
      <c r="Q579" s="231">
        <v>0</v>
      </c>
      <c r="R579" s="231">
        <f>Q579*H579</f>
        <v>0</v>
      </c>
      <c r="S579" s="231">
        <v>0</v>
      </c>
      <c r="T579" s="232">
        <f>S579*H579</f>
        <v>0</v>
      </c>
      <c r="AR579" s="24" t="s">
        <v>306</v>
      </c>
      <c r="AT579" s="24" t="s">
        <v>164</v>
      </c>
      <c r="AU579" s="24" t="s">
        <v>85</v>
      </c>
      <c r="AY579" s="24" t="s">
        <v>161</v>
      </c>
      <c r="BE579" s="233">
        <f>IF(N579="základní",J579,0)</f>
        <v>0</v>
      </c>
      <c r="BF579" s="233">
        <f>IF(N579="snížená",J579,0)</f>
        <v>0</v>
      </c>
      <c r="BG579" s="233">
        <f>IF(N579="zákl. přenesená",J579,0)</f>
        <v>0</v>
      </c>
      <c r="BH579" s="233">
        <f>IF(N579="sníž. přenesená",J579,0)</f>
        <v>0</v>
      </c>
      <c r="BI579" s="233">
        <f>IF(N579="nulová",J579,0)</f>
        <v>0</v>
      </c>
      <c r="BJ579" s="24" t="s">
        <v>25</v>
      </c>
      <c r="BK579" s="233">
        <f>ROUND(I579*H579,2)</f>
        <v>0</v>
      </c>
      <c r="BL579" s="24" t="s">
        <v>306</v>
      </c>
      <c r="BM579" s="24" t="s">
        <v>773</v>
      </c>
    </row>
    <row r="580" s="1" customFormat="1" ht="25.5" customHeight="1">
      <c r="B580" s="46"/>
      <c r="C580" s="222" t="s">
        <v>774</v>
      </c>
      <c r="D580" s="222" t="s">
        <v>164</v>
      </c>
      <c r="E580" s="223" t="s">
        <v>775</v>
      </c>
      <c r="F580" s="224" t="s">
        <v>776</v>
      </c>
      <c r="G580" s="225" t="s">
        <v>577</v>
      </c>
      <c r="H580" s="226">
        <v>2</v>
      </c>
      <c r="I580" s="227"/>
      <c r="J580" s="228">
        <f>ROUND(I580*H580,2)</f>
        <v>0</v>
      </c>
      <c r="K580" s="224" t="s">
        <v>24</v>
      </c>
      <c r="L580" s="72"/>
      <c r="M580" s="229" t="s">
        <v>24</v>
      </c>
      <c r="N580" s="230" t="s">
        <v>47</v>
      </c>
      <c r="O580" s="47"/>
      <c r="P580" s="231">
        <f>O580*H580</f>
        <v>0</v>
      </c>
      <c r="Q580" s="231">
        <v>0</v>
      </c>
      <c r="R580" s="231">
        <f>Q580*H580</f>
        <v>0</v>
      </c>
      <c r="S580" s="231">
        <v>0</v>
      </c>
      <c r="T580" s="232">
        <f>S580*H580</f>
        <v>0</v>
      </c>
      <c r="AR580" s="24" t="s">
        <v>306</v>
      </c>
      <c r="AT580" s="24" t="s">
        <v>164</v>
      </c>
      <c r="AU580" s="24" t="s">
        <v>85</v>
      </c>
      <c r="AY580" s="24" t="s">
        <v>161</v>
      </c>
      <c r="BE580" s="233">
        <f>IF(N580="základní",J580,0)</f>
        <v>0</v>
      </c>
      <c r="BF580" s="233">
        <f>IF(N580="snížená",J580,0)</f>
        <v>0</v>
      </c>
      <c r="BG580" s="233">
        <f>IF(N580="zákl. přenesená",J580,0)</f>
        <v>0</v>
      </c>
      <c r="BH580" s="233">
        <f>IF(N580="sníž. přenesená",J580,0)</f>
        <v>0</v>
      </c>
      <c r="BI580" s="233">
        <f>IF(N580="nulová",J580,0)</f>
        <v>0</v>
      </c>
      <c r="BJ580" s="24" t="s">
        <v>25</v>
      </c>
      <c r="BK580" s="233">
        <f>ROUND(I580*H580,2)</f>
        <v>0</v>
      </c>
      <c r="BL580" s="24" t="s">
        <v>306</v>
      </c>
      <c r="BM580" s="24" t="s">
        <v>777</v>
      </c>
    </row>
    <row r="581" s="1" customFormat="1" ht="25.5" customHeight="1">
      <c r="B581" s="46"/>
      <c r="C581" s="222" t="s">
        <v>778</v>
      </c>
      <c r="D581" s="222" t="s">
        <v>164</v>
      </c>
      <c r="E581" s="223" t="s">
        <v>779</v>
      </c>
      <c r="F581" s="224" t="s">
        <v>780</v>
      </c>
      <c r="G581" s="225" t="s">
        <v>577</v>
      </c>
      <c r="H581" s="226">
        <v>2</v>
      </c>
      <c r="I581" s="227"/>
      <c r="J581" s="228">
        <f>ROUND(I581*H581,2)</f>
        <v>0</v>
      </c>
      <c r="K581" s="224" t="s">
        <v>24</v>
      </c>
      <c r="L581" s="72"/>
      <c r="M581" s="229" t="s">
        <v>24</v>
      </c>
      <c r="N581" s="230" t="s">
        <v>47</v>
      </c>
      <c r="O581" s="47"/>
      <c r="P581" s="231">
        <f>O581*H581</f>
        <v>0</v>
      </c>
      <c r="Q581" s="231">
        <v>0</v>
      </c>
      <c r="R581" s="231">
        <f>Q581*H581</f>
        <v>0</v>
      </c>
      <c r="S581" s="231">
        <v>0</v>
      </c>
      <c r="T581" s="232">
        <f>S581*H581</f>
        <v>0</v>
      </c>
      <c r="AR581" s="24" t="s">
        <v>306</v>
      </c>
      <c r="AT581" s="24" t="s">
        <v>164</v>
      </c>
      <c r="AU581" s="24" t="s">
        <v>85</v>
      </c>
      <c r="AY581" s="24" t="s">
        <v>161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24" t="s">
        <v>25</v>
      </c>
      <c r="BK581" s="233">
        <f>ROUND(I581*H581,2)</f>
        <v>0</v>
      </c>
      <c r="BL581" s="24" t="s">
        <v>306</v>
      </c>
      <c r="BM581" s="24" t="s">
        <v>781</v>
      </c>
    </row>
    <row r="582" s="1" customFormat="1" ht="25.5" customHeight="1">
      <c r="B582" s="46"/>
      <c r="C582" s="222" t="s">
        <v>782</v>
      </c>
      <c r="D582" s="222" t="s">
        <v>164</v>
      </c>
      <c r="E582" s="223" t="s">
        <v>783</v>
      </c>
      <c r="F582" s="224" t="s">
        <v>784</v>
      </c>
      <c r="G582" s="225" t="s">
        <v>577</v>
      </c>
      <c r="H582" s="226">
        <v>1</v>
      </c>
      <c r="I582" s="227"/>
      <c r="J582" s="228">
        <f>ROUND(I582*H582,2)</f>
        <v>0</v>
      </c>
      <c r="K582" s="224" t="s">
        <v>24</v>
      </c>
      <c r="L582" s="72"/>
      <c r="M582" s="229" t="s">
        <v>24</v>
      </c>
      <c r="N582" s="230" t="s">
        <v>47</v>
      </c>
      <c r="O582" s="47"/>
      <c r="P582" s="231">
        <f>O582*H582</f>
        <v>0</v>
      </c>
      <c r="Q582" s="231">
        <v>0</v>
      </c>
      <c r="R582" s="231">
        <f>Q582*H582</f>
        <v>0</v>
      </c>
      <c r="S582" s="231">
        <v>0</v>
      </c>
      <c r="T582" s="232">
        <f>S582*H582</f>
        <v>0</v>
      </c>
      <c r="AR582" s="24" t="s">
        <v>306</v>
      </c>
      <c r="AT582" s="24" t="s">
        <v>164</v>
      </c>
      <c r="AU582" s="24" t="s">
        <v>85</v>
      </c>
      <c r="AY582" s="24" t="s">
        <v>161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24" t="s">
        <v>25</v>
      </c>
      <c r="BK582" s="233">
        <f>ROUND(I582*H582,2)</f>
        <v>0</v>
      </c>
      <c r="BL582" s="24" t="s">
        <v>306</v>
      </c>
      <c r="BM582" s="24" t="s">
        <v>785</v>
      </c>
    </row>
    <row r="583" s="1" customFormat="1" ht="16.5" customHeight="1">
      <c r="B583" s="46"/>
      <c r="C583" s="222" t="s">
        <v>786</v>
      </c>
      <c r="D583" s="222" t="s">
        <v>164</v>
      </c>
      <c r="E583" s="223" t="s">
        <v>787</v>
      </c>
      <c r="F583" s="224" t="s">
        <v>788</v>
      </c>
      <c r="G583" s="225" t="s">
        <v>577</v>
      </c>
      <c r="H583" s="226">
        <v>1</v>
      </c>
      <c r="I583" s="227"/>
      <c r="J583" s="228">
        <f>ROUND(I583*H583,2)</f>
        <v>0</v>
      </c>
      <c r="K583" s="224" t="s">
        <v>24</v>
      </c>
      <c r="L583" s="72"/>
      <c r="M583" s="229" t="s">
        <v>24</v>
      </c>
      <c r="N583" s="230" t="s">
        <v>47</v>
      </c>
      <c r="O583" s="47"/>
      <c r="P583" s="231">
        <f>O583*H583</f>
        <v>0</v>
      </c>
      <c r="Q583" s="231">
        <v>0</v>
      </c>
      <c r="R583" s="231">
        <f>Q583*H583</f>
        <v>0</v>
      </c>
      <c r="S583" s="231">
        <v>0</v>
      </c>
      <c r="T583" s="232">
        <f>S583*H583</f>
        <v>0</v>
      </c>
      <c r="AR583" s="24" t="s">
        <v>306</v>
      </c>
      <c r="AT583" s="24" t="s">
        <v>164</v>
      </c>
      <c r="AU583" s="24" t="s">
        <v>85</v>
      </c>
      <c r="AY583" s="24" t="s">
        <v>161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24" t="s">
        <v>25</v>
      </c>
      <c r="BK583" s="233">
        <f>ROUND(I583*H583,2)</f>
        <v>0</v>
      </c>
      <c r="BL583" s="24" t="s">
        <v>306</v>
      </c>
      <c r="BM583" s="24" t="s">
        <v>789</v>
      </c>
    </row>
    <row r="584" s="1" customFormat="1" ht="16.5" customHeight="1">
      <c r="B584" s="46"/>
      <c r="C584" s="222" t="s">
        <v>790</v>
      </c>
      <c r="D584" s="222" t="s">
        <v>164</v>
      </c>
      <c r="E584" s="223" t="s">
        <v>791</v>
      </c>
      <c r="F584" s="224" t="s">
        <v>792</v>
      </c>
      <c r="G584" s="225" t="s">
        <v>577</v>
      </c>
      <c r="H584" s="226">
        <v>1</v>
      </c>
      <c r="I584" s="227"/>
      <c r="J584" s="228">
        <f>ROUND(I584*H584,2)</f>
        <v>0</v>
      </c>
      <c r="K584" s="224" t="s">
        <v>24</v>
      </c>
      <c r="L584" s="72"/>
      <c r="M584" s="229" t="s">
        <v>24</v>
      </c>
      <c r="N584" s="230" t="s">
        <v>47</v>
      </c>
      <c r="O584" s="47"/>
      <c r="P584" s="231">
        <f>O584*H584</f>
        <v>0</v>
      </c>
      <c r="Q584" s="231">
        <v>0</v>
      </c>
      <c r="R584" s="231">
        <f>Q584*H584</f>
        <v>0</v>
      </c>
      <c r="S584" s="231">
        <v>0</v>
      </c>
      <c r="T584" s="232">
        <f>S584*H584</f>
        <v>0</v>
      </c>
      <c r="AR584" s="24" t="s">
        <v>306</v>
      </c>
      <c r="AT584" s="24" t="s">
        <v>164</v>
      </c>
      <c r="AU584" s="24" t="s">
        <v>85</v>
      </c>
      <c r="AY584" s="24" t="s">
        <v>161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24" t="s">
        <v>25</v>
      </c>
      <c r="BK584" s="233">
        <f>ROUND(I584*H584,2)</f>
        <v>0</v>
      </c>
      <c r="BL584" s="24" t="s">
        <v>306</v>
      </c>
      <c r="BM584" s="24" t="s">
        <v>793</v>
      </c>
    </row>
    <row r="585" s="1" customFormat="1" ht="25.5" customHeight="1">
      <c r="B585" s="46"/>
      <c r="C585" s="222" t="s">
        <v>794</v>
      </c>
      <c r="D585" s="222" t="s">
        <v>164</v>
      </c>
      <c r="E585" s="223" t="s">
        <v>795</v>
      </c>
      <c r="F585" s="224" t="s">
        <v>796</v>
      </c>
      <c r="G585" s="225" t="s">
        <v>577</v>
      </c>
      <c r="H585" s="226">
        <v>1</v>
      </c>
      <c r="I585" s="227"/>
      <c r="J585" s="228">
        <f>ROUND(I585*H585,2)</f>
        <v>0</v>
      </c>
      <c r="K585" s="224" t="s">
        <v>24</v>
      </c>
      <c r="L585" s="72"/>
      <c r="M585" s="229" t="s">
        <v>24</v>
      </c>
      <c r="N585" s="230" t="s">
        <v>47</v>
      </c>
      <c r="O585" s="47"/>
      <c r="P585" s="231">
        <f>O585*H585</f>
        <v>0</v>
      </c>
      <c r="Q585" s="231">
        <v>0</v>
      </c>
      <c r="R585" s="231">
        <f>Q585*H585</f>
        <v>0</v>
      </c>
      <c r="S585" s="231">
        <v>0</v>
      </c>
      <c r="T585" s="232">
        <f>S585*H585</f>
        <v>0</v>
      </c>
      <c r="AR585" s="24" t="s">
        <v>306</v>
      </c>
      <c r="AT585" s="24" t="s">
        <v>164</v>
      </c>
      <c r="AU585" s="24" t="s">
        <v>85</v>
      </c>
      <c r="AY585" s="24" t="s">
        <v>161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24" t="s">
        <v>25</v>
      </c>
      <c r="BK585" s="233">
        <f>ROUND(I585*H585,2)</f>
        <v>0</v>
      </c>
      <c r="BL585" s="24" t="s">
        <v>306</v>
      </c>
      <c r="BM585" s="24" t="s">
        <v>797</v>
      </c>
    </row>
    <row r="586" s="1" customFormat="1" ht="16.5" customHeight="1">
      <c r="B586" s="46"/>
      <c r="C586" s="222" t="s">
        <v>798</v>
      </c>
      <c r="D586" s="222" t="s">
        <v>164</v>
      </c>
      <c r="E586" s="223" t="s">
        <v>799</v>
      </c>
      <c r="F586" s="224" t="s">
        <v>800</v>
      </c>
      <c r="G586" s="225" t="s">
        <v>577</v>
      </c>
      <c r="H586" s="226">
        <v>2</v>
      </c>
      <c r="I586" s="227"/>
      <c r="J586" s="228">
        <f>ROUND(I586*H586,2)</f>
        <v>0</v>
      </c>
      <c r="K586" s="224" t="s">
        <v>24</v>
      </c>
      <c r="L586" s="72"/>
      <c r="M586" s="229" t="s">
        <v>24</v>
      </c>
      <c r="N586" s="230" t="s">
        <v>47</v>
      </c>
      <c r="O586" s="47"/>
      <c r="P586" s="231">
        <f>O586*H586</f>
        <v>0</v>
      </c>
      <c r="Q586" s="231">
        <v>0</v>
      </c>
      <c r="R586" s="231">
        <f>Q586*H586</f>
        <v>0</v>
      </c>
      <c r="S586" s="231">
        <v>0</v>
      </c>
      <c r="T586" s="232">
        <f>S586*H586</f>
        <v>0</v>
      </c>
      <c r="AR586" s="24" t="s">
        <v>306</v>
      </c>
      <c r="AT586" s="24" t="s">
        <v>164</v>
      </c>
      <c r="AU586" s="24" t="s">
        <v>85</v>
      </c>
      <c r="AY586" s="24" t="s">
        <v>161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24" t="s">
        <v>25</v>
      </c>
      <c r="BK586" s="233">
        <f>ROUND(I586*H586,2)</f>
        <v>0</v>
      </c>
      <c r="BL586" s="24" t="s">
        <v>306</v>
      </c>
      <c r="BM586" s="24" t="s">
        <v>801</v>
      </c>
    </row>
    <row r="587" s="1" customFormat="1" ht="38.25" customHeight="1">
      <c r="B587" s="46"/>
      <c r="C587" s="222" t="s">
        <v>802</v>
      </c>
      <c r="D587" s="222" t="s">
        <v>164</v>
      </c>
      <c r="E587" s="223" t="s">
        <v>803</v>
      </c>
      <c r="F587" s="224" t="s">
        <v>804</v>
      </c>
      <c r="G587" s="225" t="s">
        <v>577</v>
      </c>
      <c r="H587" s="226">
        <v>2</v>
      </c>
      <c r="I587" s="227"/>
      <c r="J587" s="228">
        <f>ROUND(I587*H587,2)</f>
        <v>0</v>
      </c>
      <c r="K587" s="224" t="s">
        <v>24</v>
      </c>
      <c r="L587" s="72"/>
      <c r="M587" s="229" t="s">
        <v>24</v>
      </c>
      <c r="N587" s="230" t="s">
        <v>47</v>
      </c>
      <c r="O587" s="47"/>
      <c r="P587" s="231">
        <f>O587*H587</f>
        <v>0</v>
      </c>
      <c r="Q587" s="231">
        <v>0</v>
      </c>
      <c r="R587" s="231">
        <f>Q587*H587</f>
        <v>0</v>
      </c>
      <c r="S587" s="231">
        <v>0</v>
      </c>
      <c r="T587" s="232">
        <f>S587*H587</f>
        <v>0</v>
      </c>
      <c r="AR587" s="24" t="s">
        <v>306</v>
      </c>
      <c r="AT587" s="24" t="s">
        <v>164</v>
      </c>
      <c r="AU587" s="24" t="s">
        <v>85</v>
      </c>
      <c r="AY587" s="24" t="s">
        <v>161</v>
      </c>
      <c r="BE587" s="233">
        <f>IF(N587="základní",J587,0)</f>
        <v>0</v>
      </c>
      <c r="BF587" s="233">
        <f>IF(N587="snížená",J587,0)</f>
        <v>0</v>
      </c>
      <c r="BG587" s="233">
        <f>IF(N587="zákl. přenesená",J587,0)</f>
        <v>0</v>
      </c>
      <c r="BH587" s="233">
        <f>IF(N587="sníž. přenesená",J587,0)</f>
        <v>0</v>
      </c>
      <c r="BI587" s="233">
        <f>IF(N587="nulová",J587,0)</f>
        <v>0</v>
      </c>
      <c r="BJ587" s="24" t="s">
        <v>25</v>
      </c>
      <c r="BK587" s="233">
        <f>ROUND(I587*H587,2)</f>
        <v>0</v>
      </c>
      <c r="BL587" s="24" t="s">
        <v>306</v>
      </c>
      <c r="BM587" s="24" t="s">
        <v>805</v>
      </c>
    </row>
    <row r="588" s="1" customFormat="1" ht="38.25" customHeight="1">
      <c r="B588" s="46"/>
      <c r="C588" s="222" t="s">
        <v>806</v>
      </c>
      <c r="D588" s="222" t="s">
        <v>164</v>
      </c>
      <c r="E588" s="223" t="s">
        <v>807</v>
      </c>
      <c r="F588" s="224" t="s">
        <v>808</v>
      </c>
      <c r="G588" s="225" t="s">
        <v>577</v>
      </c>
      <c r="H588" s="226">
        <v>1</v>
      </c>
      <c r="I588" s="227"/>
      <c r="J588" s="228">
        <f>ROUND(I588*H588,2)</f>
        <v>0</v>
      </c>
      <c r="K588" s="224" t="s">
        <v>24</v>
      </c>
      <c r="L588" s="72"/>
      <c r="M588" s="229" t="s">
        <v>24</v>
      </c>
      <c r="N588" s="230" t="s">
        <v>47</v>
      </c>
      <c r="O588" s="47"/>
      <c r="P588" s="231">
        <f>O588*H588</f>
        <v>0</v>
      </c>
      <c r="Q588" s="231">
        <v>0</v>
      </c>
      <c r="R588" s="231">
        <f>Q588*H588</f>
        <v>0</v>
      </c>
      <c r="S588" s="231">
        <v>0</v>
      </c>
      <c r="T588" s="232">
        <f>S588*H588</f>
        <v>0</v>
      </c>
      <c r="AR588" s="24" t="s">
        <v>306</v>
      </c>
      <c r="AT588" s="24" t="s">
        <v>164</v>
      </c>
      <c r="AU588" s="24" t="s">
        <v>85</v>
      </c>
      <c r="AY588" s="24" t="s">
        <v>161</v>
      </c>
      <c r="BE588" s="233">
        <f>IF(N588="základní",J588,0)</f>
        <v>0</v>
      </c>
      <c r="BF588" s="233">
        <f>IF(N588="snížená",J588,0)</f>
        <v>0</v>
      </c>
      <c r="BG588" s="233">
        <f>IF(N588="zákl. přenesená",J588,0)</f>
        <v>0</v>
      </c>
      <c r="BH588" s="233">
        <f>IF(N588="sníž. přenesená",J588,0)</f>
        <v>0</v>
      </c>
      <c r="BI588" s="233">
        <f>IF(N588="nulová",J588,0)</f>
        <v>0</v>
      </c>
      <c r="BJ588" s="24" t="s">
        <v>25</v>
      </c>
      <c r="BK588" s="233">
        <f>ROUND(I588*H588,2)</f>
        <v>0</v>
      </c>
      <c r="BL588" s="24" t="s">
        <v>306</v>
      </c>
      <c r="BM588" s="24" t="s">
        <v>809</v>
      </c>
    </row>
    <row r="589" s="1" customFormat="1" ht="25.5" customHeight="1">
      <c r="B589" s="46"/>
      <c r="C589" s="222" t="s">
        <v>810</v>
      </c>
      <c r="D589" s="222" t="s">
        <v>164</v>
      </c>
      <c r="E589" s="223" t="s">
        <v>811</v>
      </c>
      <c r="F589" s="224" t="s">
        <v>812</v>
      </c>
      <c r="G589" s="225" t="s">
        <v>577</v>
      </c>
      <c r="H589" s="226">
        <v>1</v>
      </c>
      <c r="I589" s="227"/>
      <c r="J589" s="228">
        <f>ROUND(I589*H589,2)</f>
        <v>0</v>
      </c>
      <c r="K589" s="224" t="s">
        <v>24</v>
      </c>
      <c r="L589" s="72"/>
      <c r="M589" s="229" t="s">
        <v>24</v>
      </c>
      <c r="N589" s="230" t="s">
        <v>47</v>
      </c>
      <c r="O589" s="47"/>
      <c r="P589" s="231">
        <f>O589*H589</f>
        <v>0</v>
      </c>
      <c r="Q589" s="231">
        <v>0</v>
      </c>
      <c r="R589" s="231">
        <f>Q589*H589</f>
        <v>0</v>
      </c>
      <c r="S589" s="231">
        <v>0</v>
      </c>
      <c r="T589" s="232">
        <f>S589*H589</f>
        <v>0</v>
      </c>
      <c r="AR589" s="24" t="s">
        <v>306</v>
      </c>
      <c r="AT589" s="24" t="s">
        <v>164</v>
      </c>
      <c r="AU589" s="24" t="s">
        <v>85</v>
      </c>
      <c r="AY589" s="24" t="s">
        <v>161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24" t="s">
        <v>25</v>
      </c>
      <c r="BK589" s="233">
        <f>ROUND(I589*H589,2)</f>
        <v>0</v>
      </c>
      <c r="BL589" s="24" t="s">
        <v>306</v>
      </c>
      <c r="BM589" s="24" t="s">
        <v>813</v>
      </c>
    </row>
    <row r="590" s="1" customFormat="1" ht="25.5" customHeight="1">
      <c r="B590" s="46"/>
      <c r="C590" s="222" t="s">
        <v>814</v>
      </c>
      <c r="D590" s="222" t="s">
        <v>164</v>
      </c>
      <c r="E590" s="223" t="s">
        <v>815</v>
      </c>
      <c r="F590" s="224" t="s">
        <v>816</v>
      </c>
      <c r="G590" s="225" t="s">
        <v>577</v>
      </c>
      <c r="H590" s="226">
        <v>1</v>
      </c>
      <c r="I590" s="227"/>
      <c r="J590" s="228">
        <f>ROUND(I590*H590,2)</f>
        <v>0</v>
      </c>
      <c r="K590" s="224" t="s">
        <v>24</v>
      </c>
      <c r="L590" s="72"/>
      <c r="M590" s="229" t="s">
        <v>24</v>
      </c>
      <c r="N590" s="230" t="s">
        <v>47</v>
      </c>
      <c r="O590" s="47"/>
      <c r="P590" s="231">
        <f>O590*H590</f>
        <v>0</v>
      </c>
      <c r="Q590" s="231">
        <v>0</v>
      </c>
      <c r="R590" s="231">
        <f>Q590*H590</f>
        <v>0</v>
      </c>
      <c r="S590" s="231">
        <v>0</v>
      </c>
      <c r="T590" s="232">
        <f>S590*H590</f>
        <v>0</v>
      </c>
      <c r="AR590" s="24" t="s">
        <v>306</v>
      </c>
      <c r="AT590" s="24" t="s">
        <v>164</v>
      </c>
      <c r="AU590" s="24" t="s">
        <v>85</v>
      </c>
      <c r="AY590" s="24" t="s">
        <v>161</v>
      </c>
      <c r="BE590" s="233">
        <f>IF(N590="základní",J590,0)</f>
        <v>0</v>
      </c>
      <c r="BF590" s="233">
        <f>IF(N590="snížená",J590,0)</f>
        <v>0</v>
      </c>
      <c r="BG590" s="233">
        <f>IF(N590="zákl. přenesená",J590,0)</f>
        <v>0</v>
      </c>
      <c r="BH590" s="233">
        <f>IF(N590="sníž. přenesená",J590,0)</f>
        <v>0</v>
      </c>
      <c r="BI590" s="233">
        <f>IF(N590="nulová",J590,0)</f>
        <v>0</v>
      </c>
      <c r="BJ590" s="24" t="s">
        <v>25</v>
      </c>
      <c r="BK590" s="233">
        <f>ROUND(I590*H590,2)</f>
        <v>0</v>
      </c>
      <c r="BL590" s="24" t="s">
        <v>306</v>
      </c>
      <c r="BM590" s="24" t="s">
        <v>817</v>
      </c>
    </row>
    <row r="591" s="1" customFormat="1" ht="25.5" customHeight="1">
      <c r="B591" s="46"/>
      <c r="C591" s="222" t="s">
        <v>818</v>
      </c>
      <c r="D591" s="222" t="s">
        <v>164</v>
      </c>
      <c r="E591" s="223" t="s">
        <v>819</v>
      </c>
      <c r="F591" s="224" t="s">
        <v>820</v>
      </c>
      <c r="G591" s="225" t="s">
        <v>577</v>
      </c>
      <c r="H591" s="226">
        <v>2</v>
      </c>
      <c r="I591" s="227"/>
      <c r="J591" s="228">
        <f>ROUND(I591*H591,2)</f>
        <v>0</v>
      </c>
      <c r="K591" s="224" t="s">
        <v>24</v>
      </c>
      <c r="L591" s="72"/>
      <c r="M591" s="229" t="s">
        <v>24</v>
      </c>
      <c r="N591" s="230" t="s">
        <v>47</v>
      </c>
      <c r="O591" s="47"/>
      <c r="P591" s="231">
        <f>O591*H591</f>
        <v>0</v>
      </c>
      <c r="Q591" s="231">
        <v>0</v>
      </c>
      <c r="R591" s="231">
        <f>Q591*H591</f>
        <v>0</v>
      </c>
      <c r="S591" s="231">
        <v>0</v>
      </c>
      <c r="T591" s="232">
        <f>S591*H591</f>
        <v>0</v>
      </c>
      <c r="AR591" s="24" t="s">
        <v>306</v>
      </c>
      <c r="AT591" s="24" t="s">
        <v>164</v>
      </c>
      <c r="AU591" s="24" t="s">
        <v>85</v>
      </c>
      <c r="AY591" s="24" t="s">
        <v>161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24" t="s">
        <v>25</v>
      </c>
      <c r="BK591" s="233">
        <f>ROUND(I591*H591,2)</f>
        <v>0</v>
      </c>
      <c r="BL591" s="24" t="s">
        <v>306</v>
      </c>
      <c r="BM591" s="24" t="s">
        <v>821</v>
      </c>
    </row>
    <row r="592" s="1" customFormat="1" ht="16.5" customHeight="1">
      <c r="B592" s="46"/>
      <c r="C592" s="222" t="s">
        <v>822</v>
      </c>
      <c r="D592" s="222" t="s">
        <v>164</v>
      </c>
      <c r="E592" s="223" t="s">
        <v>823</v>
      </c>
      <c r="F592" s="224" t="s">
        <v>824</v>
      </c>
      <c r="G592" s="225" t="s">
        <v>577</v>
      </c>
      <c r="H592" s="226">
        <v>1</v>
      </c>
      <c r="I592" s="227"/>
      <c r="J592" s="228">
        <f>ROUND(I592*H592,2)</f>
        <v>0</v>
      </c>
      <c r="K592" s="224" t="s">
        <v>24</v>
      </c>
      <c r="L592" s="72"/>
      <c r="M592" s="229" t="s">
        <v>24</v>
      </c>
      <c r="N592" s="230" t="s">
        <v>47</v>
      </c>
      <c r="O592" s="47"/>
      <c r="P592" s="231">
        <f>O592*H592</f>
        <v>0</v>
      </c>
      <c r="Q592" s="231">
        <v>0</v>
      </c>
      <c r="R592" s="231">
        <f>Q592*H592</f>
        <v>0</v>
      </c>
      <c r="S592" s="231">
        <v>0</v>
      </c>
      <c r="T592" s="232">
        <f>S592*H592</f>
        <v>0</v>
      </c>
      <c r="AR592" s="24" t="s">
        <v>306</v>
      </c>
      <c r="AT592" s="24" t="s">
        <v>164</v>
      </c>
      <c r="AU592" s="24" t="s">
        <v>85</v>
      </c>
      <c r="AY592" s="24" t="s">
        <v>161</v>
      </c>
      <c r="BE592" s="233">
        <f>IF(N592="základní",J592,0)</f>
        <v>0</v>
      </c>
      <c r="BF592" s="233">
        <f>IF(N592="snížená",J592,0)</f>
        <v>0</v>
      </c>
      <c r="BG592" s="233">
        <f>IF(N592="zákl. přenesená",J592,0)</f>
        <v>0</v>
      </c>
      <c r="BH592" s="233">
        <f>IF(N592="sníž. přenesená",J592,0)</f>
        <v>0</v>
      </c>
      <c r="BI592" s="233">
        <f>IF(N592="nulová",J592,0)</f>
        <v>0</v>
      </c>
      <c r="BJ592" s="24" t="s">
        <v>25</v>
      </c>
      <c r="BK592" s="233">
        <f>ROUND(I592*H592,2)</f>
        <v>0</v>
      </c>
      <c r="BL592" s="24" t="s">
        <v>306</v>
      </c>
      <c r="BM592" s="24" t="s">
        <v>825</v>
      </c>
    </row>
    <row r="593" s="1" customFormat="1" ht="16.5" customHeight="1">
      <c r="B593" s="46"/>
      <c r="C593" s="222" t="s">
        <v>826</v>
      </c>
      <c r="D593" s="222" t="s">
        <v>164</v>
      </c>
      <c r="E593" s="223" t="s">
        <v>827</v>
      </c>
      <c r="F593" s="224" t="s">
        <v>828</v>
      </c>
      <c r="G593" s="225" t="s">
        <v>577</v>
      </c>
      <c r="H593" s="226">
        <v>1</v>
      </c>
      <c r="I593" s="227"/>
      <c r="J593" s="228">
        <f>ROUND(I593*H593,2)</f>
        <v>0</v>
      </c>
      <c r="K593" s="224" t="s">
        <v>24</v>
      </c>
      <c r="L593" s="72"/>
      <c r="M593" s="229" t="s">
        <v>24</v>
      </c>
      <c r="N593" s="230" t="s">
        <v>47</v>
      </c>
      <c r="O593" s="47"/>
      <c r="P593" s="231">
        <f>O593*H593</f>
        <v>0</v>
      </c>
      <c r="Q593" s="231">
        <v>0</v>
      </c>
      <c r="R593" s="231">
        <f>Q593*H593</f>
        <v>0</v>
      </c>
      <c r="S593" s="231">
        <v>0</v>
      </c>
      <c r="T593" s="232">
        <f>S593*H593</f>
        <v>0</v>
      </c>
      <c r="AR593" s="24" t="s">
        <v>306</v>
      </c>
      <c r="AT593" s="24" t="s">
        <v>164</v>
      </c>
      <c r="AU593" s="24" t="s">
        <v>85</v>
      </c>
      <c r="AY593" s="24" t="s">
        <v>161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24" t="s">
        <v>25</v>
      </c>
      <c r="BK593" s="233">
        <f>ROUND(I593*H593,2)</f>
        <v>0</v>
      </c>
      <c r="BL593" s="24" t="s">
        <v>306</v>
      </c>
      <c r="BM593" s="24" t="s">
        <v>829</v>
      </c>
    </row>
    <row r="594" s="1" customFormat="1" ht="38.25" customHeight="1">
      <c r="B594" s="46"/>
      <c r="C594" s="222" t="s">
        <v>830</v>
      </c>
      <c r="D594" s="222" t="s">
        <v>164</v>
      </c>
      <c r="E594" s="223" t="s">
        <v>831</v>
      </c>
      <c r="F594" s="224" t="s">
        <v>832</v>
      </c>
      <c r="G594" s="225" t="s">
        <v>577</v>
      </c>
      <c r="H594" s="226">
        <v>1</v>
      </c>
      <c r="I594" s="227"/>
      <c r="J594" s="228">
        <f>ROUND(I594*H594,2)</f>
        <v>0</v>
      </c>
      <c r="K594" s="224" t="s">
        <v>24</v>
      </c>
      <c r="L594" s="72"/>
      <c r="M594" s="229" t="s">
        <v>24</v>
      </c>
      <c r="N594" s="230" t="s">
        <v>47</v>
      </c>
      <c r="O594" s="47"/>
      <c r="P594" s="231">
        <f>O594*H594</f>
        <v>0</v>
      </c>
      <c r="Q594" s="231">
        <v>0</v>
      </c>
      <c r="R594" s="231">
        <f>Q594*H594</f>
        <v>0</v>
      </c>
      <c r="S594" s="231">
        <v>0</v>
      </c>
      <c r="T594" s="232">
        <f>S594*H594</f>
        <v>0</v>
      </c>
      <c r="AR594" s="24" t="s">
        <v>306</v>
      </c>
      <c r="AT594" s="24" t="s">
        <v>164</v>
      </c>
      <c r="AU594" s="24" t="s">
        <v>85</v>
      </c>
      <c r="AY594" s="24" t="s">
        <v>161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24" t="s">
        <v>25</v>
      </c>
      <c r="BK594" s="233">
        <f>ROUND(I594*H594,2)</f>
        <v>0</v>
      </c>
      <c r="BL594" s="24" t="s">
        <v>306</v>
      </c>
      <c r="BM594" s="24" t="s">
        <v>833</v>
      </c>
    </row>
    <row r="595" s="1" customFormat="1" ht="25.5" customHeight="1">
      <c r="B595" s="46"/>
      <c r="C595" s="222" t="s">
        <v>834</v>
      </c>
      <c r="D595" s="222" t="s">
        <v>164</v>
      </c>
      <c r="E595" s="223" t="s">
        <v>835</v>
      </c>
      <c r="F595" s="224" t="s">
        <v>836</v>
      </c>
      <c r="G595" s="225" t="s">
        <v>577</v>
      </c>
      <c r="H595" s="226">
        <v>1</v>
      </c>
      <c r="I595" s="227"/>
      <c r="J595" s="228">
        <f>ROUND(I595*H595,2)</f>
        <v>0</v>
      </c>
      <c r="K595" s="224" t="s">
        <v>24</v>
      </c>
      <c r="L595" s="72"/>
      <c r="M595" s="229" t="s">
        <v>24</v>
      </c>
      <c r="N595" s="230" t="s">
        <v>47</v>
      </c>
      <c r="O595" s="47"/>
      <c r="P595" s="231">
        <f>O595*H595</f>
        <v>0</v>
      </c>
      <c r="Q595" s="231">
        <v>0</v>
      </c>
      <c r="R595" s="231">
        <f>Q595*H595</f>
        <v>0</v>
      </c>
      <c r="S595" s="231">
        <v>0</v>
      </c>
      <c r="T595" s="232">
        <f>S595*H595</f>
        <v>0</v>
      </c>
      <c r="AR595" s="24" t="s">
        <v>306</v>
      </c>
      <c r="AT595" s="24" t="s">
        <v>164</v>
      </c>
      <c r="AU595" s="24" t="s">
        <v>85</v>
      </c>
      <c r="AY595" s="24" t="s">
        <v>161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24" t="s">
        <v>25</v>
      </c>
      <c r="BK595" s="233">
        <f>ROUND(I595*H595,2)</f>
        <v>0</v>
      </c>
      <c r="BL595" s="24" t="s">
        <v>306</v>
      </c>
      <c r="BM595" s="24" t="s">
        <v>837</v>
      </c>
    </row>
    <row r="596" s="1" customFormat="1" ht="25.5" customHeight="1">
      <c r="B596" s="46"/>
      <c r="C596" s="222" t="s">
        <v>838</v>
      </c>
      <c r="D596" s="222" t="s">
        <v>164</v>
      </c>
      <c r="E596" s="223" t="s">
        <v>839</v>
      </c>
      <c r="F596" s="224" t="s">
        <v>840</v>
      </c>
      <c r="G596" s="225" t="s">
        <v>577</v>
      </c>
      <c r="H596" s="226">
        <v>1</v>
      </c>
      <c r="I596" s="227"/>
      <c r="J596" s="228">
        <f>ROUND(I596*H596,2)</f>
        <v>0</v>
      </c>
      <c r="K596" s="224" t="s">
        <v>24</v>
      </c>
      <c r="L596" s="72"/>
      <c r="M596" s="229" t="s">
        <v>24</v>
      </c>
      <c r="N596" s="230" t="s">
        <v>47</v>
      </c>
      <c r="O596" s="47"/>
      <c r="P596" s="231">
        <f>O596*H596</f>
        <v>0</v>
      </c>
      <c r="Q596" s="231">
        <v>0</v>
      </c>
      <c r="R596" s="231">
        <f>Q596*H596</f>
        <v>0</v>
      </c>
      <c r="S596" s="231">
        <v>0</v>
      </c>
      <c r="T596" s="232">
        <f>S596*H596</f>
        <v>0</v>
      </c>
      <c r="AR596" s="24" t="s">
        <v>306</v>
      </c>
      <c r="AT596" s="24" t="s">
        <v>164</v>
      </c>
      <c r="AU596" s="24" t="s">
        <v>85</v>
      </c>
      <c r="AY596" s="24" t="s">
        <v>161</v>
      </c>
      <c r="BE596" s="233">
        <f>IF(N596="základní",J596,0)</f>
        <v>0</v>
      </c>
      <c r="BF596" s="233">
        <f>IF(N596="snížená",J596,0)</f>
        <v>0</v>
      </c>
      <c r="BG596" s="233">
        <f>IF(N596="zákl. přenesená",J596,0)</f>
        <v>0</v>
      </c>
      <c r="BH596" s="233">
        <f>IF(N596="sníž. přenesená",J596,0)</f>
        <v>0</v>
      </c>
      <c r="BI596" s="233">
        <f>IF(N596="nulová",J596,0)</f>
        <v>0</v>
      </c>
      <c r="BJ596" s="24" t="s">
        <v>25</v>
      </c>
      <c r="BK596" s="233">
        <f>ROUND(I596*H596,2)</f>
        <v>0</v>
      </c>
      <c r="BL596" s="24" t="s">
        <v>306</v>
      </c>
      <c r="BM596" s="24" t="s">
        <v>841</v>
      </c>
    </row>
    <row r="597" s="10" customFormat="1" ht="29.88" customHeight="1">
      <c r="B597" s="206"/>
      <c r="C597" s="207"/>
      <c r="D597" s="208" t="s">
        <v>75</v>
      </c>
      <c r="E597" s="220" t="s">
        <v>842</v>
      </c>
      <c r="F597" s="220" t="s">
        <v>843</v>
      </c>
      <c r="G597" s="207"/>
      <c r="H597" s="207"/>
      <c r="I597" s="210"/>
      <c r="J597" s="221">
        <f>BK597</f>
        <v>0</v>
      </c>
      <c r="K597" s="207"/>
      <c r="L597" s="212"/>
      <c r="M597" s="213"/>
      <c r="N597" s="214"/>
      <c r="O597" s="214"/>
      <c r="P597" s="215">
        <f>SUM(P598:P625)</f>
        <v>0</v>
      </c>
      <c r="Q597" s="214"/>
      <c r="R597" s="215">
        <f>SUM(R598:R625)</f>
        <v>0</v>
      </c>
      <c r="S597" s="214"/>
      <c r="T597" s="216">
        <f>SUM(T598:T625)</f>
        <v>0</v>
      </c>
      <c r="AR597" s="217" t="s">
        <v>85</v>
      </c>
      <c r="AT597" s="218" t="s">
        <v>75</v>
      </c>
      <c r="AU597" s="218" t="s">
        <v>25</v>
      </c>
      <c r="AY597" s="217" t="s">
        <v>161</v>
      </c>
      <c r="BK597" s="219">
        <f>SUM(BK598:BK625)</f>
        <v>0</v>
      </c>
    </row>
    <row r="598" s="1" customFormat="1" ht="25.5" customHeight="1">
      <c r="B598" s="46"/>
      <c r="C598" s="222" t="s">
        <v>844</v>
      </c>
      <c r="D598" s="222" t="s">
        <v>164</v>
      </c>
      <c r="E598" s="223" t="s">
        <v>845</v>
      </c>
      <c r="F598" s="224" t="s">
        <v>846</v>
      </c>
      <c r="G598" s="225" t="s">
        <v>577</v>
      </c>
      <c r="H598" s="226">
        <v>1</v>
      </c>
      <c r="I598" s="227"/>
      <c r="J598" s="228">
        <f>ROUND(I598*H598,2)</f>
        <v>0</v>
      </c>
      <c r="K598" s="224" t="s">
        <v>24</v>
      </c>
      <c r="L598" s="72"/>
      <c r="M598" s="229" t="s">
        <v>24</v>
      </c>
      <c r="N598" s="230" t="s">
        <v>47</v>
      </c>
      <c r="O598" s="47"/>
      <c r="P598" s="231">
        <f>O598*H598</f>
        <v>0</v>
      </c>
      <c r="Q598" s="231">
        <v>0</v>
      </c>
      <c r="R598" s="231">
        <f>Q598*H598</f>
        <v>0</v>
      </c>
      <c r="S598" s="231">
        <v>0</v>
      </c>
      <c r="T598" s="232">
        <f>S598*H598</f>
        <v>0</v>
      </c>
      <c r="AR598" s="24" t="s">
        <v>306</v>
      </c>
      <c r="AT598" s="24" t="s">
        <v>164</v>
      </c>
      <c r="AU598" s="24" t="s">
        <v>85</v>
      </c>
      <c r="AY598" s="24" t="s">
        <v>161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24" t="s">
        <v>25</v>
      </c>
      <c r="BK598" s="233">
        <f>ROUND(I598*H598,2)</f>
        <v>0</v>
      </c>
      <c r="BL598" s="24" t="s">
        <v>306</v>
      </c>
      <c r="BM598" s="24" t="s">
        <v>847</v>
      </c>
    </row>
    <row r="599" s="1" customFormat="1" ht="25.5" customHeight="1">
      <c r="B599" s="46"/>
      <c r="C599" s="222" t="s">
        <v>848</v>
      </c>
      <c r="D599" s="222" t="s">
        <v>164</v>
      </c>
      <c r="E599" s="223" t="s">
        <v>849</v>
      </c>
      <c r="F599" s="224" t="s">
        <v>850</v>
      </c>
      <c r="G599" s="225" t="s">
        <v>577</v>
      </c>
      <c r="H599" s="226">
        <v>2</v>
      </c>
      <c r="I599" s="227"/>
      <c r="J599" s="228">
        <f>ROUND(I599*H599,2)</f>
        <v>0</v>
      </c>
      <c r="K599" s="224" t="s">
        <v>24</v>
      </c>
      <c r="L599" s="72"/>
      <c r="M599" s="229" t="s">
        <v>24</v>
      </c>
      <c r="N599" s="230" t="s">
        <v>47</v>
      </c>
      <c r="O599" s="47"/>
      <c r="P599" s="231">
        <f>O599*H599</f>
        <v>0</v>
      </c>
      <c r="Q599" s="231">
        <v>0</v>
      </c>
      <c r="R599" s="231">
        <f>Q599*H599</f>
        <v>0</v>
      </c>
      <c r="S599" s="231">
        <v>0</v>
      </c>
      <c r="T599" s="232">
        <f>S599*H599</f>
        <v>0</v>
      </c>
      <c r="AR599" s="24" t="s">
        <v>306</v>
      </c>
      <c r="AT599" s="24" t="s">
        <v>164</v>
      </c>
      <c r="AU599" s="24" t="s">
        <v>85</v>
      </c>
      <c r="AY599" s="24" t="s">
        <v>161</v>
      </c>
      <c r="BE599" s="233">
        <f>IF(N599="základní",J599,0)</f>
        <v>0</v>
      </c>
      <c r="BF599" s="233">
        <f>IF(N599="snížená",J599,0)</f>
        <v>0</v>
      </c>
      <c r="BG599" s="233">
        <f>IF(N599="zákl. přenesená",J599,0)</f>
        <v>0</v>
      </c>
      <c r="BH599" s="233">
        <f>IF(N599="sníž. přenesená",J599,0)</f>
        <v>0</v>
      </c>
      <c r="BI599" s="233">
        <f>IF(N599="nulová",J599,0)</f>
        <v>0</v>
      </c>
      <c r="BJ599" s="24" t="s">
        <v>25</v>
      </c>
      <c r="BK599" s="233">
        <f>ROUND(I599*H599,2)</f>
        <v>0</v>
      </c>
      <c r="BL599" s="24" t="s">
        <v>306</v>
      </c>
      <c r="BM599" s="24" t="s">
        <v>851</v>
      </c>
    </row>
    <row r="600" s="1" customFormat="1" ht="38.25" customHeight="1">
      <c r="B600" s="46"/>
      <c r="C600" s="222" t="s">
        <v>852</v>
      </c>
      <c r="D600" s="222" t="s">
        <v>164</v>
      </c>
      <c r="E600" s="223" t="s">
        <v>853</v>
      </c>
      <c r="F600" s="224" t="s">
        <v>854</v>
      </c>
      <c r="G600" s="225" t="s">
        <v>577</v>
      </c>
      <c r="H600" s="226">
        <v>1</v>
      </c>
      <c r="I600" s="227"/>
      <c r="J600" s="228">
        <f>ROUND(I600*H600,2)</f>
        <v>0</v>
      </c>
      <c r="K600" s="224" t="s">
        <v>24</v>
      </c>
      <c r="L600" s="72"/>
      <c r="M600" s="229" t="s">
        <v>24</v>
      </c>
      <c r="N600" s="230" t="s">
        <v>47</v>
      </c>
      <c r="O600" s="47"/>
      <c r="P600" s="231">
        <f>O600*H600</f>
        <v>0</v>
      </c>
      <c r="Q600" s="231">
        <v>0</v>
      </c>
      <c r="R600" s="231">
        <f>Q600*H600</f>
        <v>0</v>
      </c>
      <c r="S600" s="231">
        <v>0</v>
      </c>
      <c r="T600" s="232">
        <f>S600*H600</f>
        <v>0</v>
      </c>
      <c r="AR600" s="24" t="s">
        <v>306</v>
      </c>
      <c r="AT600" s="24" t="s">
        <v>164</v>
      </c>
      <c r="AU600" s="24" t="s">
        <v>85</v>
      </c>
      <c r="AY600" s="24" t="s">
        <v>161</v>
      </c>
      <c r="BE600" s="233">
        <f>IF(N600="základní",J600,0)</f>
        <v>0</v>
      </c>
      <c r="BF600" s="233">
        <f>IF(N600="snížená",J600,0)</f>
        <v>0</v>
      </c>
      <c r="BG600" s="233">
        <f>IF(N600="zákl. přenesená",J600,0)</f>
        <v>0</v>
      </c>
      <c r="BH600" s="233">
        <f>IF(N600="sníž. přenesená",J600,0)</f>
        <v>0</v>
      </c>
      <c r="BI600" s="233">
        <f>IF(N600="nulová",J600,0)</f>
        <v>0</v>
      </c>
      <c r="BJ600" s="24" t="s">
        <v>25</v>
      </c>
      <c r="BK600" s="233">
        <f>ROUND(I600*H600,2)</f>
        <v>0</v>
      </c>
      <c r="BL600" s="24" t="s">
        <v>306</v>
      </c>
      <c r="BM600" s="24" t="s">
        <v>855</v>
      </c>
    </row>
    <row r="601" s="1" customFormat="1" ht="38.25" customHeight="1">
      <c r="B601" s="46"/>
      <c r="C601" s="222" t="s">
        <v>856</v>
      </c>
      <c r="D601" s="222" t="s">
        <v>164</v>
      </c>
      <c r="E601" s="223" t="s">
        <v>857</v>
      </c>
      <c r="F601" s="224" t="s">
        <v>858</v>
      </c>
      <c r="G601" s="225" t="s">
        <v>577</v>
      </c>
      <c r="H601" s="226">
        <v>1</v>
      </c>
      <c r="I601" s="227"/>
      <c r="J601" s="228">
        <f>ROUND(I601*H601,2)</f>
        <v>0</v>
      </c>
      <c r="K601" s="224" t="s">
        <v>24</v>
      </c>
      <c r="L601" s="72"/>
      <c r="M601" s="229" t="s">
        <v>24</v>
      </c>
      <c r="N601" s="230" t="s">
        <v>47</v>
      </c>
      <c r="O601" s="47"/>
      <c r="P601" s="231">
        <f>O601*H601</f>
        <v>0</v>
      </c>
      <c r="Q601" s="231">
        <v>0</v>
      </c>
      <c r="R601" s="231">
        <f>Q601*H601</f>
        <v>0</v>
      </c>
      <c r="S601" s="231">
        <v>0</v>
      </c>
      <c r="T601" s="232">
        <f>S601*H601</f>
        <v>0</v>
      </c>
      <c r="AR601" s="24" t="s">
        <v>306</v>
      </c>
      <c r="AT601" s="24" t="s">
        <v>164</v>
      </c>
      <c r="AU601" s="24" t="s">
        <v>85</v>
      </c>
      <c r="AY601" s="24" t="s">
        <v>161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24" t="s">
        <v>25</v>
      </c>
      <c r="BK601" s="233">
        <f>ROUND(I601*H601,2)</f>
        <v>0</v>
      </c>
      <c r="BL601" s="24" t="s">
        <v>306</v>
      </c>
      <c r="BM601" s="24" t="s">
        <v>859</v>
      </c>
    </row>
    <row r="602" s="1" customFormat="1" ht="38.25" customHeight="1">
      <c r="B602" s="46"/>
      <c r="C602" s="222" t="s">
        <v>860</v>
      </c>
      <c r="D602" s="222" t="s">
        <v>164</v>
      </c>
      <c r="E602" s="223" t="s">
        <v>861</v>
      </c>
      <c r="F602" s="224" t="s">
        <v>862</v>
      </c>
      <c r="G602" s="225" t="s">
        <v>577</v>
      </c>
      <c r="H602" s="226">
        <v>1</v>
      </c>
      <c r="I602" s="227"/>
      <c r="J602" s="228">
        <f>ROUND(I602*H602,2)</f>
        <v>0</v>
      </c>
      <c r="K602" s="224" t="s">
        <v>24</v>
      </c>
      <c r="L602" s="72"/>
      <c r="M602" s="229" t="s">
        <v>24</v>
      </c>
      <c r="N602" s="230" t="s">
        <v>47</v>
      </c>
      <c r="O602" s="47"/>
      <c r="P602" s="231">
        <f>O602*H602</f>
        <v>0</v>
      </c>
      <c r="Q602" s="231">
        <v>0</v>
      </c>
      <c r="R602" s="231">
        <f>Q602*H602</f>
        <v>0</v>
      </c>
      <c r="S602" s="231">
        <v>0</v>
      </c>
      <c r="T602" s="232">
        <f>S602*H602</f>
        <v>0</v>
      </c>
      <c r="AR602" s="24" t="s">
        <v>306</v>
      </c>
      <c r="AT602" s="24" t="s">
        <v>164</v>
      </c>
      <c r="AU602" s="24" t="s">
        <v>85</v>
      </c>
      <c r="AY602" s="24" t="s">
        <v>161</v>
      </c>
      <c r="BE602" s="233">
        <f>IF(N602="základní",J602,0)</f>
        <v>0</v>
      </c>
      <c r="BF602" s="233">
        <f>IF(N602="snížená",J602,0)</f>
        <v>0</v>
      </c>
      <c r="BG602" s="233">
        <f>IF(N602="zákl. přenesená",J602,0)</f>
        <v>0</v>
      </c>
      <c r="BH602" s="233">
        <f>IF(N602="sníž. přenesená",J602,0)</f>
        <v>0</v>
      </c>
      <c r="BI602" s="233">
        <f>IF(N602="nulová",J602,0)</f>
        <v>0</v>
      </c>
      <c r="BJ602" s="24" t="s">
        <v>25</v>
      </c>
      <c r="BK602" s="233">
        <f>ROUND(I602*H602,2)</f>
        <v>0</v>
      </c>
      <c r="BL602" s="24" t="s">
        <v>306</v>
      </c>
      <c r="BM602" s="24" t="s">
        <v>863</v>
      </c>
    </row>
    <row r="603" s="1" customFormat="1" ht="38.25" customHeight="1">
      <c r="B603" s="46"/>
      <c r="C603" s="222" t="s">
        <v>864</v>
      </c>
      <c r="D603" s="222" t="s">
        <v>164</v>
      </c>
      <c r="E603" s="223" t="s">
        <v>865</v>
      </c>
      <c r="F603" s="224" t="s">
        <v>866</v>
      </c>
      <c r="G603" s="225" t="s">
        <v>577</v>
      </c>
      <c r="H603" s="226">
        <v>1</v>
      </c>
      <c r="I603" s="227"/>
      <c r="J603" s="228">
        <f>ROUND(I603*H603,2)</f>
        <v>0</v>
      </c>
      <c r="K603" s="224" t="s">
        <v>24</v>
      </c>
      <c r="L603" s="72"/>
      <c r="M603" s="229" t="s">
        <v>24</v>
      </c>
      <c r="N603" s="230" t="s">
        <v>47</v>
      </c>
      <c r="O603" s="47"/>
      <c r="P603" s="231">
        <f>O603*H603</f>
        <v>0</v>
      </c>
      <c r="Q603" s="231">
        <v>0</v>
      </c>
      <c r="R603" s="231">
        <f>Q603*H603</f>
        <v>0</v>
      </c>
      <c r="S603" s="231">
        <v>0</v>
      </c>
      <c r="T603" s="232">
        <f>S603*H603</f>
        <v>0</v>
      </c>
      <c r="AR603" s="24" t="s">
        <v>306</v>
      </c>
      <c r="AT603" s="24" t="s">
        <v>164</v>
      </c>
      <c r="AU603" s="24" t="s">
        <v>85</v>
      </c>
      <c r="AY603" s="24" t="s">
        <v>161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24" t="s">
        <v>25</v>
      </c>
      <c r="BK603" s="233">
        <f>ROUND(I603*H603,2)</f>
        <v>0</v>
      </c>
      <c r="BL603" s="24" t="s">
        <v>306</v>
      </c>
      <c r="BM603" s="24" t="s">
        <v>867</v>
      </c>
    </row>
    <row r="604" s="1" customFormat="1" ht="25.5" customHeight="1">
      <c r="B604" s="46"/>
      <c r="C604" s="222" t="s">
        <v>868</v>
      </c>
      <c r="D604" s="222" t="s">
        <v>164</v>
      </c>
      <c r="E604" s="223" t="s">
        <v>869</v>
      </c>
      <c r="F604" s="224" t="s">
        <v>870</v>
      </c>
      <c r="G604" s="225" t="s">
        <v>577</v>
      </c>
      <c r="H604" s="226">
        <v>2</v>
      </c>
      <c r="I604" s="227"/>
      <c r="J604" s="228">
        <f>ROUND(I604*H604,2)</f>
        <v>0</v>
      </c>
      <c r="K604" s="224" t="s">
        <v>24</v>
      </c>
      <c r="L604" s="72"/>
      <c r="M604" s="229" t="s">
        <v>24</v>
      </c>
      <c r="N604" s="230" t="s">
        <v>47</v>
      </c>
      <c r="O604" s="47"/>
      <c r="P604" s="231">
        <f>O604*H604</f>
        <v>0</v>
      </c>
      <c r="Q604" s="231">
        <v>0</v>
      </c>
      <c r="R604" s="231">
        <f>Q604*H604</f>
        <v>0</v>
      </c>
      <c r="S604" s="231">
        <v>0</v>
      </c>
      <c r="T604" s="232">
        <f>S604*H604</f>
        <v>0</v>
      </c>
      <c r="AR604" s="24" t="s">
        <v>306</v>
      </c>
      <c r="AT604" s="24" t="s">
        <v>164</v>
      </c>
      <c r="AU604" s="24" t="s">
        <v>85</v>
      </c>
      <c r="AY604" s="24" t="s">
        <v>161</v>
      </c>
      <c r="BE604" s="233">
        <f>IF(N604="základní",J604,0)</f>
        <v>0</v>
      </c>
      <c r="BF604" s="233">
        <f>IF(N604="snížená",J604,0)</f>
        <v>0</v>
      </c>
      <c r="BG604" s="233">
        <f>IF(N604="zákl. přenesená",J604,0)</f>
        <v>0</v>
      </c>
      <c r="BH604" s="233">
        <f>IF(N604="sníž. přenesená",J604,0)</f>
        <v>0</v>
      </c>
      <c r="BI604" s="233">
        <f>IF(N604="nulová",J604,0)</f>
        <v>0</v>
      </c>
      <c r="BJ604" s="24" t="s">
        <v>25</v>
      </c>
      <c r="BK604" s="233">
        <f>ROUND(I604*H604,2)</f>
        <v>0</v>
      </c>
      <c r="BL604" s="24" t="s">
        <v>306</v>
      </c>
      <c r="BM604" s="24" t="s">
        <v>871</v>
      </c>
    </row>
    <row r="605" s="1" customFormat="1" ht="25.5" customHeight="1">
      <c r="B605" s="46"/>
      <c r="C605" s="222" t="s">
        <v>872</v>
      </c>
      <c r="D605" s="222" t="s">
        <v>164</v>
      </c>
      <c r="E605" s="223" t="s">
        <v>873</v>
      </c>
      <c r="F605" s="224" t="s">
        <v>874</v>
      </c>
      <c r="G605" s="225" t="s">
        <v>577</v>
      </c>
      <c r="H605" s="226">
        <v>2</v>
      </c>
      <c r="I605" s="227"/>
      <c r="J605" s="228">
        <f>ROUND(I605*H605,2)</f>
        <v>0</v>
      </c>
      <c r="K605" s="224" t="s">
        <v>24</v>
      </c>
      <c r="L605" s="72"/>
      <c r="M605" s="229" t="s">
        <v>24</v>
      </c>
      <c r="N605" s="230" t="s">
        <v>47</v>
      </c>
      <c r="O605" s="47"/>
      <c r="P605" s="231">
        <f>O605*H605</f>
        <v>0</v>
      </c>
      <c r="Q605" s="231">
        <v>0</v>
      </c>
      <c r="R605" s="231">
        <f>Q605*H605</f>
        <v>0</v>
      </c>
      <c r="S605" s="231">
        <v>0</v>
      </c>
      <c r="T605" s="232">
        <f>S605*H605</f>
        <v>0</v>
      </c>
      <c r="AR605" s="24" t="s">
        <v>306</v>
      </c>
      <c r="AT605" s="24" t="s">
        <v>164</v>
      </c>
      <c r="AU605" s="24" t="s">
        <v>85</v>
      </c>
      <c r="AY605" s="24" t="s">
        <v>161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24" t="s">
        <v>25</v>
      </c>
      <c r="BK605" s="233">
        <f>ROUND(I605*H605,2)</f>
        <v>0</v>
      </c>
      <c r="BL605" s="24" t="s">
        <v>306</v>
      </c>
      <c r="BM605" s="24" t="s">
        <v>875</v>
      </c>
    </row>
    <row r="606" s="1" customFormat="1" ht="38.25" customHeight="1">
      <c r="B606" s="46"/>
      <c r="C606" s="222" t="s">
        <v>876</v>
      </c>
      <c r="D606" s="222" t="s">
        <v>164</v>
      </c>
      <c r="E606" s="223" t="s">
        <v>877</v>
      </c>
      <c r="F606" s="224" t="s">
        <v>878</v>
      </c>
      <c r="G606" s="225" t="s">
        <v>577</v>
      </c>
      <c r="H606" s="226">
        <v>1</v>
      </c>
      <c r="I606" s="227"/>
      <c r="J606" s="228">
        <f>ROUND(I606*H606,2)</f>
        <v>0</v>
      </c>
      <c r="K606" s="224" t="s">
        <v>24</v>
      </c>
      <c r="L606" s="72"/>
      <c r="M606" s="229" t="s">
        <v>24</v>
      </c>
      <c r="N606" s="230" t="s">
        <v>47</v>
      </c>
      <c r="O606" s="47"/>
      <c r="P606" s="231">
        <f>O606*H606</f>
        <v>0</v>
      </c>
      <c r="Q606" s="231">
        <v>0</v>
      </c>
      <c r="R606" s="231">
        <f>Q606*H606</f>
        <v>0</v>
      </c>
      <c r="S606" s="231">
        <v>0</v>
      </c>
      <c r="T606" s="232">
        <f>S606*H606</f>
        <v>0</v>
      </c>
      <c r="AR606" s="24" t="s">
        <v>306</v>
      </c>
      <c r="AT606" s="24" t="s">
        <v>164</v>
      </c>
      <c r="AU606" s="24" t="s">
        <v>85</v>
      </c>
      <c r="AY606" s="24" t="s">
        <v>161</v>
      </c>
      <c r="BE606" s="233">
        <f>IF(N606="základní",J606,0)</f>
        <v>0</v>
      </c>
      <c r="BF606" s="233">
        <f>IF(N606="snížená",J606,0)</f>
        <v>0</v>
      </c>
      <c r="BG606" s="233">
        <f>IF(N606="zákl. přenesená",J606,0)</f>
        <v>0</v>
      </c>
      <c r="BH606" s="233">
        <f>IF(N606="sníž. přenesená",J606,0)</f>
        <v>0</v>
      </c>
      <c r="BI606" s="233">
        <f>IF(N606="nulová",J606,0)</f>
        <v>0</v>
      </c>
      <c r="BJ606" s="24" t="s">
        <v>25</v>
      </c>
      <c r="BK606" s="233">
        <f>ROUND(I606*H606,2)</f>
        <v>0</v>
      </c>
      <c r="BL606" s="24" t="s">
        <v>306</v>
      </c>
      <c r="BM606" s="24" t="s">
        <v>879</v>
      </c>
    </row>
    <row r="607" s="1" customFormat="1" ht="25.5" customHeight="1">
      <c r="B607" s="46"/>
      <c r="C607" s="222" t="s">
        <v>880</v>
      </c>
      <c r="D607" s="222" t="s">
        <v>164</v>
      </c>
      <c r="E607" s="223" t="s">
        <v>881</v>
      </c>
      <c r="F607" s="224" t="s">
        <v>882</v>
      </c>
      <c r="G607" s="225" t="s">
        <v>426</v>
      </c>
      <c r="H607" s="226">
        <v>32.5</v>
      </c>
      <c r="I607" s="227"/>
      <c r="J607" s="228">
        <f>ROUND(I607*H607,2)</f>
        <v>0</v>
      </c>
      <c r="K607" s="224" t="s">
        <v>24</v>
      </c>
      <c r="L607" s="72"/>
      <c r="M607" s="229" t="s">
        <v>24</v>
      </c>
      <c r="N607" s="230" t="s">
        <v>47</v>
      </c>
      <c r="O607" s="47"/>
      <c r="P607" s="231">
        <f>O607*H607</f>
        <v>0</v>
      </c>
      <c r="Q607" s="231">
        <v>0</v>
      </c>
      <c r="R607" s="231">
        <f>Q607*H607</f>
        <v>0</v>
      </c>
      <c r="S607" s="231">
        <v>0</v>
      </c>
      <c r="T607" s="232">
        <f>S607*H607</f>
        <v>0</v>
      </c>
      <c r="AR607" s="24" t="s">
        <v>306</v>
      </c>
      <c r="AT607" s="24" t="s">
        <v>164</v>
      </c>
      <c r="AU607" s="24" t="s">
        <v>85</v>
      </c>
      <c r="AY607" s="24" t="s">
        <v>161</v>
      </c>
      <c r="BE607" s="233">
        <f>IF(N607="základní",J607,0)</f>
        <v>0</v>
      </c>
      <c r="BF607" s="233">
        <f>IF(N607="snížená",J607,0)</f>
        <v>0</v>
      </c>
      <c r="BG607" s="233">
        <f>IF(N607="zákl. přenesená",J607,0)</f>
        <v>0</v>
      </c>
      <c r="BH607" s="233">
        <f>IF(N607="sníž. přenesená",J607,0)</f>
        <v>0</v>
      </c>
      <c r="BI607" s="233">
        <f>IF(N607="nulová",J607,0)</f>
        <v>0</v>
      </c>
      <c r="BJ607" s="24" t="s">
        <v>25</v>
      </c>
      <c r="BK607" s="233">
        <f>ROUND(I607*H607,2)</f>
        <v>0</v>
      </c>
      <c r="BL607" s="24" t="s">
        <v>306</v>
      </c>
      <c r="BM607" s="24" t="s">
        <v>883</v>
      </c>
    </row>
    <row r="608" s="11" customFormat="1">
      <c r="B608" s="234"/>
      <c r="C608" s="235"/>
      <c r="D608" s="236" t="s">
        <v>171</v>
      </c>
      <c r="E608" s="237" t="s">
        <v>24</v>
      </c>
      <c r="F608" s="238" t="s">
        <v>884</v>
      </c>
      <c r="G608" s="235"/>
      <c r="H608" s="237" t="s">
        <v>24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AT608" s="244" t="s">
        <v>171</v>
      </c>
      <c r="AU608" s="244" t="s">
        <v>85</v>
      </c>
      <c r="AV608" s="11" t="s">
        <v>25</v>
      </c>
      <c r="AW608" s="11" t="s">
        <v>40</v>
      </c>
      <c r="AX608" s="11" t="s">
        <v>76</v>
      </c>
      <c r="AY608" s="244" t="s">
        <v>161</v>
      </c>
    </row>
    <row r="609" s="12" customFormat="1">
      <c r="B609" s="245"/>
      <c r="C609" s="246"/>
      <c r="D609" s="236" t="s">
        <v>171</v>
      </c>
      <c r="E609" s="247" t="s">
        <v>24</v>
      </c>
      <c r="F609" s="248" t="s">
        <v>885</v>
      </c>
      <c r="G609" s="246"/>
      <c r="H609" s="249">
        <v>32.5</v>
      </c>
      <c r="I609" s="250"/>
      <c r="J609" s="246"/>
      <c r="K609" s="246"/>
      <c r="L609" s="251"/>
      <c r="M609" s="252"/>
      <c r="N609" s="253"/>
      <c r="O609" s="253"/>
      <c r="P609" s="253"/>
      <c r="Q609" s="253"/>
      <c r="R609" s="253"/>
      <c r="S609" s="253"/>
      <c r="T609" s="254"/>
      <c r="AT609" s="255" t="s">
        <v>171</v>
      </c>
      <c r="AU609" s="255" t="s">
        <v>85</v>
      </c>
      <c r="AV609" s="12" t="s">
        <v>85</v>
      </c>
      <c r="AW609" s="12" t="s">
        <v>40</v>
      </c>
      <c r="AX609" s="12" t="s">
        <v>76</v>
      </c>
      <c r="AY609" s="255" t="s">
        <v>161</v>
      </c>
    </row>
    <row r="610" s="14" customFormat="1">
      <c r="B610" s="267"/>
      <c r="C610" s="268"/>
      <c r="D610" s="236" t="s">
        <v>171</v>
      </c>
      <c r="E610" s="269" t="s">
        <v>103</v>
      </c>
      <c r="F610" s="270" t="s">
        <v>257</v>
      </c>
      <c r="G610" s="268"/>
      <c r="H610" s="271">
        <v>32.5</v>
      </c>
      <c r="I610" s="272"/>
      <c r="J610" s="268"/>
      <c r="K610" s="268"/>
      <c r="L610" s="273"/>
      <c r="M610" s="274"/>
      <c r="N610" s="275"/>
      <c r="O610" s="275"/>
      <c r="P610" s="275"/>
      <c r="Q610" s="275"/>
      <c r="R610" s="275"/>
      <c r="S610" s="275"/>
      <c r="T610" s="276"/>
      <c r="AT610" s="277" t="s">
        <v>171</v>
      </c>
      <c r="AU610" s="277" t="s">
        <v>85</v>
      </c>
      <c r="AV610" s="14" t="s">
        <v>162</v>
      </c>
      <c r="AW610" s="14" t="s">
        <v>40</v>
      </c>
      <c r="AX610" s="14" t="s">
        <v>76</v>
      </c>
      <c r="AY610" s="277" t="s">
        <v>161</v>
      </c>
    </row>
    <row r="611" s="13" customFormat="1">
      <c r="B611" s="256"/>
      <c r="C611" s="257"/>
      <c r="D611" s="236" t="s">
        <v>171</v>
      </c>
      <c r="E611" s="258" t="s">
        <v>24</v>
      </c>
      <c r="F611" s="259" t="s">
        <v>175</v>
      </c>
      <c r="G611" s="257"/>
      <c r="H611" s="260">
        <v>32.5</v>
      </c>
      <c r="I611" s="261"/>
      <c r="J611" s="257"/>
      <c r="K611" s="257"/>
      <c r="L611" s="262"/>
      <c r="M611" s="263"/>
      <c r="N611" s="264"/>
      <c r="O611" s="264"/>
      <c r="P611" s="264"/>
      <c r="Q611" s="264"/>
      <c r="R611" s="264"/>
      <c r="S611" s="264"/>
      <c r="T611" s="265"/>
      <c r="AT611" s="266" t="s">
        <v>171</v>
      </c>
      <c r="AU611" s="266" t="s">
        <v>85</v>
      </c>
      <c r="AV611" s="13" t="s">
        <v>169</v>
      </c>
      <c r="AW611" s="13" t="s">
        <v>40</v>
      </c>
      <c r="AX611" s="13" t="s">
        <v>25</v>
      </c>
      <c r="AY611" s="266" t="s">
        <v>161</v>
      </c>
    </row>
    <row r="612" s="1" customFormat="1" ht="25.5" customHeight="1">
      <c r="B612" s="46"/>
      <c r="C612" s="222" t="s">
        <v>886</v>
      </c>
      <c r="D612" s="222" t="s">
        <v>164</v>
      </c>
      <c r="E612" s="223" t="s">
        <v>887</v>
      </c>
      <c r="F612" s="224" t="s">
        <v>888</v>
      </c>
      <c r="G612" s="225" t="s">
        <v>426</v>
      </c>
      <c r="H612" s="226">
        <v>24.399999999999999</v>
      </c>
      <c r="I612" s="227"/>
      <c r="J612" s="228">
        <f>ROUND(I612*H612,2)</f>
        <v>0</v>
      </c>
      <c r="K612" s="224" t="s">
        <v>24</v>
      </c>
      <c r="L612" s="72"/>
      <c r="M612" s="229" t="s">
        <v>24</v>
      </c>
      <c r="N612" s="230" t="s">
        <v>47</v>
      </c>
      <c r="O612" s="47"/>
      <c r="P612" s="231">
        <f>O612*H612</f>
        <v>0</v>
      </c>
      <c r="Q612" s="231">
        <v>0</v>
      </c>
      <c r="R612" s="231">
        <f>Q612*H612</f>
        <v>0</v>
      </c>
      <c r="S612" s="231">
        <v>0</v>
      </c>
      <c r="T612" s="232">
        <f>S612*H612</f>
        <v>0</v>
      </c>
      <c r="AR612" s="24" t="s">
        <v>306</v>
      </c>
      <c r="AT612" s="24" t="s">
        <v>164</v>
      </c>
      <c r="AU612" s="24" t="s">
        <v>85</v>
      </c>
      <c r="AY612" s="24" t="s">
        <v>161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24" t="s">
        <v>25</v>
      </c>
      <c r="BK612" s="233">
        <f>ROUND(I612*H612,2)</f>
        <v>0</v>
      </c>
      <c r="BL612" s="24" t="s">
        <v>306</v>
      </c>
      <c r="BM612" s="24" t="s">
        <v>889</v>
      </c>
    </row>
    <row r="613" s="1" customFormat="1" ht="25.5" customHeight="1">
      <c r="B613" s="46"/>
      <c r="C613" s="222" t="s">
        <v>890</v>
      </c>
      <c r="D613" s="222" t="s">
        <v>164</v>
      </c>
      <c r="E613" s="223" t="s">
        <v>891</v>
      </c>
      <c r="F613" s="224" t="s">
        <v>892</v>
      </c>
      <c r="G613" s="225" t="s">
        <v>426</v>
      </c>
      <c r="H613" s="226">
        <v>1.75</v>
      </c>
      <c r="I613" s="227"/>
      <c r="J613" s="228">
        <f>ROUND(I613*H613,2)</f>
        <v>0</v>
      </c>
      <c r="K613" s="224" t="s">
        <v>24</v>
      </c>
      <c r="L613" s="72"/>
      <c r="M613" s="229" t="s">
        <v>24</v>
      </c>
      <c r="N613" s="230" t="s">
        <v>47</v>
      </c>
      <c r="O613" s="47"/>
      <c r="P613" s="231">
        <f>O613*H613</f>
        <v>0</v>
      </c>
      <c r="Q613" s="231">
        <v>0</v>
      </c>
      <c r="R613" s="231">
        <f>Q613*H613</f>
        <v>0</v>
      </c>
      <c r="S613" s="231">
        <v>0</v>
      </c>
      <c r="T613" s="232">
        <f>S613*H613</f>
        <v>0</v>
      </c>
      <c r="AR613" s="24" t="s">
        <v>306</v>
      </c>
      <c r="AT613" s="24" t="s">
        <v>164</v>
      </c>
      <c r="AU613" s="24" t="s">
        <v>85</v>
      </c>
      <c r="AY613" s="24" t="s">
        <v>161</v>
      </c>
      <c r="BE613" s="233">
        <f>IF(N613="základní",J613,0)</f>
        <v>0</v>
      </c>
      <c r="BF613" s="233">
        <f>IF(N613="snížená",J613,0)</f>
        <v>0</v>
      </c>
      <c r="BG613" s="233">
        <f>IF(N613="zákl. přenesená",J613,0)</f>
        <v>0</v>
      </c>
      <c r="BH613" s="233">
        <f>IF(N613="sníž. přenesená",J613,0)</f>
        <v>0</v>
      </c>
      <c r="BI613" s="233">
        <f>IF(N613="nulová",J613,0)</f>
        <v>0</v>
      </c>
      <c r="BJ613" s="24" t="s">
        <v>25</v>
      </c>
      <c r="BK613" s="233">
        <f>ROUND(I613*H613,2)</f>
        <v>0</v>
      </c>
      <c r="BL613" s="24" t="s">
        <v>306</v>
      </c>
      <c r="BM613" s="24" t="s">
        <v>893</v>
      </c>
    </row>
    <row r="614" s="1" customFormat="1" ht="25.5" customHeight="1">
      <c r="B614" s="46"/>
      <c r="C614" s="222" t="s">
        <v>894</v>
      </c>
      <c r="D614" s="222" t="s">
        <v>164</v>
      </c>
      <c r="E614" s="223" t="s">
        <v>895</v>
      </c>
      <c r="F614" s="224" t="s">
        <v>896</v>
      </c>
      <c r="G614" s="225" t="s">
        <v>426</v>
      </c>
      <c r="H614" s="226">
        <v>2.96</v>
      </c>
      <c r="I614" s="227"/>
      <c r="J614" s="228">
        <f>ROUND(I614*H614,2)</f>
        <v>0</v>
      </c>
      <c r="K614" s="224" t="s">
        <v>24</v>
      </c>
      <c r="L614" s="72"/>
      <c r="M614" s="229" t="s">
        <v>24</v>
      </c>
      <c r="N614" s="230" t="s">
        <v>47</v>
      </c>
      <c r="O614" s="47"/>
      <c r="P614" s="231">
        <f>O614*H614</f>
        <v>0</v>
      </c>
      <c r="Q614" s="231">
        <v>0</v>
      </c>
      <c r="R614" s="231">
        <f>Q614*H614</f>
        <v>0</v>
      </c>
      <c r="S614" s="231">
        <v>0</v>
      </c>
      <c r="T614" s="232">
        <f>S614*H614</f>
        <v>0</v>
      </c>
      <c r="AR614" s="24" t="s">
        <v>306</v>
      </c>
      <c r="AT614" s="24" t="s">
        <v>164</v>
      </c>
      <c r="AU614" s="24" t="s">
        <v>85</v>
      </c>
      <c r="AY614" s="24" t="s">
        <v>161</v>
      </c>
      <c r="BE614" s="233">
        <f>IF(N614="základní",J614,0)</f>
        <v>0</v>
      </c>
      <c r="BF614" s="233">
        <f>IF(N614="snížená",J614,0)</f>
        <v>0</v>
      </c>
      <c r="BG614" s="233">
        <f>IF(N614="zákl. přenesená",J614,0)</f>
        <v>0</v>
      </c>
      <c r="BH614" s="233">
        <f>IF(N614="sníž. přenesená",J614,0)</f>
        <v>0</v>
      </c>
      <c r="BI614" s="233">
        <f>IF(N614="nulová",J614,0)</f>
        <v>0</v>
      </c>
      <c r="BJ614" s="24" t="s">
        <v>25</v>
      </c>
      <c r="BK614" s="233">
        <f>ROUND(I614*H614,2)</f>
        <v>0</v>
      </c>
      <c r="BL614" s="24" t="s">
        <v>306</v>
      </c>
      <c r="BM614" s="24" t="s">
        <v>897</v>
      </c>
    </row>
    <row r="615" s="1" customFormat="1" ht="25.5" customHeight="1">
      <c r="B615" s="46"/>
      <c r="C615" s="222" t="s">
        <v>898</v>
      </c>
      <c r="D615" s="222" t="s">
        <v>164</v>
      </c>
      <c r="E615" s="223" t="s">
        <v>899</v>
      </c>
      <c r="F615" s="224" t="s">
        <v>900</v>
      </c>
      <c r="G615" s="225" t="s">
        <v>426</v>
      </c>
      <c r="H615" s="226">
        <v>4</v>
      </c>
      <c r="I615" s="227"/>
      <c r="J615" s="228">
        <f>ROUND(I615*H615,2)</f>
        <v>0</v>
      </c>
      <c r="K615" s="224" t="s">
        <v>24</v>
      </c>
      <c r="L615" s="72"/>
      <c r="M615" s="229" t="s">
        <v>24</v>
      </c>
      <c r="N615" s="230" t="s">
        <v>47</v>
      </c>
      <c r="O615" s="47"/>
      <c r="P615" s="231">
        <f>O615*H615</f>
        <v>0</v>
      </c>
      <c r="Q615" s="231">
        <v>0</v>
      </c>
      <c r="R615" s="231">
        <f>Q615*H615</f>
        <v>0</v>
      </c>
      <c r="S615" s="231">
        <v>0</v>
      </c>
      <c r="T615" s="232">
        <f>S615*H615</f>
        <v>0</v>
      </c>
      <c r="AR615" s="24" t="s">
        <v>306</v>
      </c>
      <c r="AT615" s="24" t="s">
        <v>164</v>
      </c>
      <c r="AU615" s="24" t="s">
        <v>85</v>
      </c>
      <c r="AY615" s="24" t="s">
        <v>161</v>
      </c>
      <c r="BE615" s="233">
        <f>IF(N615="základní",J615,0)</f>
        <v>0</v>
      </c>
      <c r="BF615" s="233">
        <f>IF(N615="snížená",J615,0)</f>
        <v>0</v>
      </c>
      <c r="BG615" s="233">
        <f>IF(N615="zákl. přenesená",J615,0)</f>
        <v>0</v>
      </c>
      <c r="BH615" s="233">
        <f>IF(N615="sníž. přenesená",J615,0)</f>
        <v>0</v>
      </c>
      <c r="BI615" s="233">
        <f>IF(N615="nulová",J615,0)</f>
        <v>0</v>
      </c>
      <c r="BJ615" s="24" t="s">
        <v>25</v>
      </c>
      <c r="BK615" s="233">
        <f>ROUND(I615*H615,2)</f>
        <v>0</v>
      </c>
      <c r="BL615" s="24" t="s">
        <v>306</v>
      </c>
      <c r="BM615" s="24" t="s">
        <v>901</v>
      </c>
    </row>
    <row r="616" s="1" customFormat="1" ht="25.5" customHeight="1">
      <c r="B616" s="46"/>
      <c r="C616" s="222" t="s">
        <v>902</v>
      </c>
      <c r="D616" s="222" t="s">
        <v>164</v>
      </c>
      <c r="E616" s="223" t="s">
        <v>903</v>
      </c>
      <c r="F616" s="224" t="s">
        <v>904</v>
      </c>
      <c r="G616" s="225" t="s">
        <v>426</v>
      </c>
      <c r="H616" s="226">
        <v>1.6000000000000001</v>
      </c>
      <c r="I616" s="227"/>
      <c r="J616" s="228">
        <f>ROUND(I616*H616,2)</f>
        <v>0</v>
      </c>
      <c r="K616" s="224" t="s">
        <v>24</v>
      </c>
      <c r="L616" s="72"/>
      <c r="M616" s="229" t="s">
        <v>24</v>
      </c>
      <c r="N616" s="230" t="s">
        <v>47</v>
      </c>
      <c r="O616" s="47"/>
      <c r="P616" s="231">
        <f>O616*H616</f>
        <v>0</v>
      </c>
      <c r="Q616" s="231">
        <v>0</v>
      </c>
      <c r="R616" s="231">
        <f>Q616*H616</f>
        <v>0</v>
      </c>
      <c r="S616" s="231">
        <v>0</v>
      </c>
      <c r="T616" s="232">
        <f>S616*H616</f>
        <v>0</v>
      </c>
      <c r="AR616" s="24" t="s">
        <v>306</v>
      </c>
      <c r="AT616" s="24" t="s">
        <v>164</v>
      </c>
      <c r="AU616" s="24" t="s">
        <v>85</v>
      </c>
      <c r="AY616" s="24" t="s">
        <v>161</v>
      </c>
      <c r="BE616" s="233">
        <f>IF(N616="základní",J616,0)</f>
        <v>0</v>
      </c>
      <c r="BF616" s="233">
        <f>IF(N616="snížená",J616,0)</f>
        <v>0</v>
      </c>
      <c r="BG616" s="233">
        <f>IF(N616="zákl. přenesená",J616,0)</f>
        <v>0</v>
      </c>
      <c r="BH616" s="233">
        <f>IF(N616="sníž. přenesená",J616,0)</f>
        <v>0</v>
      </c>
      <c r="BI616" s="233">
        <f>IF(N616="nulová",J616,0)</f>
        <v>0</v>
      </c>
      <c r="BJ616" s="24" t="s">
        <v>25</v>
      </c>
      <c r="BK616" s="233">
        <f>ROUND(I616*H616,2)</f>
        <v>0</v>
      </c>
      <c r="BL616" s="24" t="s">
        <v>306</v>
      </c>
      <c r="BM616" s="24" t="s">
        <v>905</v>
      </c>
    </row>
    <row r="617" s="1" customFormat="1" ht="25.5" customHeight="1">
      <c r="B617" s="46"/>
      <c r="C617" s="222" t="s">
        <v>906</v>
      </c>
      <c r="D617" s="222" t="s">
        <v>164</v>
      </c>
      <c r="E617" s="223" t="s">
        <v>907</v>
      </c>
      <c r="F617" s="224" t="s">
        <v>908</v>
      </c>
      <c r="G617" s="225" t="s">
        <v>426</v>
      </c>
      <c r="H617" s="226">
        <v>1.8</v>
      </c>
      <c r="I617" s="227"/>
      <c r="J617" s="228">
        <f>ROUND(I617*H617,2)</f>
        <v>0</v>
      </c>
      <c r="K617" s="224" t="s">
        <v>24</v>
      </c>
      <c r="L617" s="72"/>
      <c r="M617" s="229" t="s">
        <v>24</v>
      </c>
      <c r="N617" s="230" t="s">
        <v>47</v>
      </c>
      <c r="O617" s="47"/>
      <c r="P617" s="231">
        <f>O617*H617</f>
        <v>0</v>
      </c>
      <c r="Q617" s="231">
        <v>0</v>
      </c>
      <c r="R617" s="231">
        <f>Q617*H617</f>
        <v>0</v>
      </c>
      <c r="S617" s="231">
        <v>0</v>
      </c>
      <c r="T617" s="232">
        <f>S617*H617</f>
        <v>0</v>
      </c>
      <c r="AR617" s="24" t="s">
        <v>306</v>
      </c>
      <c r="AT617" s="24" t="s">
        <v>164</v>
      </c>
      <c r="AU617" s="24" t="s">
        <v>85</v>
      </c>
      <c r="AY617" s="24" t="s">
        <v>161</v>
      </c>
      <c r="BE617" s="233">
        <f>IF(N617="základní",J617,0)</f>
        <v>0</v>
      </c>
      <c r="BF617" s="233">
        <f>IF(N617="snížená",J617,0)</f>
        <v>0</v>
      </c>
      <c r="BG617" s="233">
        <f>IF(N617="zákl. přenesená",J617,0)</f>
        <v>0</v>
      </c>
      <c r="BH617" s="233">
        <f>IF(N617="sníž. přenesená",J617,0)</f>
        <v>0</v>
      </c>
      <c r="BI617" s="233">
        <f>IF(N617="nulová",J617,0)</f>
        <v>0</v>
      </c>
      <c r="BJ617" s="24" t="s">
        <v>25</v>
      </c>
      <c r="BK617" s="233">
        <f>ROUND(I617*H617,2)</f>
        <v>0</v>
      </c>
      <c r="BL617" s="24" t="s">
        <v>306</v>
      </c>
      <c r="BM617" s="24" t="s">
        <v>909</v>
      </c>
    </row>
    <row r="618" s="1" customFormat="1" ht="38.25" customHeight="1">
      <c r="B618" s="46"/>
      <c r="C618" s="222" t="s">
        <v>910</v>
      </c>
      <c r="D618" s="222" t="s">
        <v>164</v>
      </c>
      <c r="E618" s="223" t="s">
        <v>911</v>
      </c>
      <c r="F618" s="224" t="s">
        <v>912</v>
      </c>
      <c r="G618" s="225" t="s">
        <v>577</v>
      </c>
      <c r="H618" s="226">
        <v>2</v>
      </c>
      <c r="I618" s="227"/>
      <c r="J618" s="228">
        <f>ROUND(I618*H618,2)</f>
        <v>0</v>
      </c>
      <c r="K618" s="224" t="s">
        <v>24</v>
      </c>
      <c r="L618" s="72"/>
      <c r="M618" s="229" t="s">
        <v>24</v>
      </c>
      <c r="N618" s="230" t="s">
        <v>47</v>
      </c>
      <c r="O618" s="47"/>
      <c r="P618" s="231">
        <f>O618*H618</f>
        <v>0</v>
      </c>
      <c r="Q618" s="231">
        <v>0</v>
      </c>
      <c r="R618" s="231">
        <f>Q618*H618</f>
        <v>0</v>
      </c>
      <c r="S618" s="231">
        <v>0</v>
      </c>
      <c r="T618" s="232">
        <f>S618*H618</f>
        <v>0</v>
      </c>
      <c r="AR618" s="24" t="s">
        <v>306</v>
      </c>
      <c r="AT618" s="24" t="s">
        <v>164</v>
      </c>
      <c r="AU618" s="24" t="s">
        <v>85</v>
      </c>
      <c r="AY618" s="24" t="s">
        <v>161</v>
      </c>
      <c r="BE618" s="233">
        <f>IF(N618="základní",J618,0)</f>
        <v>0</v>
      </c>
      <c r="BF618" s="233">
        <f>IF(N618="snížená",J618,0)</f>
        <v>0</v>
      </c>
      <c r="BG618" s="233">
        <f>IF(N618="zákl. přenesená",J618,0)</f>
        <v>0</v>
      </c>
      <c r="BH618" s="233">
        <f>IF(N618="sníž. přenesená",J618,0)</f>
        <v>0</v>
      </c>
      <c r="BI618" s="233">
        <f>IF(N618="nulová",J618,0)</f>
        <v>0</v>
      </c>
      <c r="BJ618" s="24" t="s">
        <v>25</v>
      </c>
      <c r="BK618" s="233">
        <f>ROUND(I618*H618,2)</f>
        <v>0</v>
      </c>
      <c r="BL618" s="24" t="s">
        <v>306</v>
      </c>
      <c r="BM618" s="24" t="s">
        <v>913</v>
      </c>
    </row>
    <row r="619" s="1" customFormat="1" ht="38.25" customHeight="1">
      <c r="B619" s="46"/>
      <c r="C619" s="222" t="s">
        <v>914</v>
      </c>
      <c r="D619" s="222" t="s">
        <v>164</v>
      </c>
      <c r="E619" s="223" t="s">
        <v>915</v>
      </c>
      <c r="F619" s="224" t="s">
        <v>916</v>
      </c>
      <c r="G619" s="225" t="s">
        <v>577</v>
      </c>
      <c r="H619" s="226">
        <v>1</v>
      </c>
      <c r="I619" s="227"/>
      <c r="J619" s="228">
        <f>ROUND(I619*H619,2)</f>
        <v>0</v>
      </c>
      <c r="K619" s="224" t="s">
        <v>24</v>
      </c>
      <c r="L619" s="72"/>
      <c r="M619" s="229" t="s">
        <v>24</v>
      </c>
      <c r="N619" s="230" t="s">
        <v>47</v>
      </c>
      <c r="O619" s="47"/>
      <c r="P619" s="231">
        <f>O619*H619</f>
        <v>0</v>
      </c>
      <c r="Q619" s="231">
        <v>0</v>
      </c>
      <c r="R619" s="231">
        <f>Q619*H619</f>
        <v>0</v>
      </c>
      <c r="S619" s="231">
        <v>0</v>
      </c>
      <c r="T619" s="232">
        <f>S619*H619</f>
        <v>0</v>
      </c>
      <c r="AR619" s="24" t="s">
        <v>306</v>
      </c>
      <c r="AT619" s="24" t="s">
        <v>164</v>
      </c>
      <c r="AU619" s="24" t="s">
        <v>85</v>
      </c>
      <c r="AY619" s="24" t="s">
        <v>161</v>
      </c>
      <c r="BE619" s="233">
        <f>IF(N619="základní",J619,0)</f>
        <v>0</v>
      </c>
      <c r="BF619" s="233">
        <f>IF(N619="snížená",J619,0)</f>
        <v>0</v>
      </c>
      <c r="BG619" s="233">
        <f>IF(N619="zákl. přenesená",J619,0)</f>
        <v>0</v>
      </c>
      <c r="BH619" s="233">
        <f>IF(N619="sníž. přenesená",J619,0)</f>
        <v>0</v>
      </c>
      <c r="BI619" s="233">
        <f>IF(N619="nulová",J619,0)</f>
        <v>0</v>
      </c>
      <c r="BJ619" s="24" t="s">
        <v>25</v>
      </c>
      <c r="BK619" s="233">
        <f>ROUND(I619*H619,2)</f>
        <v>0</v>
      </c>
      <c r="BL619" s="24" t="s">
        <v>306</v>
      </c>
      <c r="BM619" s="24" t="s">
        <v>917</v>
      </c>
    </row>
    <row r="620" s="1" customFormat="1" ht="38.25" customHeight="1">
      <c r="B620" s="46"/>
      <c r="C620" s="222" t="s">
        <v>918</v>
      </c>
      <c r="D620" s="222" t="s">
        <v>164</v>
      </c>
      <c r="E620" s="223" t="s">
        <v>919</v>
      </c>
      <c r="F620" s="224" t="s">
        <v>920</v>
      </c>
      <c r="G620" s="225" t="s">
        <v>577</v>
      </c>
      <c r="H620" s="226">
        <v>1</v>
      </c>
      <c r="I620" s="227"/>
      <c r="J620" s="228">
        <f>ROUND(I620*H620,2)</f>
        <v>0</v>
      </c>
      <c r="K620" s="224" t="s">
        <v>24</v>
      </c>
      <c r="L620" s="72"/>
      <c r="M620" s="229" t="s">
        <v>24</v>
      </c>
      <c r="N620" s="230" t="s">
        <v>47</v>
      </c>
      <c r="O620" s="47"/>
      <c r="P620" s="231">
        <f>O620*H620</f>
        <v>0</v>
      </c>
      <c r="Q620" s="231">
        <v>0</v>
      </c>
      <c r="R620" s="231">
        <f>Q620*H620</f>
        <v>0</v>
      </c>
      <c r="S620" s="231">
        <v>0</v>
      </c>
      <c r="T620" s="232">
        <f>S620*H620</f>
        <v>0</v>
      </c>
      <c r="AR620" s="24" t="s">
        <v>306</v>
      </c>
      <c r="AT620" s="24" t="s">
        <v>164</v>
      </c>
      <c r="AU620" s="24" t="s">
        <v>85</v>
      </c>
      <c r="AY620" s="24" t="s">
        <v>161</v>
      </c>
      <c r="BE620" s="233">
        <f>IF(N620="základní",J620,0)</f>
        <v>0</v>
      </c>
      <c r="BF620" s="233">
        <f>IF(N620="snížená",J620,0)</f>
        <v>0</v>
      </c>
      <c r="BG620" s="233">
        <f>IF(N620="zákl. přenesená",J620,0)</f>
        <v>0</v>
      </c>
      <c r="BH620" s="233">
        <f>IF(N620="sníž. přenesená",J620,0)</f>
        <v>0</v>
      </c>
      <c r="BI620" s="233">
        <f>IF(N620="nulová",J620,0)</f>
        <v>0</v>
      </c>
      <c r="BJ620" s="24" t="s">
        <v>25</v>
      </c>
      <c r="BK620" s="233">
        <f>ROUND(I620*H620,2)</f>
        <v>0</v>
      </c>
      <c r="BL620" s="24" t="s">
        <v>306</v>
      </c>
      <c r="BM620" s="24" t="s">
        <v>921</v>
      </c>
    </row>
    <row r="621" s="1" customFormat="1" ht="38.25" customHeight="1">
      <c r="B621" s="46"/>
      <c r="C621" s="222" t="s">
        <v>922</v>
      </c>
      <c r="D621" s="222" t="s">
        <v>164</v>
      </c>
      <c r="E621" s="223" t="s">
        <v>923</v>
      </c>
      <c r="F621" s="224" t="s">
        <v>924</v>
      </c>
      <c r="G621" s="225" t="s">
        <v>577</v>
      </c>
      <c r="H621" s="226">
        <v>1</v>
      </c>
      <c r="I621" s="227"/>
      <c r="J621" s="228">
        <f>ROUND(I621*H621,2)</f>
        <v>0</v>
      </c>
      <c r="K621" s="224" t="s">
        <v>24</v>
      </c>
      <c r="L621" s="72"/>
      <c r="M621" s="229" t="s">
        <v>24</v>
      </c>
      <c r="N621" s="230" t="s">
        <v>47</v>
      </c>
      <c r="O621" s="47"/>
      <c r="P621" s="231">
        <f>O621*H621</f>
        <v>0</v>
      </c>
      <c r="Q621" s="231">
        <v>0</v>
      </c>
      <c r="R621" s="231">
        <f>Q621*H621</f>
        <v>0</v>
      </c>
      <c r="S621" s="231">
        <v>0</v>
      </c>
      <c r="T621" s="232">
        <f>S621*H621</f>
        <v>0</v>
      </c>
      <c r="AR621" s="24" t="s">
        <v>306</v>
      </c>
      <c r="AT621" s="24" t="s">
        <v>164</v>
      </c>
      <c r="AU621" s="24" t="s">
        <v>85</v>
      </c>
      <c r="AY621" s="24" t="s">
        <v>161</v>
      </c>
      <c r="BE621" s="233">
        <f>IF(N621="základní",J621,0)</f>
        <v>0</v>
      </c>
      <c r="BF621" s="233">
        <f>IF(N621="snížená",J621,0)</f>
        <v>0</v>
      </c>
      <c r="BG621" s="233">
        <f>IF(N621="zákl. přenesená",J621,0)</f>
        <v>0</v>
      </c>
      <c r="BH621" s="233">
        <f>IF(N621="sníž. přenesená",J621,0)</f>
        <v>0</v>
      </c>
      <c r="BI621" s="233">
        <f>IF(N621="nulová",J621,0)</f>
        <v>0</v>
      </c>
      <c r="BJ621" s="24" t="s">
        <v>25</v>
      </c>
      <c r="BK621" s="233">
        <f>ROUND(I621*H621,2)</f>
        <v>0</v>
      </c>
      <c r="BL621" s="24" t="s">
        <v>306</v>
      </c>
      <c r="BM621" s="24" t="s">
        <v>925</v>
      </c>
    </row>
    <row r="622" s="1" customFormat="1" ht="38.25" customHeight="1">
      <c r="B622" s="46"/>
      <c r="C622" s="222" t="s">
        <v>926</v>
      </c>
      <c r="D622" s="222" t="s">
        <v>164</v>
      </c>
      <c r="E622" s="223" t="s">
        <v>927</v>
      </c>
      <c r="F622" s="224" t="s">
        <v>928</v>
      </c>
      <c r="G622" s="225" t="s">
        <v>577</v>
      </c>
      <c r="H622" s="226">
        <v>1</v>
      </c>
      <c r="I622" s="227"/>
      <c r="J622" s="228">
        <f>ROUND(I622*H622,2)</f>
        <v>0</v>
      </c>
      <c r="K622" s="224" t="s">
        <v>24</v>
      </c>
      <c r="L622" s="72"/>
      <c r="M622" s="229" t="s">
        <v>24</v>
      </c>
      <c r="N622" s="230" t="s">
        <v>47</v>
      </c>
      <c r="O622" s="47"/>
      <c r="P622" s="231">
        <f>O622*H622</f>
        <v>0</v>
      </c>
      <c r="Q622" s="231">
        <v>0</v>
      </c>
      <c r="R622" s="231">
        <f>Q622*H622</f>
        <v>0</v>
      </c>
      <c r="S622" s="231">
        <v>0</v>
      </c>
      <c r="T622" s="232">
        <f>S622*H622</f>
        <v>0</v>
      </c>
      <c r="AR622" s="24" t="s">
        <v>306</v>
      </c>
      <c r="AT622" s="24" t="s">
        <v>164</v>
      </c>
      <c r="AU622" s="24" t="s">
        <v>85</v>
      </c>
      <c r="AY622" s="24" t="s">
        <v>161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24" t="s">
        <v>25</v>
      </c>
      <c r="BK622" s="233">
        <f>ROUND(I622*H622,2)</f>
        <v>0</v>
      </c>
      <c r="BL622" s="24" t="s">
        <v>306</v>
      </c>
      <c r="BM622" s="24" t="s">
        <v>929</v>
      </c>
    </row>
    <row r="623" s="1" customFormat="1" ht="38.25" customHeight="1">
      <c r="B623" s="46"/>
      <c r="C623" s="222" t="s">
        <v>930</v>
      </c>
      <c r="D623" s="222" t="s">
        <v>164</v>
      </c>
      <c r="E623" s="223" t="s">
        <v>931</v>
      </c>
      <c r="F623" s="224" t="s">
        <v>932</v>
      </c>
      <c r="G623" s="225" t="s">
        <v>577</v>
      </c>
      <c r="H623" s="226">
        <v>1</v>
      </c>
      <c r="I623" s="227"/>
      <c r="J623" s="228">
        <f>ROUND(I623*H623,2)</f>
        <v>0</v>
      </c>
      <c r="K623" s="224" t="s">
        <v>24</v>
      </c>
      <c r="L623" s="72"/>
      <c r="M623" s="229" t="s">
        <v>24</v>
      </c>
      <c r="N623" s="230" t="s">
        <v>47</v>
      </c>
      <c r="O623" s="47"/>
      <c r="P623" s="231">
        <f>O623*H623</f>
        <v>0</v>
      </c>
      <c r="Q623" s="231">
        <v>0</v>
      </c>
      <c r="R623" s="231">
        <f>Q623*H623</f>
        <v>0</v>
      </c>
      <c r="S623" s="231">
        <v>0</v>
      </c>
      <c r="T623" s="232">
        <f>S623*H623</f>
        <v>0</v>
      </c>
      <c r="AR623" s="24" t="s">
        <v>306</v>
      </c>
      <c r="AT623" s="24" t="s">
        <v>164</v>
      </c>
      <c r="AU623" s="24" t="s">
        <v>85</v>
      </c>
      <c r="AY623" s="24" t="s">
        <v>161</v>
      </c>
      <c r="BE623" s="233">
        <f>IF(N623="základní",J623,0)</f>
        <v>0</v>
      </c>
      <c r="BF623" s="233">
        <f>IF(N623="snížená",J623,0)</f>
        <v>0</v>
      </c>
      <c r="BG623" s="233">
        <f>IF(N623="zákl. přenesená",J623,0)</f>
        <v>0</v>
      </c>
      <c r="BH623" s="233">
        <f>IF(N623="sníž. přenesená",J623,0)</f>
        <v>0</v>
      </c>
      <c r="BI623" s="233">
        <f>IF(N623="nulová",J623,0)</f>
        <v>0</v>
      </c>
      <c r="BJ623" s="24" t="s">
        <v>25</v>
      </c>
      <c r="BK623" s="233">
        <f>ROUND(I623*H623,2)</f>
        <v>0</v>
      </c>
      <c r="BL623" s="24" t="s">
        <v>306</v>
      </c>
      <c r="BM623" s="24" t="s">
        <v>933</v>
      </c>
    </row>
    <row r="624" s="1" customFormat="1" ht="25.5" customHeight="1">
      <c r="B624" s="46"/>
      <c r="C624" s="222" t="s">
        <v>934</v>
      </c>
      <c r="D624" s="222" t="s">
        <v>164</v>
      </c>
      <c r="E624" s="223" t="s">
        <v>935</v>
      </c>
      <c r="F624" s="224" t="s">
        <v>936</v>
      </c>
      <c r="G624" s="225" t="s">
        <v>577</v>
      </c>
      <c r="H624" s="226">
        <v>1</v>
      </c>
      <c r="I624" s="227"/>
      <c r="J624" s="228">
        <f>ROUND(I624*H624,2)</f>
        <v>0</v>
      </c>
      <c r="K624" s="224" t="s">
        <v>24</v>
      </c>
      <c r="L624" s="72"/>
      <c r="M624" s="229" t="s">
        <v>24</v>
      </c>
      <c r="N624" s="230" t="s">
        <v>47</v>
      </c>
      <c r="O624" s="47"/>
      <c r="P624" s="231">
        <f>O624*H624</f>
        <v>0</v>
      </c>
      <c r="Q624" s="231">
        <v>0</v>
      </c>
      <c r="R624" s="231">
        <f>Q624*H624</f>
        <v>0</v>
      </c>
      <c r="S624" s="231">
        <v>0</v>
      </c>
      <c r="T624" s="232">
        <f>S624*H624</f>
        <v>0</v>
      </c>
      <c r="AR624" s="24" t="s">
        <v>937</v>
      </c>
      <c r="AT624" s="24" t="s">
        <v>164</v>
      </c>
      <c r="AU624" s="24" t="s">
        <v>85</v>
      </c>
      <c r="AY624" s="24" t="s">
        <v>161</v>
      </c>
      <c r="BE624" s="233">
        <f>IF(N624="základní",J624,0)</f>
        <v>0</v>
      </c>
      <c r="BF624" s="233">
        <f>IF(N624="snížená",J624,0)</f>
        <v>0</v>
      </c>
      <c r="BG624" s="233">
        <f>IF(N624="zákl. přenesená",J624,0)</f>
        <v>0</v>
      </c>
      <c r="BH624" s="233">
        <f>IF(N624="sníž. přenesená",J624,0)</f>
        <v>0</v>
      </c>
      <c r="BI624" s="233">
        <f>IF(N624="nulová",J624,0)</f>
        <v>0</v>
      </c>
      <c r="BJ624" s="24" t="s">
        <v>25</v>
      </c>
      <c r="BK624" s="233">
        <f>ROUND(I624*H624,2)</f>
        <v>0</v>
      </c>
      <c r="BL624" s="24" t="s">
        <v>937</v>
      </c>
      <c r="BM624" s="24" t="s">
        <v>938</v>
      </c>
    </row>
    <row r="625" s="1" customFormat="1" ht="38.25" customHeight="1">
      <c r="B625" s="46"/>
      <c r="C625" s="222" t="s">
        <v>939</v>
      </c>
      <c r="D625" s="222" t="s">
        <v>164</v>
      </c>
      <c r="E625" s="223" t="s">
        <v>940</v>
      </c>
      <c r="F625" s="224" t="s">
        <v>941</v>
      </c>
      <c r="G625" s="225" t="s">
        <v>577</v>
      </c>
      <c r="H625" s="226">
        <v>1</v>
      </c>
      <c r="I625" s="227"/>
      <c r="J625" s="228">
        <f>ROUND(I625*H625,2)</f>
        <v>0</v>
      </c>
      <c r="K625" s="224" t="s">
        <v>24</v>
      </c>
      <c r="L625" s="72"/>
      <c r="M625" s="229" t="s">
        <v>24</v>
      </c>
      <c r="N625" s="230" t="s">
        <v>47</v>
      </c>
      <c r="O625" s="47"/>
      <c r="P625" s="231">
        <f>O625*H625</f>
        <v>0</v>
      </c>
      <c r="Q625" s="231">
        <v>0</v>
      </c>
      <c r="R625" s="231">
        <f>Q625*H625</f>
        <v>0</v>
      </c>
      <c r="S625" s="231">
        <v>0</v>
      </c>
      <c r="T625" s="232">
        <f>S625*H625</f>
        <v>0</v>
      </c>
      <c r="AR625" s="24" t="s">
        <v>306</v>
      </c>
      <c r="AT625" s="24" t="s">
        <v>164</v>
      </c>
      <c r="AU625" s="24" t="s">
        <v>85</v>
      </c>
      <c r="AY625" s="24" t="s">
        <v>161</v>
      </c>
      <c r="BE625" s="233">
        <f>IF(N625="základní",J625,0)</f>
        <v>0</v>
      </c>
      <c r="BF625" s="233">
        <f>IF(N625="snížená",J625,0)</f>
        <v>0</v>
      </c>
      <c r="BG625" s="233">
        <f>IF(N625="zákl. přenesená",J625,0)</f>
        <v>0</v>
      </c>
      <c r="BH625" s="233">
        <f>IF(N625="sníž. přenesená",J625,0)</f>
        <v>0</v>
      </c>
      <c r="BI625" s="233">
        <f>IF(N625="nulová",J625,0)</f>
        <v>0</v>
      </c>
      <c r="BJ625" s="24" t="s">
        <v>25</v>
      </c>
      <c r="BK625" s="233">
        <f>ROUND(I625*H625,2)</f>
        <v>0</v>
      </c>
      <c r="BL625" s="24" t="s">
        <v>306</v>
      </c>
      <c r="BM625" s="24" t="s">
        <v>942</v>
      </c>
    </row>
    <row r="626" s="10" customFormat="1" ht="29.88" customHeight="1">
      <c r="B626" s="206"/>
      <c r="C626" s="207"/>
      <c r="D626" s="208" t="s">
        <v>75</v>
      </c>
      <c r="E626" s="220" t="s">
        <v>943</v>
      </c>
      <c r="F626" s="220" t="s">
        <v>944</v>
      </c>
      <c r="G626" s="207"/>
      <c r="H626" s="207"/>
      <c r="I626" s="210"/>
      <c r="J626" s="221">
        <f>BK626</f>
        <v>0</v>
      </c>
      <c r="K626" s="207"/>
      <c r="L626" s="212"/>
      <c r="M626" s="213"/>
      <c r="N626" s="214"/>
      <c r="O626" s="214"/>
      <c r="P626" s="215">
        <f>SUM(P627:P637)</f>
        <v>0</v>
      </c>
      <c r="Q626" s="214"/>
      <c r="R626" s="215">
        <f>SUM(R627:R637)</f>
        <v>0.14084742000000003</v>
      </c>
      <c r="S626" s="214"/>
      <c r="T626" s="216">
        <f>SUM(T627:T637)</f>
        <v>0.050481999999999999</v>
      </c>
      <c r="AR626" s="217" t="s">
        <v>85</v>
      </c>
      <c r="AT626" s="218" t="s">
        <v>75</v>
      </c>
      <c r="AU626" s="218" t="s">
        <v>25</v>
      </c>
      <c r="AY626" s="217" t="s">
        <v>161</v>
      </c>
      <c r="BK626" s="219">
        <f>SUM(BK627:BK637)</f>
        <v>0</v>
      </c>
    </row>
    <row r="627" s="1" customFormat="1" ht="16.5" customHeight="1">
      <c r="B627" s="46"/>
      <c r="C627" s="222" t="s">
        <v>945</v>
      </c>
      <c r="D627" s="222" t="s">
        <v>164</v>
      </c>
      <c r="E627" s="223" t="s">
        <v>946</v>
      </c>
      <c r="F627" s="224" t="s">
        <v>947</v>
      </c>
      <c r="G627" s="225" t="s">
        <v>426</v>
      </c>
      <c r="H627" s="226">
        <v>4.2999999999999998</v>
      </c>
      <c r="I627" s="227"/>
      <c r="J627" s="228">
        <f>ROUND(I627*H627,2)</f>
        <v>0</v>
      </c>
      <c r="K627" s="224" t="s">
        <v>168</v>
      </c>
      <c r="L627" s="72"/>
      <c r="M627" s="229" t="s">
        <v>24</v>
      </c>
      <c r="N627" s="230" t="s">
        <v>47</v>
      </c>
      <c r="O627" s="47"/>
      <c r="P627" s="231">
        <f>O627*H627</f>
        <v>0</v>
      </c>
      <c r="Q627" s="231">
        <v>0</v>
      </c>
      <c r="R627" s="231">
        <f>Q627*H627</f>
        <v>0</v>
      </c>
      <c r="S627" s="231">
        <v>0.01174</v>
      </c>
      <c r="T627" s="232">
        <f>S627*H627</f>
        <v>0.050481999999999999</v>
      </c>
      <c r="AR627" s="24" t="s">
        <v>306</v>
      </c>
      <c r="AT627" s="24" t="s">
        <v>164</v>
      </c>
      <c r="AU627" s="24" t="s">
        <v>85</v>
      </c>
      <c r="AY627" s="24" t="s">
        <v>161</v>
      </c>
      <c r="BE627" s="233">
        <f>IF(N627="základní",J627,0)</f>
        <v>0</v>
      </c>
      <c r="BF627" s="233">
        <f>IF(N627="snížená",J627,0)</f>
        <v>0</v>
      </c>
      <c r="BG627" s="233">
        <f>IF(N627="zákl. přenesená",J627,0)</f>
        <v>0</v>
      </c>
      <c r="BH627" s="233">
        <f>IF(N627="sníž. přenesená",J627,0)</f>
        <v>0</v>
      </c>
      <c r="BI627" s="233">
        <f>IF(N627="nulová",J627,0)</f>
        <v>0</v>
      </c>
      <c r="BJ627" s="24" t="s">
        <v>25</v>
      </c>
      <c r="BK627" s="233">
        <f>ROUND(I627*H627,2)</f>
        <v>0</v>
      </c>
      <c r="BL627" s="24" t="s">
        <v>306</v>
      </c>
      <c r="BM627" s="24" t="s">
        <v>948</v>
      </c>
    </row>
    <row r="628" s="11" customFormat="1">
      <c r="B628" s="234"/>
      <c r="C628" s="235"/>
      <c r="D628" s="236" t="s">
        <v>171</v>
      </c>
      <c r="E628" s="237" t="s">
        <v>24</v>
      </c>
      <c r="F628" s="238" t="s">
        <v>246</v>
      </c>
      <c r="G628" s="235"/>
      <c r="H628" s="237" t="s">
        <v>24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AT628" s="244" t="s">
        <v>171</v>
      </c>
      <c r="AU628" s="244" t="s">
        <v>85</v>
      </c>
      <c r="AV628" s="11" t="s">
        <v>25</v>
      </c>
      <c r="AW628" s="11" t="s">
        <v>40</v>
      </c>
      <c r="AX628" s="11" t="s">
        <v>76</v>
      </c>
      <c r="AY628" s="244" t="s">
        <v>161</v>
      </c>
    </row>
    <row r="629" s="12" customFormat="1">
      <c r="B629" s="245"/>
      <c r="C629" s="246"/>
      <c r="D629" s="236" t="s">
        <v>171</v>
      </c>
      <c r="E629" s="247" t="s">
        <v>24</v>
      </c>
      <c r="F629" s="248" t="s">
        <v>949</v>
      </c>
      <c r="G629" s="246"/>
      <c r="H629" s="249">
        <v>4.2999999999999998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AT629" s="255" t="s">
        <v>171</v>
      </c>
      <c r="AU629" s="255" t="s">
        <v>85</v>
      </c>
      <c r="AV629" s="12" t="s">
        <v>85</v>
      </c>
      <c r="AW629" s="12" t="s">
        <v>40</v>
      </c>
      <c r="AX629" s="12" t="s">
        <v>76</v>
      </c>
      <c r="AY629" s="255" t="s">
        <v>161</v>
      </c>
    </row>
    <row r="630" s="13" customFormat="1">
      <c r="B630" s="256"/>
      <c r="C630" s="257"/>
      <c r="D630" s="236" t="s">
        <v>171</v>
      </c>
      <c r="E630" s="258" t="s">
        <v>24</v>
      </c>
      <c r="F630" s="259" t="s">
        <v>175</v>
      </c>
      <c r="G630" s="257"/>
      <c r="H630" s="260">
        <v>4.2999999999999998</v>
      </c>
      <c r="I630" s="261"/>
      <c r="J630" s="257"/>
      <c r="K630" s="257"/>
      <c r="L630" s="262"/>
      <c r="M630" s="263"/>
      <c r="N630" s="264"/>
      <c r="O630" s="264"/>
      <c r="P630" s="264"/>
      <c r="Q630" s="264"/>
      <c r="R630" s="264"/>
      <c r="S630" s="264"/>
      <c r="T630" s="265"/>
      <c r="AT630" s="266" t="s">
        <v>171</v>
      </c>
      <c r="AU630" s="266" t="s">
        <v>85</v>
      </c>
      <c r="AV630" s="13" t="s">
        <v>169</v>
      </c>
      <c r="AW630" s="13" t="s">
        <v>40</v>
      </c>
      <c r="AX630" s="13" t="s">
        <v>25</v>
      </c>
      <c r="AY630" s="266" t="s">
        <v>161</v>
      </c>
    </row>
    <row r="631" s="1" customFormat="1" ht="25.5" customHeight="1">
      <c r="B631" s="46"/>
      <c r="C631" s="222" t="s">
        <v>950</v>
      </c>
      <c r="D631" s="222" t="s">
        <v>164</v>
      </c>
      <c r="E631" s="223" t="s">
        <v>951</v>
      </c>
      <c r="F631" s="224" t="s">
        <v>952</v>
      </c>
      <c r="G631" s="225" t="s">
        <v>213</v>
      </c>
      <c r="H631" s="226">
        <v>18.606000000000002</v>
      </c>
      <c r="I631" s="227"/>
      <c r="J631" s="228">
        <f>ROUND(I631*H631,2)</f>
        <v>0</v>
      </c>
      <c r="K631" s="224" t="s">
        <v>168</v>
      </c>
      <c r="L631" s="72"/>
      <c r="M631" s="229" t="s">
        <v>24</v>
      </c>
      <c r="N631" s="230" t="s">
        <v>47</v>
      </c>
      <c r="O631" s="47"/>
      <c r="P631" s="231">
        <f>O631*H631</f>
        <v>0</v>
      </c>
      <c r="Q631" s="231">
        <v>0.0073699999999999998</v>
      </c>
      <c r="R631" s="231">
        <f>Q631*H631</f>
        <v>0.13712622000000002</v>
      </c>
      <c r="S631" s="231">
        <v>0</v>
      </c>
      <c r="T631" s="232">
        <f>S631*H631</f>
        <v>0</v>
      </c>
      <c r="AR631" s="24" t="s">
        <v>306</v>
      </c>
      <c r="AT631" s="24" t="s">
        <v>164</v>
      </c>
      <c r="AU631" s="24" t="s">
        <v>85</v>
      </c>
      <c r="AY631" s="24" t="s">
        <v>161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24" t="s">
        <v>25</v>
      </c>
      <c r="BK631" s="233">
        <f>ROUND(I631*H631,2)</f>
        <v>0</v>
      </c>
      <c r="BL631" s="24" t="s">
        <v>306</v>
      </c>
      <c r="BM631" s="24" t="s">
        <v>953</v>
      </c>
    </row>
    <row r="632" s="12" customFormat="1">
      <c r="B632" s="245"/>
      <c r="C632" s="246"/>
      <c r="D632" s="236" t="s">
        <v>171</v>
      </c>
      <c r="E632" s="247" t="s">
        <v>24</v>
      </c>
      <c r="F632" s="248" t="s">
        <v>105</v>
      </c>
      <c r="G632" s="246"/>
      <c r="H632" s="249">
        <v>18.606000000000002</v>
      </c>
      <c r="I632" s="250"/>
      <c r="J632" s="246"/>
      <c r="K632" s="246"/>
      <c r="L632" s="251"/>
      <c r="M632" s="252"/>
      <c r="N632" s="253"/>
      <c r="O632" s="253"/>
      <c r="P632" s="253"/>
      <c r="Q632" s="253"/>
      <c r="R632" s="253"/>
      <c r="S632" s="253"/>
      <c r="T632" s="254"/>
      <c r="AT632" s="255" t="s">
        <v>171</v>
      </c>
      <c r="AU632" s="255" t="s">
        <v>85</v>
      </c>
      <c r="AV632" s="12" t="s">
        <v>85</v>
      </c>
      <c r="AW632" s="12" t="s">
        <v>40</v>
      </c>
      <c r="AX632" s="12" t="s">
        <v>25</v>
      </c>
      <c r="AY632" s="255" t="s">
        <v>161</v>
      </c>
    </row>
    <row r="633" s="1" customFormat="1" ht="25.5" customHeight="1">
      <c r="B633" s="46"/>
      <c r="C633" s="222" t="s">
        <v>954</v>
      </c>
      <c r="D633" s="222" t="s">
        <v>164</v>
      </c>
      <c r="E633" s="223" t="s">
        <v>955</v>
      </c>
      <c r="F633" s="224" t="s">
        <v>956</v>
      </c>
      <c r="G633" s="225" t="s">
        <v>213</v>
      </c>
      <c r="H633" s="226">
        <v>18.606000000000002</v>
      </c>
      <c r="I633" s="227"/>
      <c r="J633" s="228">
        <f>ROUND(I633*H633,2)</f>
        <v>0</v>
      </c>
      <c r="K633" s="224" t="s">
        <v>168</v>
      </c>
      <c r="L633" s="72"/>
      <c r="M633" s="229" t="s">
        <v>24</v>
      </c>
      <c r="N633" s="230" t="s">
        <v>47</v>
      </c>
      <c r="O633" s="47"/>
      <c r="P633" s="231">
        <f>O633*H633</f>
        <v>0</v>
      </c>
      <c r="Q633" s="231">
        <v>0</v>
      </c>
      <c r="R633" s="231">
        <f>Q633*H633</f>
        <v>0</v>
      </c>
      <c r="S633" s="231">
        <v>0</v>
      </c>
      <c r="T633" s="232">
        <f>S633*H633</f>
        <v>0</v>
      </c>
      <c r="AR633" s="24" t="s">
        <v>306</v>
      </c>
      <c r="AT633" s="24" t="s">
        <v>164</v>
      </c>
      <c r="AU633" s="24" t="s">
        <v>85</v>
      </c>
      <c r="AY633" s="24" t="s">
        <v>161</v>
      </c>
      <c r="BE633" s="233">
        <f>IF(N633="základní",J633,0)</f>
        <v>0</v>
      </c>
      <c r="BF633" s="233">
        <f>IF(N633="snížená",J633,0)</f>
        <v>0</v>
      </c>
      <c r="BG633" s="233">
        <f>IF(N633="zákl. přenesená",J633,0)</f>
        <v>0</v>
      </c>
      <c r="BH633" s="233">
        <f>IF(N633="sníž. přenesená",J633,0)</f>
        <v>0</v>
      </c>
      <c r="BI633" s="233">
        <f>IF(N633="nulová",J633,0)</f>
        <v>0</v>
      </c>
      <c r="BJ633" s="24" t="s">
        <v>25</v>
      </c>
      <c r="BK633" s="233">
        <f>ROUND(I633*H633,2)</f>
        <v>0</v>
      </c>
      <c r="BL633" s="24" t="s">
        <v>306</v>
      </c>
      <c r="BM633" s="24" t="s">
        <v>957</v>
      </c>
    </row>
    <row r="634" s="12" customFormat="1">
      <c r="B634" s="245"/>
      <c r="C634" s="246"/>
      <c r="D634" s="236" t="s">
        <v>171</v>
      </c>
      <c r="E634" s="247" t="s">
        <v>24</v>
      </c>
      <c r="F634" s="248" t="s">
        <v>105</v>
      </c>
      <c r="G634" s="246"/>
      <c r="H634" s="249">
        <v>18.606000000000002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AT634" s="255" t="s">
        <v>171</v>
      </c>
      <c r="AU634" s="255" t="s">
        <v>85</v>
      </c>
      <c r="AV634" s="12" t="s">
        <v>85</v>
      </c>
      <c r="AW634" s="12" t="s">
        <v>40</v>
      </c>
      <c r="AX634" s="12" t="s">
        <v>25</v>
      </c>
      <c r="AY634" s="255" t="s">
        <v>161</v>
      </c>
    </row>
    <row r="635" s="1" customFormat="1" ht="25.5" customHeight="1">
      <c r="B635" s="46"/>
      <c r="C635" s="222" t="s">
        <v>958</v>
      </c>
      <c r="D635" s="222" t="s">
        <v>164</v>
      </c>
      <c r="E635" s="223" t="s">
        <v>959</v>
      </c>
      <c r="F635" s="224" t="s">
        <v>960</v>
      </c>
      <c r="G635" s="225" t="s">
        <v>213</v>
      </c>
      <c r="H635" s="226">
        <v>18.606000000000002</v>
      </c>
      <c r="I635" s="227"/>
      <c r="J635" s="228">
        <f>ROUND(I635*H635,2)</f>
        <v>0</v>
      </c>
      <c r="K635" s="224" t="s">
        <v>168</v>
      </c>
      <c r="L635" s="72"/>
      <c r="M635" s="229" t="s">
        <v>24</v>
      </c>
      <c r="N635" s="230" t="s">
        <v>47</v>
      </c>
      <c r="O635" s="47"/>
      <c r="P635" s="231">
        <f>O635*H635</f>
        <v>0</v>
      </c>
      <c r="Q635" s="231">
        <v>0.00020000000000000001</v>
      </c>
      <c r="R635" s="231">
        <f>Q635*H635</f>
        <v>0.0037212000000000005</v>
      </c>
      <c r="S635" s="231">
        <v>0</v>
      </c>
      <c r="T635" s="232">
        <f>S635*H635</f>
        <v>0</v>
      </c>
      <c r="AR635" s="24" t="s">
        <v>306</v>
      </c>
      <c r="AT635" s="24" t="s">
        <v>164</v>
      </c>
      <c r="AU635" s="24" t="s">
        <v>85</v>
      </c>
      <c r="AY635" s="24" t="s">
        <v>161</v>
      </c>
      <c r="BE635" s="233">
        <f>IF(N635="základní",J635,0)</f>
        <v>0</v>
      </c>
      <c r="BF635" s="233">
        <f>IF(N635="snížená",J635,0)</f>
        <v>0</v>
      </c>
      <c r="BG635" s="233">
        <f>IF(N635="zákl. přenesená",J635,0)</f>
        <v>0</v>
      </c>
      <c r="BH635" s="233">
        <f>IF(N635="sníž. přenesená",J635,0)</f>
        <v>0</v>
      </c>
      <c r="BI635" s="233">
        <f>IF(N635="nulová",J635,0)</f>
        <v>0</v>
      </c>
      <c r="BJ635" s="24" t="s">
        <v>25</v>
      </c>
      <c r="BK635" s="233">
        <f>ROUND(I635*H635,2)</f>
        <v>0</v>
      </c>
      <c r="BL635" s="24" t="s">
        <v>306</v>
      </c>
      <c r="BM635" s="24" t="s">
        <v>961</v>
      </c>
    </row>
    <row r="636" s="12" customFormat="1">
      <c r="B636" s="245"/>
      <c r="C636" s="246"/>
      <c r="D636" s="236" t="s">
        <v>171</v>
      </c>
      <c r="E636" s="247" t="s">
        <v>24</v>
      </c>
      <c r="F636" s="248" t="s">
        <v>105</v>
      </c>
      <c r="G636" s="246"/>
      <c r="H636" s="249">
        <v>18.606000000000002</v>
      </c>
      <c r="I636" s="250"/>
      <c r="J636" s="246"/>
      <c r="K636" s="246"/>
      <c r="L636" s="251"/>
      <c r="M636" s="252"/>
      <c r="N636" s="253"/>
      <c r="O636" s="253"/>
      <c r="P636" s="253"/>
      <c r="Q636" s="253"/>
      <c r="R636" s="253"/>
      <c r="S636" s="253"/>
      <c r="T636" s="254"/>
      <c r="AT636" s="255" t="s">
        <v>171</v>
      </c>
      <c r="AU636" s="255" t="s">
        <v>85</v>
      </c>
      <c r="AV636" s="12" t="s">
        <v>85</v>
      </c>
      <c r="AW636" s="12" t="s">
        <v>40</v>
      </c>
      <c r="AX636" s="12" t="s">
        <v>25</v>
      </c>
      <c r="AY636" s="255" t="s">
        <v>161</v>
      </c>
    </row>
    <row r="637" s="1" customFormat="1" ht="16.5" customHeight="1">
      <c r="B637" s="46"/>
      <c r="C637" s="222" t="s">
        <v>962</v>
      </c>
      <c r="D637" s="222" t="s">
        <v>164</v>
      </c>
      <c r="E637" s="223" t="s">
        <v>963</v>
      </c>
      <c r="F637" s="224" t="s">
        <v>964</v>
      </c>
      <c r="G637" s="225" t="s">
        <v>190</v>
      </c>
      <c r="H637" s="226">
        <v>0.14099999999999999</v>
      </c>
      <c r="I637" s="227"/>
      <c r="J637" s="228">
        <f>ROUND(I637*H637,2)</f>
        <v>0</v>
      </c>
      <c r="K637" s="224" t="s">
        <v>168</v>
      </c>
      <c r="L637" s="72"/>
      <c r="M637" s="229" t="s">
        <v>24</v>
      </c>
      <c r="N637" s="230" t="s">
        <v>47</v>
      </c>
      <c r="O637" s="47"/>
      <c r="P637" s="231">
        <f>O637*H637</f>
        <v>0</v>
      </c>
      <c r="Q637" s="231">
        <v>0</v>
      </c>
      <c r="R637" s="231">
        <f>Q637*H637</f>
        <v>0</v>
      </c>
      <c r="S637" s="231">
        <v>0</v>
      </c>
      <c r="T637" s="232">
        <f>S637*H637</f>
        <v>0</v>
      </c>
      <c r="AR637" s="24" t="s">
        <v>306</v>
      </c>
      <c r="AT637" s="24" t="s">
        <v>164</v>
      </c>
      <c r="AU637" s="24" t="s">
        <v>85</v>
      </c>
      <c r="AY637" s="24" t="s">
        <v>161</v>
      </c>
      <c r="BE637" s="233">
        <f>IF(N637="základní",J637,0)</f>
        <v>0</v>
      </c>
      <c r="BF637" s="233">
        <f>IF(N637="snížená",J637,0)</f>
        <v>0</v>
      </c>
      <c r="BG637" s="233">
        <f>IF(N637="zákl. přenesená",J637,0)</f>
        <v>0</v>
      </c>
      <c r="BH637" s="233">
        <f>IF(N637="sníž. přenesená",J637,0)</f>
        <v>0</v>
      </c>
      <c r="BI637" s="233">
        <f>IF(N637="nulová",J637,0)</f>
        <v>0</v>
      </c>
      <c r="BJ637" s="24" t="s">
        <v>25</v>
      </c>
      <c r="BK637" s="233">
        <f>ROUND(I637*H637,2)</f>
        <v>0</v>
      </c>
      <c r="BL637" s="24" t="s">
        <v>306</v>
      </c>
      <c r="BM637" s="24" t="s">
        <v>965</v>
      </c>
    </row>
    <row r="638" s="10" customFormat="1" ht="29.88" customHeight="1">
      <c r="B638" s="206"/>
      <c r="C638" s="207"/>
      <c r="D638" s="208" t="s">
        <v>75</v>
      </c>
      <c r="E638" s="220" t="s">
        <v>966</v>
      </c>
      <c r="F638" s="220" t="s">
        <v>967</v>
      </c>
      <c r="G638" s="207"/>
      <c r="H638" s="207"/>
      <c r="I638" s="210"/>
      <c r="J638" s="221">
        <f>BK638</f>
        <v>0</v>
      </c>
      <c r="K638" s="207"/>
      <c r="L638" s="212"/>
      <c r="M638" s="213"/>
      <c r="N638" s="214"/>
      <c r="O638" s="214"/>
      <c r="P638" s="215">
        <f>SUM(P639:P643)</f>
        <v>0</v>
      </c>
      <c r="Q638" s="214"/>
      <c r="R638" s="215">
        <f>SUM(R639:R643)</f>
        <v>0.026986529999999995</v>
      </c>
      <c r="S638" s="214"/>
      <c r="T638" s="216">
        <f>SUM(T639:T643)</f>
        <v>0</v>
      </c>
      <c r="AR638" s="217" t="s">
        <v>85</v>
      </c>
      <c r="AT638" s="218" t="s">
        <v>75</v>
      </c>
      <c r="AU638" s="218" t="s">
        <v>25</v>
      </c>
      <c r="AY638" s="217" t="s">
        <v>161</v>
      </c>
      <c r="BK638" s="219">
        <f>SUM(BK639:BK643)</f>
        <v>0</v>
      </c>
    </row>
    <row r="639" s="1" customFormat="1" ht="16.5" customHeight="1">
      <c r="B639" s="46"/>
      <c r="C639" s="222" t="s">
        <v>968</v>
      </c>
      <c r="D639" s="222" t="s">
        <v>164</v>
      </c>
      <c r="E639" s="223" t="s">
        <v>969</v>
      </c>
      <c r="F639" s="224" t="s">
        <v>970</v>
      </c>
      <c r="G639" s="225" t="s">
        <v>213</v>
      </c>
      <c r="H639" s="226">
        <v>16.300000000000001</v>
      </c>
      <c r="I639" s="227"/>
      <c r="J639" s="228">
        <f>ROUND(I639*H639,2)</f>
        <v>0</v>
      </c>
      <c r="K639" s="224" t="s">
        <v>24</v>
      </c>
      <c r="L639" s="72"/>
      <c r="M639" s="229" t="s">
        <v>24</v>
      </c>
      <c r="N639" s="230" t="s">
        <v>47</v>
      </c>
      <c r="O639" s="47"/>
      <c r="P639" s="231">
        <f>O639*H639</f>
        <v>0</v>
      </c>
      <c r="Q639" s="231">
        <v>0.00059999999999999995</v>
      </c>
      <c r="R639" s="231">
        <f>Q639*H639</f>
        <v>0.0097799999999999988</v>
      </c>
      <c r="S639" s="231">
        <v>0</v>
      </c>
      <c r="T639" s="232">
        <f>S639*H639</f>
        <v>0</v>
      </c>
      <c r="AR639" s="24" t="s">
        <v>306</v>
      </c>
      <c r="AT639" s="24" t="s">
        <v>164</v>
      </c>
      <c r="AU639" s="24" t="s">
        <v>85</v>
      </c>
      <c r="AY639" s="24" t="s">
        <v>161</v>
      </c>
      <c r="BE639" s="233">
        <f>IF(N639="základní",J639,0)</f>
        <v>0</v>
      </c>
      <c r="BF639" s="233">
        <f>IF(N639="snížená",J639,0)</f>
        <v>0</v>
      </c>
      <c r="BG639" s="233">
        <f>IF(N639="zákl. přenesená",J639,0)</f>
        <v>0</v>
      </c>
      <c r="BH639" s="233">
        <f>IF(N639="sníž. přenesená",J639,0)</f>
        <v>0</v>
      </c>
      <c r="BI639" s="233">
        <f>IF(N639="nulová",J639,0)</f>
        <v>0</v>
      </c>
      <c r="BJ639" s="24" t="s">
        <v>25</v>
      </c>
      <c r="BK639" s="233">
        <f>ROUND(I639*H639,2)</f>
        <v>0</v>
      </c>
      <c r="BL639" s="24" t="s">
        <v>306</v>
      </c>
      <c r="BM639" s="24" t="s">
        <v>971</v>
      </c>
    </row>
    <row r="640" s="11" customFormat="1">
      <c r="B640" s="234"/>
      <c r="C640" s="235"/>
      <c r="D640" s="236" t="s">
        <v>171</v>
      </c>
      <c r="E640" s="237" t="s">
        <v>24</v>
      </c>
      <c r="F640" s="238" t="s">
        <v>972</v>
      </c>
      <c r="G640" s="235"/>
      <c r="H640" s="237" t="s">
        <v>24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AT640" s="244" t="s">
        <v>171</v>
      </c>
      <c r="AU640" s="244" t="s">
        <v>85</v>
      </c>
      <c r="AV640" s="11" t="s">
        <v>25</v>
      </c>
      <c r="AW640" s="11" t="s">
        <v>40</v>
      </c>
      <c r="AX640" s="11" t="s">
        <v>76</v>
      </c>
      <c r="AY640" s="244" t="s">
        <v>161</v>
      </c>
    </row>
    <row r="641" s="12" customFormat="1">
      <c r="B641" s="245"/>
      <c r="C641" s="246"/>
      <c r="D641" s="236" t="s">
        <v>171</v>
      </c>
      <c r="E641" s="247" t="s">
        <v>24</v>
      </c>
      <c r="F641" s="248" t="s">
        <v>973</v>
      </c>
      <c r="G641" s="246"/>
      <c r="H641" s="249">
        <v>16.300000000000001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AT641" s="255" t="s">
        <v>171</v>
      </c>
      <c r="AU641" s="255" t="s">
        <v>85</v>
      </c>
      <c r="AV641" s="12" t="s">
        <v>85</v>
      </c>
      <c r="AW641" s="12" t="s">
        <v>40</v>
      </c>
      <c r="AX641" s="12" t="s">
        <v>25</v>
      </c>
      <c r="AY641" s="255" t="s">
        <v>161</v>
      </c>
    </row>
    <row r="642" s="1" customFormat="1" ht="16.5" customHeight="1">
      <c r="B642" s="46"/>
      <c r="C642" s="222" t="s">
        <v>974</v>
      </c>
      <c r="D642" s="222" t="s">
        <v>164</v>
      </c>
      <c r="E642" s="223" t="s">
        <v>975</v>
      </c>
      <c r="F642" s="224" t="s">
        <v>976</v>
      </c>
      <c r="G642" s="225" t="s">
        <v>213</v>
      </c>
      <c r="H642" s="226">
        <v>52.140999999999998</v>
      </c>
      <c r="I642" s="227"/>
      <c r="J642" s="228">
        <f>ROUND(I642*H642,2)</f>
        <v>0</v>
      </c>
      <c r="K642" s="224" t="s">
        <v>168</v>
      </c>
      <c r="L642" s="72"/>
      <c r="M642" s="229" t="s">
        <v>24</v>
      </c>
      <c r="N642" s="230" t="s">
        <v>47</v>
      </c>
      <c r="O642" s="47"/>
      <c r="P642" s="231">
        <f>O642*H642</f>
        <v>0</v>
      </c>
      <c r="Q642" s="231">
        <v>0.00033</v>
      </c>
      <c r="R642" s="231">
        <f>Q642*H642</f>
        <v>0.017206529999999998</v>
      </c>
      <c r="S642" s="231">
        <v>0</v>
      </c>
      <c r="T642" s="232">
        <f>S642*H642</f>
        <v>0</v>
      </c>
      <c r="AR642" s="24" t="s">
        <v>306</v>
      </c>
      <c r="AT642" s="24" t="s">
        <v>164</v>
      </c>
      <c r="AU642" s="24" t="s">
        <v>85</v>
      </c>
      <c r="AY642" s="24" t="s">
        <v>161</v>
      </c>
      <c r="BE642" s="233">
        <f>IF(N642="základní",J642,0)</f>
        <v>0</v>
      </c>
      <c r="BF642" s="233">
        <f>IF(N642="snížená",J642,0)</f>
        <v>0</v>
      </c>
      <c r="BG642" s="233">
        <f>IF(N642="zákl. přenesená",J642,0)</f>
        <v>0</v>
      </c>
      <c r="BH642" s="233">
        <f>IF(N642="sníž. přenesená",J642,0)</f>
        <v>0</v>
      </c>
      <c r="BI642" s="233">
        <f>IF(N642="nulová",J642,0)</f>
        <v>0</v>
      </c>
      <c r="BJ642" s="24" t="s">
        <v>25</v>
      </c>
      <c r="BK642" s="233">
        <f>ROUND(I642*H642,2)</f>
        <v>0</v>
      </c>
      <c r="BL642" s="24" t="s">
        <v>306</v>
      </c>
      <c r="BM642" s="24" t="s">
        <v>977</v>
      </c>
    </row>
    <row r="643" s="12" customFormat="1">
      <c r="B643" s="245"/>
      <c r="C643" s="246"/>
      <c r="D643" s="236" t="s">
        <v>171</v>
      </c>
      <c r="E643" s="247" t="s">
        <v>24</v>
      </c>
      <c r="F643" s="248" t="s">
        <v>111</v>
      </c>
      <c r="G643" s="246"/>
      <c r="H643" s="249">
        <v>52.140999999999998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AT643" s="255" t="s">
        <v>171</v>
      </c>
      <c r="AU643" s="255" t="s">
        <v>85</v>
      </c>
      <c r="AV643" s="12" t="s">
        <v>85</v>
      </c>
      <c r="AW643" s="12" t="s">
        <v>40</v>
      </c>
      <c r="AX643" s="12" t="s">
        <v>25</v>
      </c>
      <c r="AY643" s="255" t="s">
        <v>161</v>
      </c>
    </row>
    <row r="644" s="10" customFormat="1" ht="29.88" customHeight="1">
      <c r="B644" s="206"/>
      <c r="C644" s="207"/>
      <c r="D644" s="208" t="s">
        <v>75</v>
      </c>
      <c r="E644" s="220" t="s">
        <v>978</v>
      </c>
      <c r="F644" s="220" t="s">
        <v>979</v>
      </c>
      <c r="G644" s="207"/>
      <c r="H644" s="207"/>
      <c r="I644" s="210"/>
      <c r="J644" s="221">
        <f>BK644</f>
        <v>0</v>
      </c>
      <c r="K644" s="207"/>
      <c r="L644" s="212"/>
      <c r="M644" s="213"/>
      <c r="N644" s="214"/>
      <c r="O644" s="214"/>
      <c r="P644" s="215">
        <f>SUM(P645:P669)</f>
        <v>0</v>
      </c>
      <c r="Q644" s="214"/>
      <c r="R644" s="215">
        <f>SUM(R645:R669)</f>
        <v>0.21031831999999998</v>
      </c>
      <c r="S644" s="214"/>
      <c r="T644" s="216">
        <f>SUM(T645:T669)</f>
        <v>0.054057179999999996</v>
      </c>
      <c r="AR644" s="217" t="s">
        <v>85</v>
      </c>
      <c r="AT644" s="218" t="s">
        <v>75</v>
      </c>
      <c r="AU644" s="218" t="s">
        <v>25</v>
      </c>
      <c r="AY644" s="217" t="s">
        <v>161</v>
      </c>
      <c r="BK644" s="219">
        <f>SUM(BK645:BK669)</f>
        <v>0</v>
      </c>
    </row>
    <row r="645" s="1" customFormat="1" ht="16.5" customHeight="1">
      <c r="B645" s="46"/>
      <c r="C645" s="222" t="s">
        <v>980</v>
      </c>
      <c r="D645" s="222" t="s">
        <v>164</v>
      </c>
      <c r="E645" s="223" t="s">
        <v>981</v>
      </c>
      <c r="F645" s="224" t="s">
        <v>982</v>
      </c>
      <c r="G645" s="225" t="s">
        <v>213</v>
      </c>
      <c r="H645" s="226">
        <v>174.37799999999999</v>
      </c>
      <c r="I645" s="227"/>
      <c r="J645" s="228">
        <f>ROUND(I645*H645,2)</f>
        <v>0</v>
      </c>
      <c r="K645" s="224" t="s">
        <v>168</v>
      </c>
      <c r="L645" s="72"/>
      <c r="M645" s="229" t="s">
        <v>24</v>
      </c>
      <c r="N645" s="230" t="s">
        <v>47</v>
      </c>
      <c r="O645" s="47"/>
      <c r="P645" s="231">
        <f>O645*H645</f>
        <v>0</v>
      </c>
      <c r="Q645" s="231">
        <v>0.001</v>
      </c>
      <c r="R645" s="231">
        <f>Q645*H645</f>
        <v>0.17437799999999998</v>
      </c>
      <c r="S645" s="231">
        <v>0.00031</v>
      </c>
      <c r="T645" s="232">
        <f>S645*H645</f>
        <v>0.054057179999999996</v>
      </c>
      <c r="AR645" s="24" t="s">
        <v>306</v>
      </c>
      <c r="AT645" s="24" t="s">
        <v>164</v>
      </c>
      <c r="AU645" s="24" t="s">
        <v>85</v>
      </c>
      <c r="AY645" s="24" t="s">
        <v>161</v>
      </c>
      <c r="BE645" s="233">
        <f>IF(N645="základní",J645,0)</f>
        <v>0</v>
      </c>
      <c r="BF645" s="233">
        <f>IF(N645="snížená",J645,0)</f>
        <v>0</v>
      </c>
      <c r="BG645" s="233">
        <f>IF(N645="zákl. přenesená",J645,0)</f>
        <v>0</v>
      </c>
      <c r="BH645" s="233">
        <f>IF(N645="sníž. přenesená",J645,0)</f>
        <v>0</v>
      </c>
      <c r="BI645" s="233">
        <f>IF(N645="nulová",J645,0)</f>
        <v>0</v>
      </c>
      <c r="BJ645" s="24" t="s">
        <v>25</v>
      </c>
      <c r="BK645" s="233">
        <f>ROUND(I645*H645,2)</f>
        <v>0</v>
      </c>
      <c r="BL645" s="24" t="s">
        <v>306</v>
      </c>
      <c r="BM645" s="24" t="s">
        <v>983</v>
      </c>
    </row>
    <row r="646" s="12" customFormat="1">
      <c r="B646" s="245"/>
      <c r="C646" s="246"/>
      <c r="D646" s="236" t="s">
        <v>171</v>
      </c>
      <c r="E646" s="247" t="s">
        <v>24</v>
      </c>
      <c r="F646" s="248" t="s">
        <v>99</v>
      </c>
      <c r="G646" s="246"/>
      <c r="H646" s="249">
        <v>104.631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AT646" s="255" t="s">
        <v>171</v>
      </c>
      <c r="AU646" s="255" t="s">
        <v>85</v>
      </c>
      <c r="AV646" s="12" t="s">
        <v>85</v>
      </c>
      <c r="AW646" s="12" t="s">
        <v>40</v>
      </c>
      <c r="AX646" s="12" t="s">
        <v>76</v>
      </c>
      <c r="AY646" s="255" t="s">
        <v>161</v>
      </c>
    </row>
    <row r="647" s="12" customFormat="1">
      <c r="B647" s="245"/>
      <c r="C647" s="246"/>
      <c r="D647" s="236" t="s">
        <v>171</v>
      </c>
      <c r="E647" s="247" t="s">
        <v>24</v>
      </c>
      <c r="F647" s="248" t="s">
        <v>94</v>
      </c>
      <c r="G647" s="246"/>
      <c r="H647" s="249">
        <v>69.747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AT647" s="255" t="s">
        <v>171</v>
      </c>
      <c r="AU647" s="255" t="s">
        <v>85</v>
      </c>
      <c r="AV647" s="12" t="s">
        <v>85</v>
      </c>
      <c r="AW647" s="12" t="s">
        <v>40</v>
      </c>
      <c r="AX647" s="12" t="s">
        <v>76</v>
      </c>
      <c r="AY647" s="255" t="s">
        <v>161</v>
      </c>
    </row>
    <row r="648" s="13" customFormat="1">
      <c r="B648" s="256"/>
      <c r="C648" s="257"/>
      <c r="D648" s="236" t="s">
        <v>171</v>
      </c>
      <c r="E648" s="258" t="s">
        <v>24</v>
      </c>
      <c r="F648" s="259" t="s">
        <v>175</v>
      </c>
      <c r="G648" s="257"/>
      <c r="H648" s="260">
        <v>174.37799999999999</v>
      </c>
      <c r="I648" s="261"/>
      <c r="J648" s="257"/>
      <c r="K648" s="257"/>
      <c r="L648" s="262"/>
      <c r="M648" s="263"/>
      <c r="N648" s="264"/>
      <c r="O648" s="264"/>
      <c r="P648" s="264"/>
      <c r="Q648" s="264"/>
      <c r="R648" s="264"/>
      <c r="S648" s="264"/>
      <c r="T648" s="265"/>
      <c r="AT648" s="266" t="s">
        <v>171</v>
      </c>
      <c r="AU648" s="266" t="s">
        <v>85</v>
      </c>
      <c r="AV648" s="13" t="s">
        <v>169</v>
      </c>
      <c r="AW648" s="13" t="s">
        <v>40</v>
      </c>
      <c r="AX648" s="13" t="s">
        <v>25</v>
      </c>
      <c r="AY648" s="266" t="s">
        <v>161</v>
      </c>
    </row>
    <row r="649" s="1" customFormat="1" ht="25.5" customHeight="1">
      <c r="B649" s="46"/>
      <c r="C649" s="222" t="s">
        <v>984</v>
      </c>
      <c r="D649" s="222" t="s">
        <v>164</v>
      </c>
      <c r="E649" s="223" t="s">
        <v>985</v>
      </c>
      <c r="F649" s="224" t="s">
        <v>986</v>
      </c>
      <c r="G649" s="225" t="s">
        <v>213</v>
      </c>
      <c r="H649" s="226">
        <v>264.56200000000001</v>
      </c>
      <c r="I649" s="227"/>
      <c r="J649" s="228">
        <f>ROUND(I649*H649,2)</f>
        <v>0</v>
      </c>
      <c r="K649" s="224" t="s">
        <v>24</v>
      </c>
      <c r="L649" s="72"/>
      <c r="M649" s="229" t="s">
        <v>24</v>
      </c>
      <c r="N649" s="230" t="s">
        <v>47</v>
      </c>
      <c r="O649" s="47"/>
      <c r="P649" s="231">
        <f>O649*H649</f>
        <v>0</v>
      </c>
      <c r="Q649" s="231">
        <v>0.00012999999999999999</v>
      </c>
      <c r="R649" s="231">
        <f>Q649*H649</f>
        <v>0.034393059999999996</v>
      </c>
      <c r="S649" s="231">
        <v>0</v>
      </c>
      <c r="T649" s="232">
        <f>S649*H649</f>
        <v>0</v>
      </c>
      <c r="AR649" s="24" t="s">
        <v>306</v>
      </c>
      <c r="AT649" s="24" t="s">
        <v>164</v>
      </c>
      <c r="AU649" s="24" t="s">
        <v>85</v>
      </c>
      <c r="AY649" s="24" t="s">
        <v>161</v>
      </c>
      <c r="BE649" s="233">
        <f>IF(N649="základní",J649,0)</f>
        <v>0</v>
      </c>
      <c r="BF649" s="233">
        <f>IF(N649="snížená",J649,0)</f>
        <v>0</v>
      </c>
      <c r="BG649" s="233">
        <f>IF(N649="zákl. přenesená",J649,0)</f>
        <v>0</v>
      </c>
      <c r="BH649" s="233">
        <f>IF(N649="sníž. přenesená",J649,0)</f>
        <v>0</v>
      </c>
      <c r="BI649" s="233">
        <f>IF(N649="nulová",J649,0)</f>
        <v>0</v>
      </c>
      <c r="BJ649" s="24" t="s">
        <v>25</v>
      </c>
      <c r="BK649" s="233">
        <f>ROUND(I649*H649,2)</f>
        <v>0</v>
      </c>
      <c r="BL649" s="24" t="s">
        <v>306</v>
      </c>
      <c r="BM649" s="24" t="s">
        <v>987</v>
      </c>
    </row>
    <row r="650" s="11" customFormat="1">
      <c r="B650" s="234"/>
      <c r="C650" s="235"/>
      <c r="D650" s="236" t="s">
        <v>171</v>
      </c>
      <c r="E650" s="237" t="s">
        <v>24</v>
      </c>
      <c r="F650" s="238" t="s">
        <v>275</v>
      </c>
      <c r="G650" s="235"/>
      <c r="H650" s="237" t="s">
        <v>24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AT650" s="244" t="s">
        <v>171</v>
      </c>
      <c r="AU650" s="244" t="s">
        <v>85</v>
      </c>
      <c r="AV650" s="11" t="s">
        <v>25</v>
      </c>
      <c r="AW650" s="11" t="s">
        <v>40</v>
      </c>
      <c r="AX650" s="11" t="s">
        <v>76</v>
      </c>
      <c r="AY650" s="244" t="s">
        <v>161</v>
      </c>
    </row>
    <row r="651" s="12" customFormat="1">
      <c r="B651" s="245"/>
      <c r="C651" s="246"/>
      <c r="D651" s="236" t="s">
        <v>171</v>
      </c>
      <c r="E651" s="247" t="s">
        <v>24</v>
      </c>
      <c r="F651" s="248" t="s">
        <v>96</v>
      </c>
      <c r="G651" s="246"/>
      <c r="H651" s="249">
        <v>80.25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AT651" s="255" t="s">
        <v>171</v>
      </c>
      <c r="AU651" s="255" t="s">
        <v>85</v>
      </c>
      <c r="AV651" s="12" t="s">
        <v>85</v>
      </c>
      <c r="AW651" s="12" t="s">
        <v>40</v>
      </c>
      <c r="AX651" s="12" t="s">
        <v>76</v>
      </c>
      <c r="AY651" s="255" t="s">
        <v>161</v>
      </c>
    </row>
    <row r="652" s="11" customFormat="1">
      <c r="B652" s="234"/>
      <c r="C652" s="235"/>
      <c r="D652" s="236" t="s">
        <v>171</v>
      </c>
      <c r="E652" s="237" t="s">
        <v>24</v>
      </c>
      <c r="F652" s="238" t="s">
        <v>276</v>
      </c>
      <c r="G652" s="235"/>
      <c r="H652" s="237" t="s">
        <v>24</v>
      </c>
      <c r="I652" s="239"/>
      <c r="J652" s="235"/>
      <c r="K652" s="235"/>
      <c r="L652" s="240"/>
      <c r="M652" s="241"/>
      <c r="N652" s="242"/>
      <c r="O652" s="242"/>
      <c r="P652" s="242"/>
      <c r="Q652" s="242"/>
      <c r="R652" s="242"/>
      <c r="S652" s="242"/>
      <c r="T652" s="243"/>
      <c r="AT652" s="244" t="s">
        <v>171</v>
      </c>
      <c r="AU652" s="244" t="s">
        <v>85</v>
      </c>
      <c r="AV652" s="11" t="s">
        <v>25</v>
      </c>
      <c r="AW652" s="11" t="s">
        <v>40</v>
      </c>
      <c r="AX652" s="11" t="s">
        <v>76</v>
      </c>
      <c r="AY652" s="244" t="s">
        <v>161</v>
      </c>
    </row>
    <row r="653" s="12" customFormat="1">
      <c r="B653" s="245"/>
      <c r="C653" s="246"/>
      <c r="D653" s="236" t="s">
        <v>171</v>
      </c>
      <c r="E653" s="247" t="s">
        <v>24</v>
      </c>
      <c r="F653" s="248" t="s">
        <v>99</v>
      </c>
      <c r="G653" s="246"/>
      <c r="H653" s="249">
        <v>104.631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AT653" s="255" t="s">
        <v>171</v>
      </c>
      <c r="AU653" s="255" t="s">
        <v>85</v>
      </c>
      <c r="AV653" s="12" t="s">
        <v>85</v>
      </c>
      <c r="AW653" s="12" t="s">
        <v>40</v>
      </c>
      <c r="AX653" s="12" t="s">
        <v>76</v>
      </c>
      <c r="AY653" s="255" t="s">
        <v>161</v>
      </c>
    </row>
    <row r="654" s="11" customFormat="1">
      <c r="B654" s="234"/>
      <c r="C654" s="235"/>
      <c r="D654" s="236" t="s">
        <v>171</v>
      </c>
      <c r="E654" s="237" t="s">
        <v>24</v>
      </c>
      <c r="F654" s="238" t="s">
        <v>988</v>
      </c>
      <c r="G654" s="235"/>
      <c r="H654" s="237" t="s">
        <v>24</v>
      </c>
      <c r="I654" s="239"/>
      <c r="J654" s="235"/>
      <c r="K654" s="235"/>
      <c r="L654" s="240"/>
      <c r="M654" s="241"/>
      <c r="N654" s="242"/>
      <c r="O654" s="242"/>
      <c r="P654" s="242"/>
      <c r="Q654" s="242"/>
      <c r="R654" s="242"/>
      <c r="S654" s="242"/>
      <c r="T654" s="243"/>
      <c r="AT654" s="244" t="s">
        <v>171</v>
      </c>
      <c r="AU654" s="244" t="s">
        <v>85</v>
      </c>
      <c r="AV654" s="11" t="s">
        <v>25</v>
      </c>
      <c r="AW654" s="11" t="s">
        <v>40</v>
      </c>
      <c r="AX654" s="11" t="s">
        <v>76</v>
      </c>
      <c r="AY654" s="244" t="s">
        <v>161</v>
      </c>
    </row>
    <row r="655" s="11" customFormat="1">
      <c r="B655" s="234"/>
      <c r="C655" s="235"/>
      <c r="D655" s="236" t="s">
        <v>171</v>
      </c>
      <c r="E655" s="237" t="s">
        <v>24</v>
      </c>
      <c r="F655" s="238" t="s">
        <v>293</v>
      </c>
      <c r="G655" s="235"/>
      <c r="H655" s="237" t="s">
        <v>24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AT655" s="244" t="s">
        <v>171</v>
      </c>
      <c r="AU655" s="244" t="s">
        <v>85</v>
      </c>
      <c r="AV655" s="11" t="s">
        <v>25</v>
      </c>
      <c r="AW655" s="11" t="s">
        <v>40</v>
      </c>
      <c r="AX655" s="11" t="s">
        <v>76</v>
      </c>
      <c r="AY655" s="244" t="s">
        <v>161</v>
      </c>
    </row>
    <row r="656" s="12" customFormat="1">
      <c r="B656" s="245"/>
      <c r="C656" s="246"/>
      <c r="D656" s="236" t="s">
        <v>171</v>
      </c>
      <c r="E656" s="247" t="s">
        <v>24</v>
      </c>
      <c r="F656" s="248" t="s">
        <v>989</v>
      </c>
      <c r="G656" s="246"/>
      <c r="H656" s="249">
        <v>2.7999999999999998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AT656" s="255" t="s">
        <v>171</v>
      </c>
      <c r="AU656" s="255" t="s">
        <v>85</v>
      </c>
      <c r="AV656" s="12" t="s">
        <v>85</v>
      </c>
      <c r="AW656" s="12" t="s">
        <v>40</v>
      </c>
      <c r="AX656" s="12" t="s">
        <v>76</v>
      </c>
      <c r="AY656" s="255" t="s">
        <v>161</v>
      </c>
    </row>
    <row r="657" s="12" customFormat="1">
      <c r="B657" s="245"/>
      <c r="C657" s="246"/>
      <c r="D657" s="236" t="s">
        <v>171</v>
      </c>
      <c r="E657" s="247" t="s">
        <v>24</v>
      </c>
      <c r="F657" s="248" t="s">
        <v>990</v>
      </c>
      <c r="G657" s="246"/>
      <c r="H657" s="249">
        <v>2.758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AT657" s="255" t="s">
        <v>171</v>
      </c>
      <c r="AU657" s="255" t="s">
        <v>85</v>
      </c>
      <c r="AV657" s="12" t="s">
        <v>85</v>
      </c>
      <c r="AW657" s="12" t="s">
        <v>40</v>
      </c>
      <c r="AX657" s="12" t="s">
        <v>76</v>
      </c>
      <c r="AY657" s="255" t="s">
        <v>161</v>
      </c>
    </row>
    <row r="658" s="12" customFormat="1">
      <c r="B658" s="245"/>
      <c r="C658" s="246"/>
      <c r="D658" s="236" t="s">
        <v>171</v>
      </c>
      <c r="E658" s="247" t="s">
        <v>24</v>
      </c>
      <c r="F658" s="248" t="s">
        <v>991</v>
      </c>
      <c r="G658" s="246"/>
      <c r="H658" s="249">
        <v>1.5760000000000001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AT658" s="255" t="s">
        <v>171</v>
      </c>
      <c r="AU658" s="255" t="s">
        <v>85</v>
      </c>
      <c r="AV658" s="12" t="s">
        <v>85</v>
      </c>
      <c r="AW658" s="12" t="s">
        <v>40</v>
      </c>
      <c r="AX658" s="12" t="s">
        <v>76</v>
      </c>
      <c r="AY658" s="255" t="s">
        <v>161</v>
      </c>
    </row>
    <row r="659" s="11" customFormat="1">
      <c r="B659" s="234"/>
      <c r="C659" s="235"/>
      <c r="D659" s="236" t="s">
        <v>171</v>
      </c>
      <c r="E659" s="237" t="s">
        <v>24</v>
      </c>
      <c r="F659" s="238" t="s">
        <v>300</v>
      </c>
      <c r="G659" s="235"/>
      <c r="H659" s="237" t="s">
        <v>24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AT659" s="244" t="s">
        <v>171</v>
      </c>
      <c r="AU659" s="244" t="s">
        <v>85</v>
      </c>
      <c r="AV659" s="11" t="s">
        <v>25</v>
      </c>
      <c r="AW659" s="11" t="s">
        <v>40</v>
      </c>
      <c r="AX659" s="11" t="s">
        <v>76</v>
      </c>
      <c r="AY659" s="244" t="s">
        <v>161</v>
      </c>
    </row>
    <row r="660" s="12" customFormat="1">
      <c r="B660" s="245"/>
      <c r="C660" s="246"/>
      <c r="D660" s="236" t="s">
        <v>171</v>
      </c>
      <c r="E660" s="247" t="s">
        <v>24</v>
      </c>
      <c r="F660" s="248" t="s">
        <v>989</v>
      </c>
      <c r="G660" s="246"/>
      <c r="H660" s="249">
        <v>2.7999999999999998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AT660" s="255" t="s">
        <v>171</v>
      </c>
      <c r="AU660" s="255" t="s">
        <v>85</v>
      </c>
      <c r="AV660" s="12" t="s">
        <v>85</v>
      </c>
      <c r="AW660" s="12" t="s">
        <v>40</v>
      </c>
      <c r="AX660" s="12" t="s">
        <v>76</v>
      </c>
      <c r="AY660" s="255" t="s">
        <v>161</v>
      </c>
    </row>
    <row r="661" s="12" customFormat="1">
      <c r="B661" s="245"/>
      <c r="C661" s="246"/>
      <c r="D661" s="236" t="s">
        <v>171</v>
      </c>
      <c r="E661" s="247" t="s">
        <v>24</v>
      </c>
      <c r="F661" s="248" t="s">
        <v>24</v>
      </c>
      <c r="G661" s="246"/>
      <c r="H661" s="249">
        <v>0</v>
      </c>
      <c r="I661" s="250"/>
      <c r="J661" s="246"/>
      <c r="K661" s="246"/>
      <c r="L661" s="251"/>
      <c r="M661" s="252"/>
      <c r="N661" s="253"/>
      <c r="O661" s="253"/>
      <c r="P661" s="253"/>
      <c r="Q661" s="253"/>
      <c r="R661" s="253"/>
      <c r="S661" s="253"/>
      <c r="T661" s="254"/>
      <c r="AT661" s="255" t="s">
        <v>171</v>
      </c>
      <c r="AU661" s="255" t="s">
        <v>85</v>
      </c>
      <c r="AV661" s="12" t="s">
        <v>85</v>
      </c>
      <c r="AW661" s="12" t="s">
        <v>40</v>
      </c>
      <c r="AX661" s="12" t="s">
        <v>76</v>
      </c>
      <c r="AY661" s="255" t="s">
        <v>161</v>
      </c>
    </row>
    <row r="662" s="12" customFormat="1">
      <c r="B662" s="245"/>
      <c r="C662" s="246"/>
      <c r="D662" s="236" t="s">
        <v>171</v>
      </c>
      <c r="E662" s="247" t="s">
        <v>24</v>
      </c>
      <c r="F662" s="248" t="s">
        <v>94</v>
      </c>
      <c r="G662" s="246"/>
      <c r="H662" s="249">
        <v>69.747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AT662" s="255" t="s">
        <v>171</v>
      </c>
      <c r="AU662" s="255" t="s">
        <v>85</v>
      </c>
      <c r="AV662" s="12" t="s">
        <v>85</v>
      </c>
      <c r="AW662" s="12" t="s">
        <v>40</v>
      </c>
      <c r="AX662" s="12" t="s">
        <v>76</v>
      </c>
      <c r="AY662" s="255" t="s">
        <v>161</v>
      </c>
    </row>
    <row r="663" s="12" customFormat="1">
      <c r="B663" s="245"/>
      <c r="C663" s="246"/>
      <c r="D663" s="236" t="s">
        <v>171</v>
      </c>
      <c r="E663" s="247" t="s">
        <v>24</v>
      </c>
      <c r="F663" s="248" t="s">
        <v>24</v>
      </c>
      <c r="G663" s="246"/>
      <c r="H663" s="249">
        <v>0</v>
      </c>
      <c r="I663" s="250"/>
      <c r="J663" s="246"/>
      <c r="K663" s="246"/>
      <c r="L663" s="251"/>
      <c r="M663" s="252"/>
      <c r="N663" s="253"/>
      <c r="O663" s="253"/>
      <c r="P663" s="253"/>
      <c r="Q663" s="253"/>
      <c r="R663" s="253"/>
      <c r="S663" s="253"/>
      <c r="T663" s="254"/>
      <c r="AT663" s="255" t="s">
        <v>171</v>
      </c>
      <c r="AU663" s="255" t="s">
        <v>85</v>
      </c>
      <c r="AV663" s="12" t="s">
        <v>85</v>
      </c>
      <c r="AW663" s="12" t="s">
        <v>40</v>
      </c>
      <c r="AX663" s="12" t="s">
        <v>76</v>
      </c>
      <c r="AY663" s="255" t="s">
        <v>161</v>
      </c>
    </row>
    <row r="664" s="13" customFormat="1">
      <c r="B664" s="256"/>
      <c r="C664" s="257"/>
      <c r="D664" s="236" t="s">
        <v>171</v>
      </c>
      <c r="E664" s="258" t="s">
        <v>24</v>
      </c>
      <c r="F664" s="259" t="s">
        <v>175</v>
      </c>
      <c r="G664" s="257"/>
      <c r="H664" s="260">
        <v>264.56200000000001</v>
      </c>
      <c r="I664" s="261"/>
      <c r="J664" s="257"/>
      <c r="K664" s="257"/>
      <c r="L664" s="262"/>
      <c r="M664" s="263"/>
      <c r="N664" s="264"/>
      <c r="O664" s="264"/>
      <c r="P664" s="264"/>
      <c r="Q664" s="264"/>
      <c r="R664" s="264"/>
      <c r="S664" s="264"/>
      <c r="T664" s="265"/>
      <c r="AT664" s="266" t="s">
        <v>171</v>
      </c>
      <c r="AU664" s="266" t="s">
        <v>85</v>
      </c>
      <c r="AV664" s="13" t="s">
        <v>169</v>
      </c>
      <c r="AW664" s="13" t="s">
        <v>40</v>
      </c>
      <c r="AX664" s="13" t="s">
        <v>25</v>
      </c>
      <c r="AY664" s="266" t="s">
        <v>161</v>
      </c>
    </row>
    <row r="665" s="1" customFormat="1" ht="16.5" customHeight="1">
      <c r="B665" s="46"/>
      <c r="C665" s="222" t="s">
        <v>992</v>
      </c>
      <c r="D665" s="222" t="s">
        <v>164</v>
      </c>
      <c r="E665" s="223" t="s">
        <v>993</v>
      </c>
      <c r="F665" s="224" t="s">
        <v>994</v>
      </c>
      <c r="G665" s="225" t="s">
        <v>213</v>
      </c>
      <c r="H665" s="226">
        <v>11.901999999999999</v>
      </c>
      <c r="I665" s="227"/>
      <c r="J665" s="228">
        <f>ROUND(I665*H665,2)</f>
        <v>0</v>
      </c>
      <c r="K665" s="224" t="s">
        <v>24</v>
      </c>
      <c r="L665" s="72"/>
      <c r="M665" s="229" t="s">
        <v>24</v>
      </c>
      <c r="N665" s="230" t="s">
        <v>47</v>
      </c>
      <c r="O665" s="47"/>
      <c r="P665" s="231">
        <f>O665*H665</f>
        <v>0</v>
      </c>
      <c r="Q665" s="231">
        <v>0.00012999999999999999</v>
      </c>
      <c r="R665" s="231">
        <f>Q665*H665</f>
        <v>0.0015472599999999997</v>
      </c>
      <c r="S665" s="231">
        <v>0</v>
      </c>
      <c r="T665" s="232">
        <f>S665*H665</f>
        <v>0</v>
      </c>
      <c r="AR665" s="24" t="s">
        <v>306</v>
      </c>
      <c r="AT665" s="24" t="s">
        <v>164</v>
      </c>
      <c r="AU665" s="24" t="s">
        <v>85</v>
      </c>
      <c r="AY665" s="24" t="s">
        <v>161</v>
      </c>
      <c r="BE665" s="233">
        <f>IF(N665="základní",J665,0)</f>
        <v>0</v>
      </c>
      <c r="BF665" s="233">
        <f>IF(N665="snížená",J665,0)</f>
        <v>0</v>
      </c>
      <c r="BG665" s="233">
        <f>IF(N665="zákl. přenesená",J665,0)</f>
        <v>0</v>
      </c>
      <c r="BH665" s="233">
        <f>IF(N665="sníž. přenesená",J665,0)</f>
        <v>0</v>
      </c>
      <c r="BI665" s="233">
        <f>IF(N665="nulová",J665,0)</f>
        <v>0</v>
      </c>
      <c r="BJ665" s="24" t="s">
        <v>25</v>
      </c>
      <c r="BK665" s="233">
        <f>ROUND(I665*H665,2)</f>
        <v>0</v>
      </c>
      <c r="BL665" s="24" t="s">
        <v>306</v>
      </c>
      <c r="BM665" s="24" t="s">
        <v>995</v>
      </c>
    </row>
    <row r="666" s="12" customFormat="1">
      <c r="B666" s="245"/>
      <c r="C666" s="246"/>
      <c r="D666" s="236" t="s">
        <v>171</v>
      </c>
      <c r="E666" s="247" t="s">
        <v>24</v>
      </c>
      <c r="F666" s="248" t="s">
        <v>996</v>
      </c>
      <c r="G666" s="246"/>
      <c r="H666" s="249">
        <v>11.302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AT666" s="255" t="s">
        <v>171</v>
      </c>
      <c r="AU666" s="255" t="s">
        <v>85</v>
      </c>
      <c r="AV666" s="12" t="s">
        <v>85</v>
      </c>
      <c r="AW666" s="12" t="s">
        <v>40</v>
      </c>
      <c r="AX666" s="12" t="s">
        <v>76</v>
      </c>
      <c r="AY666" s="255" t="s">
        <v>161</v>
      </c>
    </row>
    <row r="667" s="11" customFormat="1">
      <c r="B667" s="234"/>
      <c r="C667" s="235"/>
      <c r="D667" s="236" t="s">
        <v>171</v>
      </c>
      <c r="E667" s="237" t="s">
        <v>24</v>
      </c>
      <c r="F667" s="238" t="s">
        <v>997</v>
      </c>
      <c r="G667" s="235"/>
      <c r="H667" s="237" t="s">
        <v>24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AT667" s="244" t="s">
        <v>171</v>
      </c>
      <c r="AU667" s="244" t="s">
        <v>85</v>
      </c>
      <c r="AV667" s="11" t="s">
        <v>25</v>
      </c>
      <c r="AW667" s="11" t="s">
        <v>40</v>
      </c>
      <c r="AX667" s="11" t="s">
        <v>76</v>
      </c>
      <c r="AY667" s="244" t="s">
        <v>161</v>
      </c>
    </row>
    <row r="668" s="12" customFormat="1">
      <c r="B668" s="245"/>
      <c r="C668" s="246"/>
      <c r="D668" s="236" t="s">
        <v>171</v>
      </c>
      <c r="E668" s="247" t="s">
        <v>24</v>
      </c>
      <c r="F668" s="248" t="s">
        <v>998</v>
      </c>
      <c r="G668" s="246"/>
      <c r="H668" s="249">
        <v>0.59999999999999998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AT668" s="255" t="s">
        <v>171</v>
      </c>
      <c r="AU668" s="255" t="s">
        <v>85</v>
      </c>
      <c r="AV668" s="12" t="s">
        <v>85</v>
      </c>
      <c r="AW668" s="12" t="s">
        <v>40</v>
      </c>
      <c r="AX668" s="12" t="s">
        <v>76</v>
      </c>
      <c r="AY668" s="255" t="s">
        <v>161</v>
      </c>
    </row>
    <row r="669" s="13" customFormat="1">
      <c r="B669" s="256"/>
      <c r="C669" s="257"/>
      <c r="D669" s="236" t="s">
        <v>171</v>
      </c>
      <c r="E669" s="258" t="s">
        <v>24</v>
      </c>
      <c r="F669" s="259" t="s">
        <v>175</v>
      </c>
      <c r="G669" s="257"/>
      <c r="H669" s="260">
        <v>11.901999999999999</v>
      </c>
      <c r="I669" s="261"/>
      <c r="J669" s="257"/>
      <c r="K669" s="257"/>
      <c r="L669" s="262"/>
      <c r="M669" s="263"/>
      <c r="N669" s="264"/>
      <c r="O669" s="264"/>
      <c r="P669" s="264"/>
      <c r="Q669" s="264"/>
      <c r="R669" s="264"/>
      <c r="S669" s="264"/>
      <c r="T669" s="265"/>
      <c r="AT669" s="266" t="s">
        <v>171</v>
      </c>
      <c r="AU669" s="266" t="s">
        <v>85</v>
      </c>
      <c r="AV669" s="13" t="s">
        <v>169</v>
      </c>
      <c r="AW669" s="13" t="s">
        <v>40</v>
      </c>
      <c r="AX669" s="13" t="s">
        <v>25</v>
      </c>
      <c r="AY669" s="266" t="s">
        <v>161</v>
      </c>
    </row>
    <row r="670" s="10" customFormat="1" ht="37.44" customHeight="1">
      <c r="B670" s="206"/>
      <c r="C670" s="207"/>
      <c r="D670" s="208" t="s">
        <v>75</v>
      </c>
      <c r="E670" s="209" t="s">
        <v>651</v>
      </c>
      <c r="F670" s="209" t="s">
        <v>999</v>
      </c>
      <c r="G670" s="207"/>
      <c r="H670" s="207"/>
      <c r="I670" s="210"/>
      <c r="J670" s="211">
        <f>BK670</f>
        <v>0</v>
      </c>
      <c r="K670" s="207"/>
      <c r="L670" s="212"/>
      <c r="M670" s="213"/>
      <c r="N670" s="214"/>
      <c r="O670" s="214"/>
      <c r="P670" s="215">
        <f>P671</f>
        <v>0</v>
      </c>
      <c r="Q670" s="214"/>
      <c r="R670" s="215">
        <f>R671</f>
        <v>0</v>
      </c>
      <c r="S670" s="214"/>
      <c r="T670" s="216">
        <f>T671</f>
        <v>0</v>
      </c>
      <c r="AR670" s="217" t="s">
        <v>162</v>
      </c>
      <c r="AT670" s="218" t="s">
        <v>75</v>
      </c>
      <c r="AU670" s="218" t="s">
        <v>76</v>
      </c>
      <c r="AY670" s="217" t="s">
        <v>161</v>
      </c>
      <c r="BK670" s="219">
        <f>BK671</f>
        <v>0</v>
      </c>
    </row>
    <row r="671" s="10" customFormat="1" ht="19.92" customHeight="1">
      <c r="B671" s="206"/>
      <c r="C671" s="207"/>
      <c r="D671" s="208" t="s">
        <v>75</v>
      </c>
      <c r="E671" s="220" t="s">
        <v>1000</v>
      </c>
      <c r="F671" s="220" t="s">
        <v>1001</v>
      </c>
      <c r="G671" s="207"/>
      <c r="H671" s="207"/>
      <c r="I671" s="210"/>
      <c r="J671" s="221">
        <f>BK671</f>
        <v>0</v>
      </c>
      <c r="K671" s="207"/>
      <c r="L671" s="212"/>
      <c r="M671" s="213"/>
      <c r="N671" s="214"/>
      <c r="O671" s="214"/>
      <c r="P671" s="215">
        <f>SUM(P672:P703)</f>
        <v>0</v>
      </c>
      <c r="Q671" s="214"/>
      <c r="R671" s="215">
        <f>SUM(R672:R703)</f>
        <v>0</v>
      </c>
      <c r="S671" s="214"/>
      <c r="T671" s="216">
        <f>SUM(T672:T703)</f>
        <v>0</v>
      </c>
      <c r="AR671" s="217" t="s">
        <v>162</v>
      </c>
      <c r="AT671" s="218" t="s">
        <v>75</v>
      </c>
      <c r="AU671" s="218" t="s">
        <v>25</v>
      </c>
      <c r="AY671" s="217" t="s">
        <v>161</v>
      </c>
      <c r="BK671" s="219">
        <f>SUM(BK672:BK703)</f>
        <v>0</v>
      </c>
    </row>
    <row r="672" s="1" customFormat="1" ht="16.5" customHeight="1">
      <c r="B672" s="46"/>
      <c r="C672" s="222" t="s">
        <v>1002</v>
      </c>
      <c r="D672" s="222" t="s">
        <v>164</v>
      </c>
      <c r="E672" s="223" t="s">
        <v>1003</v>
      </c>
      <c r="F672" s="224" t="s">
        <v>1004</v>
      </c>
      <c r="G672" s="225" t="s">
        <v>577</v>
      </c>
      <c r="H672" s="226">
        <v>1</v>
      </c>
      <c r="I672" s="227"/>
      <c r="J672" s="228">
        <f>ROUND(I672*H672,2)</f>
        <v>0</v>
      </c>
      <c r="K672" s="224" t="s">
        <v>24</v>
      </c>
      <c r="L672" s="72"/>
      <c r="M672" s="229" t="s">
        <v>24</v>
      </c>
      <c r="N672" s="230" t="s">
        <v>47</v>
      </c>
      <c r="O672" s="47"/>
      <c r="P672" s="231">
        <f>O672*H672</f>
        <v>0</v>
      </c>
      <c r="Q672" s="231">
        <v>0</v>
      </c>
      <c r="R672" s="231">
        <f>Q672*H672</f>
        <v>0</v>
      </c>
      <c r="S672" s="231">
        <v>0</v>
      </c>
      <c r="T672" s="232">
        <f>S672*H672</f>
        <v>0</v>
      </c>
      <c r="AR672" s="24" t="s">
        <v>593</v>
      </c>
      <c r="AT672" s="24" t="s">
        <v>164</v>
      </c>
      <c r="AU672" s="24" t="s">
        <v>85</v>
      </c>
      <c r="AY672" s="24" t="s">
        <v>161</v>
      </c>
      <c r="BE672" s="233">
        <f>IF(N672="základní",J672,0)</f>
        <v>0</v>
      </c>
      <c r="BF672" s="233">
        <f>IF(N672="snížená",J672,0)</f>
        <v>0</v>
      </c>
      <c r="BG672" s="233">
        <f>IF(N672="zákl. přenesená",J672,0)</f>
        <v>0</v>
      </c>
      <c r="BH672" s="233">
        <f>IF(N672="sníž. přenesená",J672,0)</f>
        <v>0</v>
      </c>
      <c r="BI672" s="233">
        <f>IF(N672="nulová",J672,0)</f>
        <v>0</v>
      </c>
      <c r="BJ672" s="24" t="s">
        <v>25</v>
      </c>
      <c r="BK672" s="233">
        <f>ROUND(I672*H672,2)</f>
        <v>0</v>
      </c>
      <c r="BL672" s="24" t="s">
        <v>593</v>
      </c>
      <c r="BM672" s="24" t="s">
        <v>1005</v>
      </c>
    </row>
    <row r="673" s="1" customFormat="1" ht="16.5" customHeight="1">
      <c r="B673" s="46"/>
      <c r="C673" s="222" t="s">
        <v>1006</v>
      </c>
      <c r="D673" s="222" t="s">
        <v>164</v>
      </c>
      <c r="E673" s="223" t="s">
        <v>1007</v>
      </c>
      <c r="F673" s="224" t="s">
        <v>1008</v>
      </c>
      <c r="G673" s="225" t="s">
        <v>577</v>
      </c>
      <c r="H673" s="226">
        <v>1</v>
      </c>
      <c r="I673" s="227"/>
      <c r="J673" s="228">
        <f>ROUND(I673*H673,2)</f>
        <v>0</v>
      </c>
      <c r="K673" s="224" t="s">
        <v>24</v>
      </c>
      <c r="L673" s="72"/>
      <c r="M673" s="229" t="s">
        <v>24</v>
      </c>
      <c r="N673" s="230" t="s">
        <v>47</v>
      </c>
      <c r="O673" s="47"/>
      <c r="P673" s="231">
        <f>O673*H673</f>
        <v>0</v>
      </c>
      <c r="Q673" s="231">
        <v>0</v>
      </c>
      <c r="R673" s="231">
        <f>Q673*H673</f>
        <v>0</v>
      </c>
      <c r="S673" s="231">
        <v>0</v>
      </c>
      <c r="T673" s="232">
        <f>S673*H673</f>
        <v>0</v>
      </c>
      <c r="AR673" s="24" t="s">
        <v>593</v>
      </c>
      <c r="AT673" s="24" t="s">
        <v>164</v>
      </c>
      <c r="AU673" s="24" t="s">
        <v>85</v>
      </c>
      <c r="AY673" s="24" t="s">
        <v>161</v>
      </c>
      <c r="BE673" s="233">
        <f>IF(N673="základní",J673,0)</f>
        <v>0</v>
      </c>
      <c r="BF673" s="233">
        <f>IF(N673="snížená",J673,0)</f>
        <v>0</v>
      </c>
      <c r="BG673" s="233">
        <f>IF(N673="zákl. přenesená",J673,0)</f>
        <v>0</v>
      </c>
      <c r="BH673" s="233">
        <f>IF(N673="sníž. přenesená",J673,0)</f>
        <v>0</v>
      </c>
      <c r="BI673" s="233">
        <f>IF(N673="nulová",J673,0)</f>
        <v>0</v>
      </c>
      <c r="BJ673" s="24" t="s">
        <v>25</v>
      </c>
      <c r="BK673" s="233">
        <f>ROUND(I673*H673,2)</f>
        <v>0</v>
      </c>
      <c r="BL673" s="24" t="s">
        <v>593</v>
      </c>
      <c r="BM673" s="24" t="s">
        <v>1009</v>
      </c>
    </row>
    <row r="674" s="1" customFormat="1" ht="16.5" customHeight="1">
      <c r="B674" s="46"/>
      <c r="C674" s="222" t="s">
        <v>1010</v>
      </c>
      <c r="D674" s="222" t="s">
        <v>164</v>
      </c>
      <c r="E674" s="223" t="s">
        <v>1011</v>
      </c>
      <c r="F674" s="224" t="s">
        <v>1012</v>
      </c>
      <c r="G674" s="225" t="s">
        <v>577</v>
      </c>
      <c r="H674" s="226">
        <v>1</v>
      </c>
      <c r="I674" s="227"/>
      <c r="J674" s="228">
        <f>ROUND(I674*H674,2)</f>
        <v>0</v>
      </c>
      <c r="K674" s="224" t="s">
        <v>24</v>
      </c>
      <c r="L674" s="72"/>
      <c r="M674" s="229" t="s">
        <v>24</v>
      </c>
      <c r="N674" s="230" t="s">
        <v>47</v>
      </c>
      <c r="O674" s="47"/>
      <c r="P674" s="231">
        <f>O674*H674</f>
        <v>0</v>
      </c>
      <c r="Q674" s="231">
        <v>0</v>
      </c>
      <c r="R674" s="231">
        <f>Q674*H674</f>
        <v>0</v>
      </c>
      <c r="S674" s="231">
        <v>0</v>
      </c>
      <c r="T674" s="232">
        <f>S674*H674</f>
        <v>0</v>
      </c>
      <c r="AR674" s="24" t="s">
        <v>593</v>
      </c>
      <c r="AT674" s="24" t="s">
        <v>164</v>
      </c>
      <c r="AU674" s="24" t="s">
        <v>85</v>
      </c>
      <c r="AY674" s="24" t="s">
        <v>161</v>
      </c>
      <c r="BE674" s="233">
        <f>IF(N674="základní",J674,0)</f>
        <v>0</v>
      </c>
      <c r="BF674" s="233">
        <f>IF(N674="snížená",J674,0)</f>
        <v>0</v>
      </c>
      <c r="BG674" s="233">
        <f>IF(N674="zákl. přenesená",J674,0)</f>
        <v>0</v>
      </c>
      <c r="BH674" s="233">
        <f>IF(N674="sníž. přenesená",J674,0)</f>
        <v>0</v>
      </c>
      <c r="BI674" s="233">
        <f>IF(N674="nulová",J674,0)</f>
        <v>0</v>
      </c>
      <c r="BJ674" s="24" t="s">
        <v>25</v>
      </c>
      <c r="BK674" s="233">
        <f>ROUND(I674*H674,2)</f>
        <v>0</v>
      </c>
      <c r="BL674" s="24" t="s">
        <v>593</v>
      </c>
      <c r="BM674" s="24" t="s">
        <v>1013</v>
      </c>
    </row>
    <row r="675" s="1" customFormat="1" ht="16.5" customHeight="1">
      <c r="B675" s="46"/>
      <c r="C675" s="222" t="s">
        <v>1014</v>
      </c>
      <c r="D675" s="222" t="s">
        <v>164</v>
      </c>
      <c r="E675" s="223" t="s">
        <v>1015</v>
      </c>
      <c r="F675" s="224" t="s">
        <v>1016</v>
      </c>
      <c r="G675" s="225" t="s">
        <v>577</v>
      </c>
      <c r="H675" s="226">
        <v>1</v>
      </c>
      <c r="I675" s="227"/>
      <c r="J675" s="228">
        <f>ROUND(I675*H675,2)</f>
        <v>0</v>
      </c>
      <c r="K675" s="224" t="s">
        <v>24</v>
      </c>
      <c r="L675" s="72"/>
      <c r="M675" s="229" t="s">
        <v>24</v>
      </c>
      <c r="N675" s="230" t="s">
        <v>47</v>
      </c>
      <c r="O675" s="47"/>
      <c r="P675" s="231">
        <f>O675*H675</f>
        <v>0</v>
      </c>
      <c r="Q675" s="231">
        <v>0</v>
      </c>
      <c r="R675" s="231">
        <f>Q675*H675</f>
        <v>0</v>
      </c>
      <c r="S675" s="231">
        <v>0</v>
      </c>
      <c r="T675" s="232">
        <f>S675*H675</f>
        <v>0</v>
      </c>
      <c r="AR675" s="24" t="s">
        <v>593</v>
      </c>
      <c r="AT675" s="24" t="s">
        <v>164</v>
      </c>
      <c r="AU675" s="24" t="s">
        <v>85</v>
      </c>
      <c r="AY675" s="24" t="s">
        <v>161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24" t="s">
        <v>25</v>
      </c>
      <c r="BK675" s="233">
        <f>ROUND(I675*H675,2)</f>
        <v>0</v>
      </c>
      <c r="BL675" s="24" t="s">
        <v>593</v>
      </c>
      <c r="BM675" s="24" t="s">
        <v>1017</v>
      </c>
    </row>
    <row r="676" s="1" customFormat="1" ht="16.5" customHeight="1">
      <c r="B676" s="46"/>
      <c r="C676" s="222" t="s">
        <v>1018</v>
      </c>
      <c r="D676" s="222" t="s">
        <v>164</v>
      </c>
      <c r="E676" s="223" t="s">
        <v>1019</v>
      </c>
      <c r="F676" s="224" t="s">
        <v>1020</v>
      </c>
      <c r="G676" s="225" t="s">
        <v>577</v>
      </c>
      <c r="H676" s="226">
        <v>1</v>
      </c>
      <c r="I676" s="227"/>
      <c r="J676" s="228">
        <f>ROUND(I676*H676,2)</f>
        <v>0</v>
      </c>
      <c r="K676" s="224" t="s">
        <v>24</v>
      </c>
      <c r="L676" s="72"/>
      <c r="M676" s="229" t="s">
        <v>24</v>
      </c>
      <c r="N676" s="230" t="s">
        <v>47</v>
      </c>
      <c r="O676" s="47"/>
      <c r="P676" s="231">
        <f>O676*H676</f>
        <v>0</v>
      </c>
      <c r="Q676" s="231">
        <v>0</v>
      </c>
      <c r="R676" s="231">
        <f>Q676*H676</f>
        <v>0</v>
      </c>
      <c r="S676" s="231">
        <v>0</v>
      </c>
      <c r="T676" s="232">
        <f>S676*H676</f>
        <v>0</v>
      </c>
      <c r="AR676" s="24" t="s">
        <v>593</v>
      </c>
      <c r="AT676" s="24" t="s">
        <v>164</v>
      </c>
      <c r="AU676" s="24" t="s">
        <v>85</v>
      </c>
      <c r="AY676" s="24" t="s">
        <v>161</v>
      </c>
      <c r="BE676" s="233">
        <f>IF(N676="základní",J676,0)</f>
        <v>0</v>
      </c>
      <c r="BF676" s="233">
        <f>IF(N676="snížená",J676,0)</f>
        <v>0</v>
      </c>
      <c r="BG676" s="233">
        <f>IF(N676="zákl. přenesená",J676,0)</f>
        <v>0</v>
      </c>
      <c r="BH676" s="233">
        <f>IF(N676="sníž. přenesená",J676,0)</f>
        <v>0</v>
      </c>
      <c r="BI676" s="233">
        <f>IF(N676="nulová",J676,0)</f>
        <v>0</v>
      </c>
      <c r="BJ676" s="24" t="s">
        <v>25</v>
      </c>
      <c r="BK676" s="233">
        <f>ROUND(I676*H676,2)</f>
        <v>0</v>
      </c>
      <c r="BL676" s="24" t="s">
        <v>593</v>
      </c>
      <c r="BM676" s="24" t="s">
        <v>1021</v>
      </c>
    </row>
    <row r="677" s="1" customFormat="1" ht="16.5" customHeight="1">
      <c r="B677" s="46"/>
      <c r="C677" s="222" t="s">
        <v>1022</v>
      </c>
      <c r="D677" s="222" t="s">
        <v>164</v>
      </c>
      <c r="E677" s="223" t="s">
        <v>1023</v>
      </c>
      <c r="F677" s="224" t="s">
        <v>1024</v>
      </c>
      <c r="G677" s="225" t="s">
        <v>577</v>
      </c>
      <c r="H677" s="226">
        <v>1</v>
      </c>
      <c r="I677" s="227"/>
      <c r="J677" s="228">
        <f>ROUND(I677*H677,2)</f>
        <v>0</v>
      </c>
      <c r="K677" s="224" t="s">
        <v>24</v>
      </c>
      <c r="L677" s="72"/>
      <c r="M677" s="229" t="s">
        <v>24</v>
      </c>
      <c r="N677" s="230" t="s">
        <v>47</v>
      </c>
      <c r="O677" s="47"/>
      <c r="P677" s="231">
        <f>O677*H677</f>
        <v>0</v>
      </c>
      <c r="Q677" s="231">
        <v>0</v>
      </c>
      <c r="R677" s="231">
        <f>Q677*H677</f>
        <v>0</v>
      </c>
      <c r="S677" s="231">
        <v>0</v>
      </c>
      <c r="T677" s="232">
        <f>S677*H677</f>
        <v>0</v>
      </c>
      <c r="AR677" s="24" t="s">
        <v>593</v>
      </c>
      <c r="AT677" s="24" t="s">
        <v>164</v>
      </c>
      <c r="AU677" s="24" t="s">
        <v>85</v>
      </c>
      <c r="AY677" s="24" t="s">
        <v>161</v>
      </c>
      <c r="BE677" s="233">
        <f>IF(N677="základní",J677,0)</f>
        <v>0</v>
      </c>
      <c r="BF677" s="233">
        <f>IF(N677="snížená",J677,0)</f>
        <v>0</v>
      </c>
      <c r="BG677" s="233">
        <f>IF(N677="zákl. přenesená",J677,0)</f>
        <v>0</v>
      </c>
      <c r="BH677" s="233">
        <f>IF(N677="sníž. přenesená",J677,0)</f>
        <v>0</v>
      </c>
      <c r="BI677" s="233">
        <f>IF(N677="nulová",J677,0)</f>
        <v>0</v>
      </c>
      <c r="BJ677" s="24" t="s">
        <v>25</v>
      </c>
      <c r="BK677" s="233">
        <f>ROUND(I677*H677,2)</f>
        <v>0</v>
      </c>
      <c r="BL677" s="24" t="s">
        <v>593</v>
      </c>
      <c r="BM677" s="24" t="s">
        <v>1025</v>
      </c>
    </row>
    <row r="678" s="1" customFormat="1" ht="16.5" customHeight="1">
      <c r="B678" s="46"/>
      <c r="C678" s="222" t="s">
        <v>1026</v>
      </c>
      <c r="D678" s="222" t="s">
        <v>164</v>
      </c>
      <c r="E678" s="223" t="s">
        <v>1027</v>
      </c>
      <c r="F678" s="224" t="s">
        <v>1028</v>
      </c>
      <c r="G678" s="225" t="s">
        <v>426</v>
      </c>
      <c r="H678" s="226">
        <v>4</v>
      </c>
      <c r="I678" s="227"/>
      <c r="J678" s="228">
        <f>ROUND(I678*H678,2)</f>
        <v>0</v>
      </c>
      <c r="K678" s="224" t="s">
        <v>24</v>
      </c>
      <c r="L678" s="72"/>
      <c r="M678" s="229" t="s">
        <v>24</v>
      </c>
      <c r="N678" s="230" t="s">
        <v>47</v>
      </c>
      <c r="O678" s="47"/>
      <c r="P678" s="231">
        <f>O678*H678</f>
        <v>0</v>
      </c>
      <c r="Q678" s="231">
        <v>0</v>
      </c>
      <c r="R678" s="231">
        <f>Q678*H678</f>
        <v>0</v>
      </c>
      <c r="S678" s="231">
        <v>0</v>
      </c>
      <c r="T678" s="232">
        <f>S678*H678</f>
        <v>0</v>
      </c>
      <c r="AR678" s="24" t="s">
        <v>593</v>
      </c>
      <c r="AT678" s="24" t="s">
        <v>164</v>
      </c>
      <c r="AU678" s="24" t="s">
        <v>85</v>
      </c>
      <c r="AY678" s="24" t="s">
        <v>161</v>
      </c>
      <c r="BE678" s="233">
        <f>IF(N678="základní",J678,0)</f>
        <v>0</v>
      </c>
      <c r="BF678" s="233">
        <f>IF(N678="snížená",J678,0)</f>
        <v>0</v>
      </c>
      <c r="BG678" s="233">
        <f>IF(N678="zákl. přenesená",J678,0)</f>
        <v>0</v>
      </c>
      <c r="BH678" s="233">
        <f>IF(N678="sníž. přenesená",J678,0)</f>
        <v>0</v>
      </c>
      <c r="BI678" s="233">
        <f>IF(N678="nulová",J678,0)</f>
        <v>0</v>
      </c>
      <c r="BJ678" s="24" t="s">
        <v>25</v>
      </c>
      <c r="BK678" s="233">
        <f>ROUND(I678*H678,2)</f>
        <v>0</v>
      </c>
      <c r="BL678" s="24" t="s">
        <v>593</v>
      </c>
      <c r="BM678" s="24" t="s">
        <v>1029</v>
      </c>
    </row>
    <row r="679" s="1" customFormat="1" ht="16.5" customHeight="1">
      <c r="B679" s="46"/>
      <c r="C679" s="222" t="s">
        <v>1030</v>
      </c>
      <c r="D679" s="222" t="s">
        <v>164</v>
      </c>
      <c r="E679" s="223" t="s">
        <v>1031</v>
      </c>
      <c r="F679" s="224" t="s">
        <v>1032</v>
      </c>
      <c r="G679" s="225" t="s">
        <v>577</v>
      </c>
      <c r="H679" s="226">
        <v>1</v>
      </c>
      <c r="I679" s="227"/>
      <c r="J679" s="228">
        <f>ROUND(I679*H679,2)</f>
        <v>0</v>
      </c>
      <c r="K679" s="224" t="s">
        <v>24</v>
      </c>
      <c r="L679" s="72"/>
      <c r="M679" s="229" t="s">
        <v>24</v>
      </c>
      <c r="N679" s="230" t="s">
        <v>47</v>
      </c>
      <c r="O679" s="47"/>
      <c r="P679" s="231">
        <f>O679*H679</f>
        <v>0</v>
      </c>
      <c r="Q679" s="231">
        <v>0</v>
      </c>
      <c r="R679" s="231">
        <f>Q679*H679</f>
        <v>0</v>
      </c>
      <c r="S679" s="231">
        <v>0</v>
      </c>
      <c r="T679" s="232">
        <f>S679*H679</f>
        <v>0</v>
      </c>
      <c r="AR679" s="24" t="s">
        <v>593</v>
      </c>
      <c r="AT679" s="24" t="s">
        <v>164</v>
      </c>
      <c r="AU679" s="24" t="s">
        <v>85</v>
      </c>
      <c r="AY679" s="24" t="s">
        <v>161</v>
      </c>
      <c r="BE679" s="233">
        <f>IF(N679="základní",J679,0)</f>
        <v>0</v>
      </c>
      <c r="BF679" s="233">
        <f>IF(N679="snížená",J679,0)</f>
        <v>0</v>
      </c>
      <c r="BG679" s="233">
        <f>IF(N679="zákl. přenesená",J679,0)</f>
        <v>0</v>
      </c>
      <c r="BH679" s="233">
        <f>IF(N679="sníž. přenesená",J679,0)</f>
        <v>0</v>
      </c>
      <c r="BI679" s="233">
        <f>IF(N679="nulová",J679,0)</f>
        <v>0</v>
      </c>
      <c r="BJ679" s="24" t="s">
        <v>25</v>
      </c>
      <c r="BK679" s="233">
        <f>ROUND(I679*H679,2)</f>
        <v>0</v>
      </c>
      <c r="BL679" s="24" t="s">
        <v>593</v>
      </c>
      <c r="BM679" s="24" t="s">
        <v>1033</v>
      </c>
    </row>
    <row r="680" s="1" customFormat="1" ht="16.5" customHeight="1">
      <c r="B680" s="46"/>
      <c r="C680" s="222" t="s">
        <v>1034</v>
      </c>
      <c r="D680" s="222" t="s">
        <v>164</v>
      </c>
      <c r="E680" s="223" t="s">
        <v>1035</v>
      </c>
      <c r="F680" s="224" t="s">
        <v>1036</v>
      </c>
      <c r="G680" s="225" t="s">
        <v>577</v>
      </c>
      <c r="H680" s="226">
        <v>1</v>
      </c>
      <c r="I680" s="227"/>
      <c r="J680" s="228">
        <f>ROUND(I680*H680,2)</f>
        <v>0</v>
      </c>
      <c r="K680" s="224" t="s">
        <v>24</v>
      </c>
      <c r="L680" s="72"/>
      <c r="M680" s="229" t="s">
        <v>24</v>
      </c>
      <c r="N680" s="230" t="s">
        <v>47</v>
      </c>
      <c r="O680" s="47"/>
      <c r="P680" s="231">
        <f>O680*H680</f>
        <v>0</v>
      </c>
      <c r="Q680" s="231">
        <v>0</v>
      </c>
      <c r="R680" s="231">
        <f>Q680*H680</f>
        <v>0</v>
      </c>
      <c r="S680" s="231">
        <v>0</v>
      </c>
      <c r="T680" s="232">
        <f>S680*H680</f>
        <v>0</v>
      </c>
      <c r="AR680" s="24" t="s">
        <v>593</v>
      </c>
      <c r="AT680" s="24" t="s">
        <v>164</v>
      </c>
      <c r="AU680" s="24" t="s">
        <v>85</v>
      </c>
      <c r="AY680" s="24" t="s">
        <v>161</v>
      </c>
      <c r="BE680" s="233">
        <f>IF(N680="základní",J680,0)</f>
        <v>0</v>
      </c>
      <c r="BF680" s="233">
        <f>IF(N680="snížená",J680,0)</f>
        <v>0</v>
      </c>
      <c r="BG680" s="233">
        <f>IF(N680="zákl. přenesená",J680,0)</f>
        <v>0</v>
      </c>
      <c r="BH680" s="233">
        <f>IF(N680="sníž. přenesená",J680,0)</f>
        <v>0</v>
      </c>
      <c r="BI680" s="233">
        <f>IF(N680="nulová",J680,0)</f>
        <v>0</v>
      </c>
      <c r="BJ680" s="24" t="s">
        <v>25</v>
      </c>
      <c r="BK680" s="233">
        <f>ROUND(I680*H680,2)</f>
        <v>0</v>
      </c>
      <c r="BL680" s="24" t="s">
        <v>593</v>
      </c>
      <c r="BM680" s="24" t="s">
        <v>1037</v>
      </c>
    </row>
    <row r="681" s="1" customFormat="1" ht="16.5" customHeight="1">
      <c r="B681" s="46"/>
      <c r="C681" s="222" t="s">
        <v>1038</v>
      </c>
      <c r="D681" s="222" t="s">
        <v>164</v>
      </c>
      <c r="E681" s="223" t="s">
        <v>1039</v>
      </c>
      <c r="F681" s="224" t="s">
        <v>1040</v>
      </c>
      <c r="G681" s="225" t="s">
        <v>577</v>
      </c>
      <c r="H681" s="226">
        <v>1</v>
      </c>
      <c r="I681" s="227"/>
      <c r="J681" s="228">
        <f>ROUND(I681*H681,2)</f>
        <v>0</v>
      </c>
      <c r="K681" s="224" t="s">
        <v>24</v>
      </c>
      <c r="L681" s="72"/>
      <c r="M681" s="229" t="s">
        <v>24</v>
      </c>
      <c r="N681" s="230" t="s">
        <v>47</v>
      </c>
      <c r="O681" s="47"/>
      <c r="P681" s="231">
        <f>O681*H681</f>
        <v>0</v>
      </c>
      <c r="Q681" s="231">
        <v>0</v>
      </c>
      <c r="R681" s="231">
        <f>Q681*H681</f>
        <v>0</v>
      </c>
      <c r="S681" s="231">
        <v>0</v>
      </c>
      <c r="T681" s="232">
        <f>S681*H681</f>
        <v>0</v>
      </c>
      <c r="AR681" s="24" t="s">
        <v>593</v>
      </c>
      <c r="AT681" s="24" t="s">
        <v>164</v>
      </c>
      <c r="AU681" s="24" t="s">
        <v>85</v>
      </c>
      <c r="AY681" s="24" t="s">
        <v>161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24" t="s">
        <v>25</v>
      </c>
      <c r="BK681" s="233">
        <f>ROUND(I681*H681,2)</f>
        <v>0</v>
      </c>
      <c r="BL681" s="24" t="s">
        <v>593</v>
      </c>
      <c r="BM681" s="24" t="s">
        <v>1041</v>
      </c>
    </row>
    <row r="682" s="1" customFormat="1" ht="16.5" customHeight="1">
      <c r="B682" s="46"/>
      <c r="C682" s="222" t="s">
        <v>1042</v>
      </c>
      <c r="D682" s="222" t="s">
        <v>164</v>
      </c>
      <c r="E682" s="223" t="s">
        <v>1043</v>
      </c>
      <c r="F682" s="224" t="s">
        <v>1044</v>
      </c>
      <c r="G682" s="225" t="s">
        <v>577</v>
      </c>
      <c r="H682" s="226">
        <v>1</v>
      </c>
      <c r="I682" s="227"/>
      <c r="J682" s="228">
        <f>ROUND(I682*H682,2)</f>
        <v>0</v>
      </c>
      <c r="K682" s="224" t="s">
        <v>24</v>
      </c>
      <c r="L682" s="72"/>
      <c r="M682" s="229" t="s">
        <v>24</v>
      </c>
      <c r="N682" s="230" t="s">
        <v>47</v>
      </c>
      <c r="O682" s="47"/>
      <c r="P682" s="231">
        <f>O682*H682</f>
        <v>0</v>
      </c>
      <c r="Q682" s="231">
        <v>0</v>
      </c>
      <c r="R682" s="231">
        <f>Q682*H682</f>
        <v>0</v>
      </c>
      <c r="S682" s="231">
        <v>0</v>
      </c>
      <c r="T682" s="232">
        <f>S682*H682</f>
        <v>0</v>
      </c>
      <c r="AR682" s="24" t="s">
        <v>593</v>
      </c>
      <c r="AT682" s="24" t="s">
        <v>164</v>
      </c>
      <c r="AU682" s="24" t="s">
        <v>85</v>
      </c>
      <c r="AY682" s="24" t="s">
        <v>161</v>
      </c>
      <c r="BE682" s="233">
        <f>IF(N682="základní",J682,0)</f>
        <v>0</v>
      </c>
      <c r="BF682" s="233">
        <f>IF(N682="snížená",J682,0)</f>
        <v>0</v>
      </c>
      <c r="BG682" s="233">
        <f>IF(N682="zákl. přenesená",J682,0)</f>
        <v>0</v>
      </c>
      <c r="BH682" s="233">
        <f>IF(N682="sníž. přenesená",J682,0)</f>
        <v>0</v>
      </c>
      <c r="BI682" s="233">
        <f>IF(N682="nulová",J682,0)</f>
        <v>0</v>
      </c>
      <c r="BJ682" s="24" t="s">
        <v>25</v>
      </c>
      <c r="BK682" s="233">
        <f>ROUND(I682*H682,2)</f>
        <v>0</v>
      </c>
      <c r="BL682" s="24" t="s">
        <v>593</v>
      </c>
      <c r="BM682" s="24" t="s">
        <v>1045</v>
      </c>
    </row>
    <row r="683" s="1" customFormat="1" ht="25.5" customHeight="1">
      <c r="B683" s="46"/>
      <c r="C683" s="222" t="s">
        <v>1046</v>
      </c>
      <c r="D683" s="222" t="s">
        <v>164</v>
      </c>
      <c r="E683" s="223" t="s">
        <v>1047</v>
      </c>
      <c r="F683" s="224" t="s">
        <v>1048</v>
      </c>
      <c r="G683" s="225" t="s">
        <v>426</v>
      </c>
      <c r="H683" s="226">
        <v>1</v>
      </c>
      <c r="I683" s="227"/>
      <c r="J683" s="228">
        <f>ROUND(I683*H683,2)</f>
        <v>0</v>
      </c>
      <c r="K683" s="224" t="s">
        <v>24</v>
      </c>
      <c r="L683" s="72"/>
      <c r="M683" s="229" t="s">
        <v>24</v>
      </c>
      <c r="N683" s="230" t="s">
        <v>47</v>
      </c>
      <c r="O683" s="47"/>
      <c r="P683" s="231">
        <f>O683*H683</f>
        <v>0</v>
      </c>
      <c r="Q683" s="231">
        <v>0</v>
      </c>
      <c r="R683" s="231">
        <f>Q683*H683</f>
        <v>0</v>
      </c>
      <c r="S683" s="231">
        <v>0</v>
      </c>
      <c r="T683" s="232">
        <f>S683*H683</f>
        <v>0</v>
      </c>
      <c r="AR683" s="24" t="s">
        <v>593</v>
      </c>
      <c r="AT683" s="24" t="s">
        <v>164</v>
      </c>
      <c r="AU683" s="24" t="s">
        <v>85</v>
      </c>
      <c r="AY683" s="24" t="s">
        <v>161</v>
      </c>
      <c r="BE683" s="233">
        <f>IF(N683="základní",J683,0)</f>
        <v>0</v>
      </c>
      <c r="BF683" s="233">
        <f>IF(N683="snížená",J683,0)</f>
        <v>0</v>
      </c>
      <c r="BG683" s="233">
        <f>IF(N683="zákl. přenesená",J683,0)</f>
        <v>0</v>
      </c>
      <c r="BH683" s="233">
        <f>IF(N683="sníž. přenesená",J683,0)</f>
        <v>0</v>
      </c>
      <c r="BI683" s="233">
        <f>IF(N683="nulová",J683,0)</f>
        <v>0</v>
      </c>
      <c r="BJ683" s="24" t="s">
        <v>25</v>
      </c>
      <c r="BK683" s="233">
        <f>ROUND(I683*H683,2)</f>
        <v>0</v>
      </c>
      <c r="BL683" s="24" t="s">
        <v>593</v>
      </c>
      <c r="BM683" s="24" t="s">
        <v>1049</v>
      </c>
    </row>
    <row r="684" s="1" customFormat="1" ht="25.5" customHeight="1">
      <c r="B684" s="46"/>
      <c r="C684" s="222" t="s">
        <v>1050</v>
      </c>
      <c r="D684" s="222" t="s">
        <v>164</v>
      </c>
      <c r="E684" s="223" t="s">
        <v>1051</v>
      </c>
      <c r="F684" s="224" t="s">
        <v>1052</v>
      </c>
      <c r="G684" s="225" t="s">
        <v>426</v>
      </c>
      <c r="H684" s="226">
        <v>72</v>
      </c>
      <c r="I684" s="227"/>
      <c r="J684" s="228">
        <f>ROUND(I684*H684,2)</f>
        <v>0</v>
      </c>
      <c r="K684" s="224" t="s">
        <v>24</v>
      </c>
      <c r="L684" s="72"/>
      <c r="M684" s="229" t="s">
        <v>24</v>
      </c>
      <c r="N684" s="230" t="s">
        <v>47</v>
      </c>
      <c r="O684" s="47"/>
      <c r="P684" s="231">
        <f>O684*H684</f>
        <v>0</v>
      </c>
      <c r="Q684" s="231">
        <v>0</v>
      </c>
      <c r="R684" s="231">
        <f>Q684*H684</f>
        <v>0</v>
      </c>
      <c r="S684" s="231">
        <v>0</v>
      </c>
      <c r="T684" s="232">
        <f>S684*H684</f>
        <v>0</v>
      </c>
      <c r="AR684" s="24" t="s">
        <v>593</v>
      </c>
      <c r="AT684" s="24" t="s">
        <v>164</v>
      </c>
      <c r="AU684" s="24" t="s">
        <v>85</v>
      </c>
      <c r="AY684" s="24" t="s">
        <v>161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24" t="s">
        <v>25</v>
      </c>
      <c r="BK684" s="233">
        <f>ROUND(I684*H684,2)</f>
        <v>0</v>
      </c>
      <c r="BL684" s="24" t="s">
        <v>593</v>
      </c>
      <c r="BM684" s="24" t="s">
        <v>1053</v>
      </c>
    </row>
    <row r="685" s="11" customFormat="1">
      <c r="B685" s="234"/>
      <c r="C685" s="235"/>
      <c r="D685" s="236" t="s">
        <v>171</v>
      </c>
      <c r="E685" s="237" t="s">
        <v>24</v>
      </c>
      <c r="F685" s="238" t="s">
        <v>525</v>
      </c>
      <c r="G685" s="235"/>
      <c r="H685" s="237" t="s">
        <v>24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AT685" s="244" t="s">
        <v>171</v>
      </c>
      <c r="AU685" s="244" t="s">
        <v>85</v>
      </c>
      <c r="AV685" s="11" t="s">
        <v>25</v>
      </c>
      <c r="AW685" s="11" t="s">
        <v>40</v>
      </c>
      <c r="AX685" s="11" t="s">
        <v>76</v>
      </c>
      <c r="AY685" s="244" t="s">
        <v>161</v>
      </c>
    </row>
    <row r="686" s="12" customFormat="1">
      <c r="B686" s="245"/>
      <c r="C686" s="246"/>
      <c r="D686" s="236" t="s">
        <v>171</v>
      </c>
      <c r="E686" s="247" t="s">
        <v>24</v>
      </c>
      <c r="F686" s="248" t="s">
        <v>1054</v>
      </c>
      <c r="G686" s="246"/>
      <c r="H686" s="249">
        <v>69.5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AT686" s="255" t="s">
        <v>171</v>
      </c>
      <c r="AU686" s="255" t="s">
        <v>85</v>
      </c>
      <c r="AV686" s="12" t="s">
        <v>85</v>
      </c>
      <c r="AW686" s="12" t="s">
        <v>40</v>
      </c>
      <c r="AX686" s="12" t="s">
        <v>76</v>
      </c>
      <c r="AY686" s="255" t="s">
        <v>161</v>
      </c>
    </row>
    <row r="687" s="11" customFormat="1">
      <c r="B687" s="234"/>
      <c r="C687" s="235"/>
      <c r="D687" s="236" t="s">
        <v>171</v>
      </c>
      <c r="E687" s="237" t="s">
        <v>24</v>
      </c>
      <c r="F687" s="238" t="s">
        <v>1055</v>
      </c>
      <c r="G687" s="235"/>
      <c r="H687" s="237" t="s">
        <v>24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AT687" s="244" t="s">
        <v>171</v>
      </c>
      <c r="AU687" s="244" t="s">
        <v>85</v>
      </c>
      <c r="AV687" s="11" t="s">
        <v>25</v>
      </c>
      <c r="AW687" s="11" t="s">
        <v>40</v>
      </c>
      <c r="AX687" s="11" t="s">
        <v>76</v>
      </c>
      <c r="AY687" s="244" t="s">
        <v>161</v>
      </c>
    </row>
    <row r="688" s="12" customFormat="1">
      <c r="B688" s="245"/>
      <c r="C688" s="246"/>
      <c r="D688" s="236" t="s">
        <v>171</v>
      </c>
      <c r="E688" s="247" t="s">
        <v>24</v>
      </c>
      <c r="F688" s="248" t="s">
        <v>1056</v>
      </c>
      <c r="G688" s="246"/>
      <c r="H688" s="249">
        <v>2.5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AT688" s="255" t="s">
        <v>171</v>
      </c>
      <c r="AU688" s="255" t="s">
        <v>85</v>
      </c>
      <c r="AV688" s="12" t="s">
        <v>85</v>
      </c>
      <c r="AW688" s="12" t="s">
        <v>40</v>
      </c>
      <c r="AX688" s="12" t="s">
        <v>76</v>
      </c>
      <c r="AY688" s="255" t="s">
        <v>161</v>
      </c>
    </row>
    <row r="689" s="13" customFormat="1">
      <c r="B689" s="256"/>
      <c r="C689" s="257"/>
      <c r="D689" s="236" t="s">
        <v>171</v>
      </c>
      <c r="E689" s="258" t="s">
        <v>24</v>
      </c>
      <c r="F689" s="259" t="s">
        <v>175</v>
      </c>
      <c r="G689" s="257"/>
      <c r="H689" s="260">
        <v>72</v>
      </c>
      <c r="I689" s="261"/>
      <c r="J689" s="257"/>
      <c r="K689" s="257"/>
      <c r="L689" s="262"/>
      <c r="M689" s="263"/>
      <c r="N689" s="264"/>
      <c r="O689" s="264"/>
      <c r="P689" s="264"/>
      <c r="Q689" s="264"/>
      <c r="R689" s="264"/>
      <c r="S689" s="264"/>
      <c r="T689" s="265"/>
      <c r="AT689" s="266" t="s">
        <v>171</v>
      </c>
      <c r="AU689" s="266" t="s">
        <v>85</v>
      </c>
      <c r="AV689" s="13" t="s">
        <v>169</v>
      </c>
      <c r="AW689" s="13" t="s">
        <v>40</v>
      </c>
      <c r="AX689" s="13" t="s">
        <v>25</v>
      </c>
      <c r="AY689" s="266" t="s">
        <v>161</v>
      </c>
    </row>
    <row r="690" s="1" customFormat="1" ht="16.5" customHeight="1">
      <c r="B690" s="46"/>
      <c r="C690" s="222" t="s">
        <v>1057</v>
      </c>
      <c r="D690" s="222" t="s">
        <v>164</v>
      </c>
      <c r="E690" s="223" t="s">
        <v>1058</v>
      </c>
      <c r="F690" s="224" t="s">
        <v>1059</v>
      </c>
      <c r="G690" s="225" t="s">
        <v>426</v>
      </c>
      <c r="H690" s="226">
        <v>38</v>
      </c>
      <c r="I690" s="227"/>
      <c r="J690" s="228">
        <f>ROUND(I690*H690,2)</f>
        <v>0</v>
      </c>
      <c r="K690" s="224" t="s">
        <v>24</v>
      </c>
      <c r="L690" s="72"/>
      <c r="M690" s="229" t="s">
        <v>24</v>
      </c>
      <c r="N690" s="230" t="s">
        <v>47</v>
      </c>
      <c r="O690" s="47"/>
      <c r="P690" s="231">
        <f>O690*H690</f>
        <v>0</v>
      </c>
      <c r="Q690" s="231">
        <v>0</v>
      </c>
      <c r="R690" s="231">
        <f>Q690*H690</f>
        <v>0</v>
      </c>
      <c r="S690" s="231">
        <v>0</v>
      </c>
      <c r="T690" s="232">
        <f>S690*H690</f>
        <v>0</v>
      </c>
      <c r="AR690" s="24" t="s">
        <v>593</v>
      </c>
      <c r="AT690" s="24" t="s">
        <v>164</v>
      </c>
      <c r="AU690" s="24" t="s">
        <v>85</v>
      </c>
      <c r="AY690" s="24" t="s">
        <v>161</v>
      </c>
      <c r="BE690" s="233">
        <f>IF(N690="základní",J690,0)</f>
        <v>0</v>
      </c>
      <c r="BF690" s="233">
        <f>IF(N690="snížená",J690,0)</f>
        <v>0</v>
      </c>
      <c r="BG690" s="233">
        <f>IF(N690="zákl. přenesená",J690,0)</f>
        <v>0</v>
      </c>
      <c r="BH690" s="233">
        <f>IF(N690="sníž. přenesená",J690,0)</f>
        <v>0</v>
      </c>
      <c r="BI690" s="233">
        <f>IF(N690="nulová",J690,0)</f>
        <v>0</v>
      </c>
      <c r="BJ690" s="24" t="s">
        <v>25</v>
      </c>
      <c r="BK690" s="233">
        <f>ROUND(I690*H690,2)</f>
        <v>0</v>
      </c>
      <c r="BL690" s="24" t="s">
        <v>593</v>
      </c>
      <c r="BM690" s="24" t="s">
        <v>1060</v>
      </c>
    </row>
    <row r="691" s="1" customFormat="1" ht="16.5" customHeight="1">
      <c r="B691" s="46"/>
      <c r="C691" s="222" t="s">
        <v>1061</v>
      </c>
      <c r="D691" s="222" t="s">
        <v>164</v>
      </c>
      <c r="E691" s="223" t="s">
        <v>1062</v>
      </c>
      <c r="F691" s="224" t="s">
        <v>1063</v>
      </c>
      <c r="G691" s="225" t="s">
        <v>577</v>
      </c>
      <c r="H691" s="226">
        <v>1</v>
      </c>
      <c r="I691" s="227"/>
      <c r="J691" s="228">
        <f>ROUND(I691*H691,2)</f>
        <v>0</v>
      </c>
      <c r="K691" s="224" t="s">
        <v>24</v>
      </c>
      <c r="L691" s="72"/>
      <c r="M691" s="229" t="s">
        <v>24</v>
      </c>
      <c r="N691" s="230" t="s">
        <v>47</v>
      </c>
      <c r="O691" s="47"/>
      <c r="P691" s="231">
        <f>O691*H691</f>
        <v>0</v>
      </c>
      <c r="Q691" s="231">
        <v>0</v>
      </c>
      <c r="R691" s="231">
        <f>Q691*H691</f>
        <v>0</v>
      </c>
      <c r="S691" s="231">
        <v>0</v>
      </c>
      <c r="T691" s="232">
        <f>S691*H691</f>
        <v>0</v>
      </c>
      <c r="AR691" s="24" t="s">
        <v>593</v>
      </c>
      <c r="AT691" s="24" t="s">
        <v>164</v>
      </c>
      <c r="AU691" s="24" t="s">
        <v>85</v>
      </c>
      <c r="AY691" s="24" t="s">
        <v>161</v>
      </c>
      <c r="BE691" s="233">
        <f>IF(N691="základní",J691,0)</f>
        <v>0</v>
      </c>
      <c r="BF691" s="233">
        <f>IF(N691="snížená",J691,0)</f>
        <v>0</v>
      </c>
      <c r="BG691" s="233">
        <f>IF(N691="zákl. přenesená",J691,0)</f>
        <v>0</v>
      </c>
      <c r="BH691" s="233">
        <f>IF(N691="sníž. přenesená",J691,0)</f>
        <v>0</v>
      </c>
      <c r="BI691" s="233">
        <f>IF(N691="nulová",J691,0)</f>
        <v>0</v>
      </c>
      <c r="BJ691" s="24" t="s">
        <v>25</v>
      </c>
      <c r="BK691" s="233">
        <f>ROUND(I691*H691,2)</f>
        <v>0</v>
      </c>
      <c r="BL691" s="24" t="s">
        <v>593</v>
      </c>
      <c r="BM691" s="24" t="s">
        <v>1064</v>
      </c>
    </row>
    <row r="692" s="11" customFormat="1">
      <c r="B692" s="234"/>
      <c r="C692" s="235"/>
      <c r="D692" s="236" t="s">
        <v>171</v>
      </c>
      <c r="E692" s="237" t="s">
        <v>24</v>
      </c>
      <c r="F692" s="238" t="s">
        <v>525</v>
      </c>
      <c r="G692" s="235"/>
      <c r="H692" s="237" t="s">
        <v>24</v>
      </c>
      <c r="I692" s="239"/>
      <c r="J692" s="235"/>
      <c r="K692" s="235"/>
      <c r="L692" s="240"/>
      <c r="M692" s="241"/>
      <c r="N692" s="242"/>
      <c r="O692" s="242"/>
      <c r="P692" s="242"/>
      <c r="Q692" s="242"/>
      <c r="R692" s="242"/>
      <c r="S692" s="242"/>
      <c r="T692" s="243"/>
      <c r="AT692" s="244" t="s">
        <v>171</v>
      </c>
      <c r="AU692" s="244" t="s">
        <v>85</v>
      </c>
      <c r="AV692" s="11" t="s">
        <v>25</v>
      </c>
      <c r="AW692" s="11" t="s">
        <v>40</v>
      </c>
      <c r="AX692" s="11" t="s">
        <v>76</v>
      </c>
      <c r="AY692" s="244" t="s">
        <v>161</v>
      </c>
    </row>
    <row r="693" s="12" customFormat="1">
      <c r="B693" s="245"/>
      <c r="C693" s="246"/>
      <c r="D693" s="236" t="s">
        <v>171</v>
      </c>
      <c r="E693" s="247" t="s">
        <v>24</v>
      </c>
      <c r="F693" s="248" t="s">
        <v>25</v>
      </c>
      <c r="G693" s="246"/>
      <c r="H693" s="249">
        <v>1</v>
      </c>
      <c r="I693" s="250"/>
      <c r="J693" s="246"/>
      <c r="K693" s="246"/>
      <c r="L693" s="251"/>
      <c r="M693" s="252"/>
      <c r="N693" s="253"/>
      <c r="O693" s="253"/>
      <c r="P693" s="253"/>
      <c r="Q693" s="253"/>
      <c r="R693" s="253"/>
      <c r="S693" s="253"/>
      <c r="T693" s="254"/>
      <c r="AT693" s="255" t="s">
        <v>171</v>
      </c>
      <c r="AU693" s="255" t="s">
        <v>85</v>
      </c>
      <c r="AV693" s="12" t="s">
        <v>85</v>
      </c>
      <c r="AW693" s="12" t="s">
        <v>40</v>
      </c>
      <c r="AX693" s="12" t="s">
        <v>76</v>
      </c>
      <c r="AY693" s="255" t="s">
        <v>161</v>
      </c>
    </row>
    <row r="694" s="13" customFormat="1">
      <c r="B694" s="256"/>
      <c r="C694" s="257"/>
      <c r="D694" s="236" t="s">
        <v>171</v>
      </c>
      <c r="E694" s="258" t="s">
        <v>24</v>
      </c>
      <c r="F694" s="259" t="s">
        <v>175</v>
      </c>
      <c r="G694" s="257"/>
      <c r="H694" s="260">
        <v>1</v>
      </c>
      <c r="I694" s="261"/>
      <c r="J694" s="257"/>
      <c r="K694" s="257"/>
      <c r="L694" s="262"/>
      <c r="M694" s="263"/>
      <c r="N694" s="264"/>
      <c r="O694" s="264"/>
      <c r="P694" s="264"/>
      <c r="Q694" s="264"/>
      <c r="R694" s="264"/>
      <c r="S694" s="264"/>
      <c r="T694" s="265"/>
      <c r="AT694" s="266" t="s">
        <v>171</v>
      </c>
      <c r="AU694" s="266" t="s">
        <v>85</v>
      </c>
      <c r="AV694" s="13" t="s">
        <v>169</v>
      </c>
      <c r="AW694" s="13" t="s">
        <v>40</v>
      </c>
      <c r="AX694" s="13" t="s">
        <v>25</v>
      </c>
      <c r="AY694" s="266" t="s">
        <v>161</v>
      </c>
    </row>
    <row r="695" s="1" customFormat="1" ht="16.5" customHeight="1">
      <c r="B695" s="46"/>
      <c r="C695" s="222" t="s">
        <v>1065</v>
      </c>
      <c r="D695" s="222" t="s">
        <v>164</v>
      </c>
      <c r="E695" s="223" t="s">
        <v>1066</v>
      </c>
      <c r="F695" s="224" t="s">
        <v>1067</v>
      </c>
      <c r="G695" s="225" t="s">
        <v>577</v>
      </c>
      <c r="H695" s="226">
        <v>1</v>
      </c>
      <c r="I695" s="227"/>
      <c r="J695" s="228">
        <f>ROUND(I695*H695,2)</f>
        <v>0</v>
      </c>
      <c r="K695" s="224" t="s">
        <v>24</v>
      </c>
      <c r="L695" s="72"/>
      <c r="M695" s="229" t="s">
        <v>24</v>
      </c>
      <c r="N695" s="230" t="s">
        <v>47</v>
      </c>
      <c r="O695" s="47"/>
      <c r="P695" s="231">
        <f>O695*H695</f>
        <v>0</v>
      </c>
      <c r="Q695" s="231">
        <v>0</v>
      </c>
      <c r="R695" s="231">
        <f>Q695*H695</f>
        <v>0</v>
      </c>
      <c r="S695" s="231">
        <v>0</v>
      </c>
      <c r="T695" s="232">
        <f>S695*H695</f>
        <v>0</v>
      </c>
      <c r="AR695" s="24" t="s">
        <v>593</v>
      </c>
      <c r="AT695" s="24" t="s">
        <v>164</v>
      </c>
      <c r="AU695" s="24" t="s">
        <v>85</v>
      </c>
      <c r="AY695" s="24" t="s">
        <v>161</v>
      </c>
      <c r="BE695" s="233">
        <f>IF(N695="základní",J695,0)</f>
        <v>0</v>
      </c>
      <c r="BF695" s="233">
        <f>IF(N695="snížená",J695,0)</f>
        <v>0</v>
      </c>
      <c r="BG695" s="233">
        <f>IF(N695="zákl. přenesená",J695,0)</f>
        <v>0</v>
      </c>
      <c r="BH695" s="233">
        <f>IF(N695="sníž. přenesená",J695,0)</f>
        <v>0</v>
      </c>
      <c r="BI695" s="233">
        <f>IF(N695="nulová",J695,0)</f>
        <v>0</v>
      </c>
      <c r="BJ695" s="24" t="s">
        <v>25</v>
      </c>
      <c r="BK695" s="233">
        <f>ROUND(I695*H695,2)</f>
        <v>0</v>
      </c>
      <c r="BL695" s="24" t="s">
        <v>593</v>
      </c>
      <c r="BM695" s="24" t="s">
        <v>1068</v>
      </c>
    </row>
    <row r="696" s="11" customFormat="1">
      <c r="B696" s="234"/>
      <c r="C696" s="235"/>
      <c r="D696" s="236" t="s">
        <v>171</v>
      </c>
      <c r="E696" s="237" t="s">
        <v>24</v>
      </c>
      <c r="F696" s="238" t="s">
        <v>525</v>
      </c>
      <c r="G696" s="235"/>
      <c r="H696" s="237" t="s">
        <v>24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AT696" s="244" t="s">
        <v>171</v>
      </c>
      <c r="AU696" s="244" t="s">
        <v>85</v>
      </c>
      <c r="AV696" s="11" t="s">
        <v>25</v>
      </c>
      <c r="AW696" s="11" t="s">
        <v>40</v>
      </c>
      <c r="AX696" s="11" t="s">
        <v>76</v>
      </c>
      <c r="AY696" s="244" t="s">
        <v>161</v>
      </c>
    </row>
    <row r="697" s="12" customFormat="1">
      <c r="B697" s="245"/>
      <c r="C697" s="246"/>
      <c r="D697" s="236" t="s">
        <v>171</v>
      </c>
      <c r="E697" s="247" t="s">
        <v>24</v>
      </c>
      <c r="F697" s="248" t="s">
        <v>25</v>
      </c>
      <c r="G697" s="246"/>
      <c r="H697" s="249">
        <v>1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AT697" s="255" t="s">
        <v>171</v>
      </c>
      <c r="AU697" s="255" t="s">
        <v>85</v>
      </c>
      <c r="AV697" s="12" t="s">
        <v>85</v>
      </c>
      <c r="AW697" s="12" t="s">
        <v>40</v>
      </c>
      <c r="AX697" s="12" t="s">
        <v>76</v>
      </c>
      <c r="AY697" s="255" t="s">
        <v>161</v>
      </c>
    </row>
    <row r="698" s="13" customFormat="1">
      <c r="B698" s="256"/>
      <c r="C698" s="257"/>
      <c r="D698" s="236" t="s">
        <v>171</v>
      </c>
      <c r="E698" s="258" t="s">
        <v>24</v>
      </c>
      <c r="F698" s="259" t="s">
        <v>175</v>
      </c>
      <c r="G698" s="257"/>
      <c r="H698" s="260">
        <v>1</v>
      </c>
      <c r="I698" s="261"/>
      <c r="J698" s="257"/>
      <c r="K698" s="257"/>
      <c r="L698" s="262"/>
      <c r="M698" s="263"/>
      <c r="N698" s="264"/>
      <c r="O698" s="264"/>
      <c r="P698" s="264"/>
      <c r="Q698" s="264"/>
      <c r="R698" s="264"/>
      <c r="S698" s="264"/>
      <c r="T698" s="265"/>
      <c r="AT698" s="266" t="s">
        <v>171</v>
      </c>
      <c r="AU698" s="266" t="s">
        <v>85</v>
      </c>
      <c r="AV698" s="13" t="s">
        <v>169</v>
      </c>
      <c r="AW698" s="13" t="s">
        <v>40</v>
      </c>
      <c r="AX698" s="13" t="s">
        <v>25</v>
      </c>
      <c r="AY698" s="266" t="s">
        <v>161</v>
      </c>
    </row>
    <row r="699" s="1" customFormat="1" ht="16.5" customHeight="1">
      <c r="B699" s="46"/>
      <c r="C699" s="222" t="s">
        <v>1069</v>
      </c>
      <c r="D699" s="222" t="s">
        <v>164</v>
      </c>
      <c r="E699" s="223" t="s">
        <v>1070</v>
      </c>
      <c r="F699" s="224" t="s">
        <v>1071</v>
      </c>
      <c r="G699" s="225" t="s">
        <v>577</v>
      </c>
      <c r="H699" s="226">
        <v>3</v>
      </c>
      <c r="I699" s="227"/>
      <c r="J699" s="228">
        <f>ROUND(I699*H699,2)</f>
        <v>0</v>
      </c>
      <c r="K699" s="224" t="s">
        <v>24</v>
      </c>
      <c r="L699" s="72"/>
      <c r="M699" s="229" t="s">
        <v>24</v>
      </c>
      <c r="N699" s="230" t="s">
        <v>47</v>
      </c>
      <c r="O699" s="47"/>
      <c r="P699" s="231">
        <f>O699*H699</f>
        <v>0</v>
      </c>
      <c r="Q699" s="231">
        <v>0</v>
      </c>
      <c r="R699" s="231">
        <f>Q699*H699</f>
        <v>0</v>
      </c>
      <c r="S699" s="231">
        <v>0</v>
      </c>
      <c r="T699" s="232">
        <f>S699*H699</f>
        <v>0</v>
      </c>
      <c r="AR699" s="24" t="s">
        <v>593</v>
      </c>
      <c r="AT699" s="24" t="s">
        <v>164</v>
      </c>
      <c r="AU699" s="24" t="s">
        <v>85</v>
      </c>
      <c r="AY699" s="24" t="s">
        <v>161</v>
      </c>
      <c r="BE699" s="233">
        <f>IF(N699="základní",J699,0)</f>
        <v>0</v>
      </c>
      <c r="BF699" s="233">
        <f>IF(N699="snížená",J699,0)</f>
        <v>0</v>
      </c>
      <c r="BG699" s="233">
        <f>IF(N699="zákl. přenesená",J699,0)</f>
        <v>0</v>
      </c>
      <c r="BH699" s="233">
        <f>IF(N699="sníž. přenesená",J699,0)</f>
        <v>0</v>
      </c>
      <c r="BI699" s="233">
        <f>IF(N699="nulová",J699,0)</f>
        <v>0</v>
      </c>
      <c r="BJ699" s="24" t="s">
        <v>25</v>
      </c>
      <c r="BK699" s="233">
        <f>ROUND(I699*H699,2)</f>
        <v>0</v>
      </c>
      <c r="BL699" s="24" t="s">
        <v>593</v>
      </c>
      <c r="BM699" s="24" t="s">
        <v>1072</v>
      </c>
    </row>
    <row r="700" s="1" customFormat="1" ht="16.5" customHeight="1">
      <c r="B700" s="46"/>
      <c r="C700" s="222" t="s">
        <v>1073</v>
      </c>
      <c r="D700" s="222" t="s">
        <v>164</v>
      </c>
      <c r="E700" s="223" t="s">
        <v>1074</v>
      </c>
      <c r="F700" s="224" t="s">
        <v>1075</v>
      </c>
      <c r="G700" s="225" t="s">
        <v>577</v>
      </c>
      <c r="H700" s="226">
        <v>2</v>
      </c>
      <c r="I700" s="227"/>
      <c r="J700" s="228">
        <f>ROUND(I700*H700,2)</f>
        <v>0</v>
      </c>
      <c r="K700" s="224" t="s">
        <v>24</v>
      </c>
      <c r="L700" s="72"/>
      <c r="M700" s="229" t="s">
        <v>24</v>
      </c>
      <c r="N700" s="230" t="s">
        <v>47</v>
      </c>
      <c r="O700" s="47"/>
      <c r="P700" s="231">
        <f>O700*H700</f>
        <v>0</v>
      </c>
      <c r="Q700" s="231">
        <v>0</v>
      </c>
      <c r="R700" s="231">
        <f>Q700*H700</f>
        <v>0</v>
      </c>
      <c r="S700" s="231">
        <v>0</v>
      </c>
      <c r="T700" s="232">
        <f>S700*H700</f>
        <v>0</v>
      </c>
      <c r="AR700" s="24" t="s">
        <v>593</v>
      </c>
      <c r="AT700" s="24" t="s">
        <v>164</v>
      </c>
      <c r="AU700" s="24" t="s">
        <v>85</v>
      </c>
      <c r="AY700" s="24" t="s">
        <v>161</v>
      </c>
      <c r="BE700" s="233">
        <f>IF(N700="základní",J700,0)</f>
        <v>0</v>
      </c>
      <c r="BF700" s="233">
        <f>IF(N700="snížená",J700,0)</f>
        <v>0</v>
      </c>
      <c r="BG700" s="233">
        <f>IF(N700="zákl. přenesená",J700,0)</f>
        <v>0</v>
      </c>
      <c r="BH700" s="233">
        <f>IF(N700="sníž. přenesená",J700,0)</f>
        <v>0</v>
      </c>
      <c r="BI700" s="233">
        <f>IF(N700="nulová",J700,0)</f>
        <v>0</v>
      </c>
      <c r="BJ700" s="24" t="s">
        <v>25</v>
      </c>
      <c r="BK700" s="233">
        <f>ROUND(I700*H700,2)</f>
        <v>0</v>
      </c>
      <c r="BL700" s="24" t="s">
        <v>593</v>
      </c>
      <c r="BM700" s="24" t="s">
        <v>1076</v>
      </c>
    </row>
    <row r="701" s="1" customFormat="1" ht="16.5" customHeight="1">
      <c r="B701" s="46"/>
      <c r="C701" s="222" t="s">
        <v>1077</v>
      </c>
      <c r="D701" s="222" t="s">
        <v>164</v>
      </c>
      <c r="E701" s="223" t="s">
        <v>1078</v>
      </c>
      <c r="F701" s="224" t="s">
        <v>1079</v>
      </c>
      <c r="G701" s="225" t="s">
        <v>577</v>
      </c>
      <c r="H701" s="226">
        <v>2</v>
      </c>
      <c r="I701" s="227"/>
      <c r="J701" s="228">
        <f>ROUND(I701*H701,2)</f>
        <v>0</v>
      </c>
      <c r="K701" s="224" t="s">
        <v>24</v>
      </c>
      <c r="L701" s="72"/>
      <c r="M701" s="229" t="s">
        <v>24</v>
      </c>
      <c r="N701" s="230" t="s">
        <v>47</v>
      </c>
      <c r="O701" s="47"/>
      <c r="P701" s="231">
        <f>O701*H701</f>
        <v>0</v>
      </c>
      <c r="Q701" s="231">
        <v>0</v>
      </c>
      <c r="R701" s="231">
        <f>Q701*H701</f>
        <v>0</v>
      </c>
      <c r="S701" s="231">
        <v>0</v>
      </c>
      <c r="T701" s="232">
        <f>S701*H701</f>
        <v>0</v>
      </c>
      <c r="AR701" s="24" t="s">
        <v>593</v>
      </c>
      <c r="AT701" s="24" t="s">
        <v>164</v>
      </c>
      <c r="AU701" s="24" t="s">
        <v>85</v>
      </c>
      <c r="AY701" s="24" t="s">
        <v>161</v>
      </c>
      <c r="BE701" s="233">
        <f>IF(N701="základní",J701,0)</f>
        <v>0</v>
      </c>
      <c r="BF701" s="233">
        <f>IF(N701="snížená",J701,0)</f>
        <v>0</v>
      </c>
      <c r="BG701" s="233">
        <f>IF(N701="zákl. přenesená",J701,0)</f>
        <v>0</v>
      </c>
      <c r="BH701" s="233">
        <f>IF(N701="sníž. přenesená",J701,0)</f>
        <v>0</v>
      </c>
      <c r="BI701" s="233">
        <f>IF(N701="nulová",J701,0)</f>
        <v>0</v>
      </c>
      <c r="BJ701" s="24" t="s">
        <v>25</v>
      </c>
      <c r="BK701" s="233">
        <f>ROUND(I701*H701,2)</f>
        <v>0</v>
      </c>
      <c r="BL701" s="24" t="s">
        <v>593</v>
      </c>
      <c r="BM701" s="24" t="s">
        <v>1080</v>
      </c>
    </row>
    <row r="702" s="1" customFormat="1" ht="16.5" customHeight="1">
      <c r="B702" s="46"/>
      <c r="C702" s="222" t="s">
        <v>1081</v>
      </c>
      <c r="D702" s="222" t="s">
        <v>164</v>
      </c>
      <c r="E702" s="223" t="s">
        <v>1082</v>
      </c>
      <c r="F702" s="224" t="s">
        <v>1083</v>
      </c>
      <c r="G702" s="225" t="s">
        <v>577</v>
      </c>
      <c r="H702" s="226">
        <v>2</v>
      </c>
      <c r="I702" s="227"/>
      <c r="J702" s="228">
        <f>ROUND(I702*H702,2)</f>
        <v>0</v>
      </c>
      <c r="K702" s="224" t="s">
        <v>24</v>
      </c>
      <c r="L702" s="72"/>
      <c r="M702" s="229" t="s">
        <v>24</v>
      </c>
      <c r="N702" s="230" t="s">
        <v>47</v>
      </c>
      <c r="O702" s="47"/>
      <c r="P702" s="231">
        <f>O702*H702</f>
        <v>0</v>
      </c>
      <c r="Q702" s="231">
        <v>0</v>
      </c>
      <c r="R702" s="231">
        <f>Q702*H702</f>
        <v>0</v>
      </c>
      <c r="S702" s="231">
        <v>0</v>
      </c>
      <c r="T702" s="232">
        <f>S702*H702</f>
        <v>0</v>
      </c>
      <c r="AR702" s="24" t="s">
        <v>593</v>
      </c>
      <c r="AT702" s="24" t="s">
        <v>164</v>
      </c>
      <c r="AU702" s="24" t="s">
        <v>85</v>
      </c>
      <c r="AY702" s="24" t="s">
        <v>161</v>
      </c>
      <c r="BE702" s="233">
        <f>IF(N702="základní",J702,0)</f>
        <v>0</v>
      </c>
      <c r="BF702" s="233">
        <f>IF(N702="snížená",J702,0)</f>
        <v>0</v>
      </c>
      <c r="BG702" s="233">
        <f>IF(N702="zákl. přenesená",J702,0)</f>
        <v>0</v>
      </c>
      <c r="BH702" s="233">
        <f>IF(N702="sníž. přenesená",J702,0)</f>
        <v>0</v>
      </c>
      <c r="BI702" s="233">
        <f>IF(N702="nulová",J702,0)</f>
        <v>0</v>
      </c>
      <c r="BJ702" s="24" t="s">
        <v>25</v>
      </c>
      <c r="BK702" s="233">
        <f>ROUND(I702*H702,2)</f>
        <v>0</v>
      </c>
      <c r="BL702" s="24" t="s">
        <v>593</v>
      </c>
      <c r="BM702" s="24" t="s">
        <v>1084</v>
      </c>
    </row>
    <row r="703" s="1" customFormat="1" ht="16.5" customHeight="1">
      <c r="B703" s="46"/>
      <c r="C703" s="222" t="s">
        <v>1085</v>
      </c>
      <c r="D703" s="222" t="s">
        <v>164</v>
      </c>
      <c r="E703" s="223" t="s">
        <v>1086</v>
      </c>
      <c r="F703" s="224" t="s">
        <v>1087</v>
      </c>
      <c r="G703" s="225" t="s">
        <v>577</v>
      </c>
      <c r="H703" s="226">
        <v>1</v>
      </c>
      <c r="I703" s="227"/>
      <c r="J703" s="228">
        <f>ROUND(I703*H703,2)</f>
        <v>0</v>
      </c>
      <c r="K703" s="224" t="s">
        <v>24</v>
      </c>
      <c r="L703" s="72"/>
      <c r="M703" s="229" t="s">
        <v>24</v>
      </c>
      <c r="N703" s="230" t="s">
        <v>47</v>
      </c>
      <c r="O703" s="47"/>
      <c r="P703" s="231">
        <f>O703*H703</f>
        <v>0</v>
      </c>
      <c r="Q703" s="231">
        <v>0</v>
      </c>
      <c r="R703" s="231">
        <f>Q703*H703</f>
        <v>0</v>
      </c>
      <c r="S703" s="231">
        <v>0</v>
      </c>
      <c r="T703" s="232">
        <f>S703*H703</f>
        <v>0</v>
      </c>
      <c r="AR703" s="24" t="s">
        <v>593</v>
      </c>
      <c r="AT703" s="24" t="s">
        <v>164</v>
      </c>
      <c r="AU703" s="24" t="s">
        <v>85</v>
      </c>
      <c r="AY703" s="24" t="s">
        <v>161</v>
      </c>
      <c r="BE703" s="233">
        <f>IF(N703="základní",J703,0)</f>
        <v>0</v>
      </c>
      <c r="BF703" s="233">
        <f>IF(N703="snížená",J703,0)</f>
        <v>0</v>
      </c>
      <c r="BG703" s="233">
        <f>IF(N703="zákl. přenesená",J703,0)</f>
        <v>0</v>
      </c>
      <c r="BH703" s="233">
        <f>IF(N703="sníž. přenesená",J703,0)</f>
        <v>0</v>
      </c>
      <c r="BI703" s="233">
        <f>IF(N703="nulová",J703,0)</f>
        <v>0</v>
      </c>
      <c r="BJ703" s="24" t="s">
        <v>25</v>
      </c>
      <c r="BK703" s="233">
        <f>ROUND(I703*H703,2)</f>
        <v>0</v>
      </c>
      <c r="BL703" s="24" t="s">
        <v>593</v>
      </c>
      <c r="BM703" s="24" t="s">
        <v>1088</v>
      </c>
    </row>
    <row r="704" s="10" customFormat="1" ht="37.44" customHeight="1">
      <c r="B704" s="206"/>
      <c r="C704" s="207"/>
      <c r="D704" s="208" t="s">
        <v>75</v>
      </c>
      <c r="E704" s="209" t="s">
        <v>1089</v>
      </c>
      <c r="F704" s="209" t="s">
        <v>1089</v>
      </c>
      <c r="G704" s="207"/>
      <c r="H704" s="207"/>
      <c r="I704" s="210"/>
      <c r="J704" s="211">
        <f>BK704</f>
        <v>0</v>
      </c>
      <c r="K704" s="207"/>
      <c r="L704" s="212"/>
      <c r="M704" s="213"/>
      <c r="N704" s="214"/>
      <c r="O704" s="214"/>
      <c r="P704" s="215">
        <f>P705</f>
        <v>0</v>
      </c>
      <c r="Q704" s="214"/>
      <c r="R704" s="215">
        <f>R705</f>
        <v>0</v>
      </c>
      <c r="S704" s="214"/>
      <c r="T704" s="216">
        <f>T705</f>
        <v>0</v>
      </c>
      <c r="AR704" s="217" t="s">
        <v>169</v>
      </c>
      <c r="AT704" s="218" t="s">
        <v>75</v>
      </c>
      <c r="AU704" s="218" t="s">
        <v>76</v>
      </c>
      <c r="AY704" s="217" t="s">
        <v>161</v>
      </c>
      <c r="BK704" s="219">
        <f>BK705</f>
        <v>0</v>
      </c>
    </row>
    <row r="705" s="10" customFormat="1" ht="19.92" customHeight="1">
      <c r="B705" s="206"/>
      <c r="C705" s="207"/>
      <c r="D705" s="208" t="s">
        <v>75</v>
      </c>
      <c r="E705" s="220" t="s">
        <v>1090</v>
      </c>
      <c r="F705" s="220" t="s">
        <v>1091</v>
      </c>
      <c r="G705" s="207"/>
      <c r="H705" s="207"/>
      <c r="I705" s="210"/>
      <c r="J705" s="221">
        <f>BK705</f>
        <v>0</v>
      </c>
      <c r="K705" s="207"/>
      <c r="L705" s="212"/>
      <c r="M705" s="213"/>
      <c r="N705" s="214"/>
      <c r="O705" s="214"/>
      <c r="P705" s="215">
        <f>SUM(P706:P710)</f>
        <v>0</v>
      </c>
      <c r="Q705" s="214"/>
      <c r="R705" s="215">
        <f>SUM(R706:R710)</f>
        <v>0</v>
      </c>
      <c r="S705" s="214"/>
      <c r="T705" s="216">
        <f>SUM(T706:T710)</f>
        <v>0</v>
      </c>
      <c r="AR705" s="217" t="s">
        <v>169</v>
      </c>
      <c r="AT705" s="218" t="s">
        <v>75</v>
      </c>
      <c r="AU705" s="218" t="s">
        <v>25</v>
      </c>
      <c r="AY705" s="217" t="s">
        <v>161</v>
      </c>
      <c r="BK705" s="219">
        <f>SUM(BK706:BK710)</f>
        <v>0</v>
      </c>
    </row>
    <row r="706" s="1" customFormat="1" ht="25.5" customHeight="1">
      <c r="B706" s="46"/>
      <c r="C706" s="222" t="s">
        <v>1092</v>
      </c>
      <c r="D706" s="222" t="s">
        <v>164</v>
      </c>
      <c r="E706" s="223" t="s">
        <v>1093</v>
      </c>
      <c r="F706" s="224" t="s">
        <v>1094</v>
      </c>
      <c r="G706" s="225" t="s">
        <v>577</v>
      </c>
      <c r="H706" s="226">
        <v>1</v>
      </c>
      <c r="I706" s="227"/>
      <c r="J706" s="228">
        <f>ROUND(I706*H706,2)</f>
        <v>0</v>
      </c>
      <c r="K706" s="224" t="s">
        <v>24</v>
      </c>
      <c r="L706" s="72"/>
      <c r="M706" s="229" t="s">
        <v>24</v>
      </c>
      <c r="N706" s="230" t="s">
        <v>47</v>
      </c>
      <c r="O706" s="47"/>
      <c r="P706" s="231">
        <f>O706*H706</f>
        <v>0</v>
      </c>
      <c r="Q706" s="231">
        <v>0</v>
      </c>
      <c r="R706" s="231">
        <f>Q706*H706</f>
        <v>0</v>
      </c>
      <c r="S706" s="231">
        <v>0</v>
      </c>
      <c r="T706" s="232">
        <f>S706*H706</f>
        <v>0</v>
      </c>
      <c r="AR706" s="24" t="s">
        <v>937</v>
      </c>
      <c r="AT706" s="24" t="s">
        <v>164</v>
      </c>
      <c r="AU706" s="24" t="s">
        <v>85</v>
      </c>
      <c r="AY706" s="24" t="s">
        <v>161</v>
      </c>
      <c r="BE706" s="233">
        <f>IF(N706="základní",J706,0)</f>
        <v>0</v>
      </c>
      <c r="BF706" s="233">
        <f>IF(N706="snížená",J706,0)</f>
        <v>0</v>
      </c>
      <c r="BG706" s="233">
        <f>IF(N706="zákl. přenesená",J706,0)</f>
        <v>0</v>
      </c>
      <c r="BH706" s="233">
        <f>IF(N706="sníž. přenesená",J706,0)</f>
        <v>0</v>
      </c>
      <c r="BI706" s="233">
        <f>IF(N706="nulová",J706,0)</f>
        <v>0</v>
      </c>
      <c r="BJ706" s="24" t="s">
        <v>25</v>
      </c>
      <c r="BK706" s="233">
        <f>ROUND(I706*H706,2)</f>
        <v>0</v>
      </c>
      <c r="BL706" s="24" t="s">
        <v>937</v>
      </c>
      <c r="BM706" s="24" t="s">
        <v>1095</v>
      </c>
    </row>
    <row r="707" s="1" customFormat="1" ht="25.5" customHeight="1">
      <c r="B707" s="46"/>
      <c r="C707" s="222" t="s">
        <v>1096</v>
      </c>
      <c r="D707" s="222" t="s">
        <v>164</v>
      </c>
      <c r="E707" s="223" t="s">
        <v>1097</v>
      </c>
      <c r="F707" s="224" t="s">
        <v>1098</v>
      </c>
      <c r="G707" s="225" t="s">
        <v>577</v>
      </c>
      <c r="H707" s="226">
        <v>1</v>
      </c>
      <c r="I707" s="227"/>
      <c r="J707" s="228">
        <f>ROUND(I707*H707,2)</f>
        <v>0</v>
      </c>
      <c r="K707" s="224" t="s">
        <v>24</v>
      </c>
      <c r="L707" s="72"/>
      <c r="M707" s="229" t="s">
        <v>24</v>
      </c>
      <c r="N707" s="230" t="s">
        <v>47</v>
      </c>
      <c r="O707" s="47"/>
      <c r="P707" s="231">
        <f>O707*H707</f>
        <v>0</v>
      </c>
      <c r="Q707" s="231">
        <v>0</v>
      </c>
      <c r="R707" s="231">
        <f>Q707*H707</f>
        <v>0</v>
      </c>
      <c r="S707" s="231">
        <v>0</v>
      </c>
      <c r="T707" s="232">
        <f>S707*H707</f>
        <v>0</v>
      </c>
      <c r="AR707" s="24" t="s">
        <v>937</v>
      </c>
      <c r="AT707" s="24" t="s">
        <v>164</v>
      </c>
      <c r="AU707" s="24" t="s">
        <v>85</v>
      </c>
      <c r="AY707" s="24" t="s">
        <v>161</v>
      </c>
      <c r="BE707" s="233">
        <f>IF(N707="základní",J707,0)</f>
        <v>0</v>
      </c>
      <c r="BF707" s="233">
        <f>IF(N707="snížená",J707,0)</f>
        <v>0</v>
      </c>
      <c r="BG707" s="233">
        <f>IF(N707="zákl. přenesená",J707,0)</f>
        <v>0</v>
      </c>
      <c r="BH707" s="233">
        <f>IF(N707="sníž. přenesená",J707,0)</f>
        <v>0</v>
      </c>
      <c r="BI707" s="233">
        <f>IF(N707="nulová",J707,0)</f>
        <v>0</v>
      </c>
      <c r="BJ707" s="24" t="s">
        <v>25</v>
      </c>
      <c r="BK707" s="233">
        <f>ROUND(I707*H707,2)</f>
        <v>0</v>
      </c>
      <c r="BL707" s="24" t="s">
        <v>937</v>
      </c>
      <c r="BM707" s="24" t="s">
        <v>1099</v>
      </c>
    </row>
    <row r="708" s="1" customFormat="1" ht="25.5" customHeight="1">
      <c r="B708" s="46"/>
      <c r="C708" s="222" t="s">
        <v>1100</v>
      </c>
      <c r="D708" s="222" t="s">
        <v>164</v>
      </c>
      <c r="E708" s="223" t="s">
        <v>1101</v>
      </c>
      <c r="F708" s="224" t="s">
        <v>1102</v>
      </c>
      <c r="G708" s="225" t="s">
        <v>577</v>
      </c>
      <c r="H708" s="226">
        <v>1</v>
      </c>
      <c r="I708" s="227"/>
      <c r="J708" s="228">
        <f>ROUND(I708*H708,2)</f>
        <v>0</v>
      </c>
      <c r="K708" s="224" t="s">
        <v>24</v>
      </c>
      <c r="L708" s="72"/>
      <c r="M708" s="229" t="s">
        <v>24</v>
      </c>
      <c r="N708" s="230" t="s">
        <v>47</v>
      </c>
      <c r="O708" s="47"/>
      <c r="P708" s="231">
        <f>O708*H708</f>
        <v>0</v>
      </c>
      <c r="Q708" s="231">
        <v>0</v>
      </c>
      <c r="R708" s="231">
        <f>Q708*H708</f>
        <v>0</v>
      </c>
      <c r="S708" s="231">
        <v>0</v>
      </c>
      <c r="T708" s="232">
        <f>S708*H708</f>
        <v>0</v>
      </c>
      <c r="AR708" s="24" t="s">
        <v>937</v>
      </c>
      <c r="AT708" s="24" t="s">
        <v>164</v>
      </c>
      <c r="AU708" s="24" t="s">
        <v>85</v>
      </c>
      <c r="AY708" s="24" t="s">
        <v>161</v>
      </c>
      <c r="BE708" s="233">
        <f>IF(N708="základní",J708,0)</f>
        <v>0</v>
      </c>
      <c r="BF708" s="233">
        <f>IF(N708="snížená",J708,0)</f>
        <v>0</v>
      </c>
      <c r="BG708" s="233">
        <f>IF(N708="zákl. přenesená",J708,0)</f>
        <v>0</v>
      </c>
      <c r="BH708" s="233">
        <f>IF(N708="sníž. přenesená",J708,0)</f>
        <v>0</v>
      </c>
      <c r="BI708" s="233">
        <f>IF(N708="nulová",J708,0)</f>
        <v>0</v>
      </c>
      <c r="BJ708" s="24" t="s">
        <v>25</v>
      </c>
      <c r="BK708" s="233">
        <f>ROUND(I708*H708,2)</f>
        <v>0</v>
      </c>
      <c r="BL708" s="24" t="s">
        <v>937</v>
      </c>
      <c r="BM708" s="24" t="s">
        <v>1103</v>
      </c>
    </row>
    <row r="709" s="1" customFormat="1" ht="25.5" customHeight="1">
      <c r="B709" s="46"/>
      <c r="C709" s="222" t="s">
        <v>1104</v>
      </c>
      <c r="D709" s="222" t="s">
        <v>164</v>
      </c>
      <c r="E709" s="223" t="s">
        <v>1105</v>
      </c>
      <c r="F709" s="224" t="s">
        <v>1106</v>
      </c>
      <c r="G709" s="225" t="s">
        <v>577</v>
      </c>
      <c r="H709" s="226">
        <v>1</v>
      </c>
      <c r="I709" s="227"/>
      <c r="J709" s="228">
        <f>ROUND(I709*H709,2)</f>
        <v>0</v>
      </c>
      <c r="K709" s="224" t="s">
        <v>24</v>
      </c>
      <c r="L709" s="72"/>
      <c r="M709" s="229" t="s">
        <v>24</v>
      </c>
      <c r="N709" s="230" t="s">
        <v>47</v>
      </c>
      <c r="O709" s="47"/>
      <c r="P709" s="231">
        <f>O709*H709</f>
        <v>0</v>
      </c>
      <c r="Q709" s="231">
        <v>0</v>
      </c>
      <c r="R709" s="231">
        <f>Q709*H709</f>
        <v>0</v>
      </c>
      <c r="S709" s="231">
        <v>0</v>
      </c>
      <c r="T709" s="232">
        <f>S709*H709</f>
        <v>0</v>
      </c>
      <c r="AR709" s="24" t="s">
        <v>937</v>
      </c>
      <c r="AT709" s="24" t="s">
        <v>164</v>
      </c>
      <c r="AU709" s="24" t="s">
        <v>85</v>
      </c>
      <c r="AY709" s="24" t="s">
        <v>161</v>
      </c>
      <c r="BE709" s="233">
        <f>IF(N709="základní",J709,0)</f>
        <v>0</v>
      </c>
      <c r="BF709" s="233">
        <f>IF(N709="snížená",J709,0)</f>
        <v>0</v>
      </c>
      <c r="BG709" s="233">
        <f>IF(N709="zákl. přenesená",J709,0)</f>
        <v>0</v>
      </c>
      <c r="BH709" s="233">
        <f>IF(N709="sníž. přenesená",J709,0)</f>
        <v>0</v>
      </c>
      <c r="BI709" s="233">
        <f>IF(N709="nulová",J709,0)</f>
        <v>0</v>
      </c>
      <c r="BJ709" s="24" t="s">
        <v>25</v>
      </c>
      <c r="BK709" s="233">
        <f>ROUND(I709*H709,2)</f>
        <v>0</v>
      </c>
      <c r="BL709" s="24" t="s">
        <v>937</v>
      </c>
      <c r="BM709" s="24" t="s">
        <v>1107</v>
      </c>
    </row>
    <row r="710" s="1" customFormat="1" ht="25.5" customHeight="1">
      <c r="B710" s="46"/>
      <c r="C710" s="222" t="s">
        <v>1108</v>
      </c>
      <c r="D710" s="222" t="s">
        <v>164</v>
      </c>
      <c r="E710" s="223" t="s">
        <v>1109</v>
      </c>
      <c r="F710" s="224" t="s">
        <v>1110</v>
      </c>
      <c r="G710" s="225" t="s">
        <v>577</v>
      </c>
      <c r="H710" s="226">
        <v>6</v>
      </c>
      <c r="I710" s="227"/>
      <c r="J710" s="228">
        <f>ROUND(I710*H710,2)</f>
        <v>0</v>
      </c>
      <c r="K710" s="224" t="s">
        <v>24</v>
      </c>
      <c r="L710" s="72"/>
      <c r="M710" s="229" t="s">
        <v>24</v>
      </c>
      <c r="N710" s="288" t="s">
        <v>47</v>
      </c>
      <c r="O710" s="289"/>
      <c r="P710" s="290">
        <f>O710*H710</f>
        <v>0</v>
      </c>
      <c r="Q710" s="290">
        <v>0</v>
      </c>
      <c r="R710" s="290">
        <f>Q710*H710</f>
        <v>0</v>
      </c>
      <c r="S710" s="290">
        <v>0</v>
      </c>
      <c r="T710" s="291">
        <f>S710*H710</f>
        <v>0</v>
      </c>
      <c r="AR710" s="24" t="s">
        <v>937</v>
      </c>
      <c r="AT710" s="24" t="s">
        <v>164</v>
      </c>
      <c r="AU710" s="24" t="s">
        <v>85</v>
      </c>
      <c r="AY710" s="24" t="s">
        <v>161</v>
      </c>
      <c r="BE710" s="233">
        <f>IF(N710="základní",J710,0)</f>
        <v>0</v>
      </c>
      <c r="BF710" s="233">
        <f>IF(N710="snížená",J710,0)</f>
        <v>0</v>
      </c>
      <c r="BG710" s="233">
        <f>IF(N710="zákl. přenesená",J710,0)</f>
        <v>0</v>
      </c>
      <c r="BH710" s="233">
        <f>IF(N710="sníž. přenesená",J710,0)</f>
        <v>0</v>
      </c>
      <c r="BI710" s="233">
        <f>IF(N710="nulová",J710,0)</f>
        <v>0</v>
      </c>
      <c r="BJ710" s="24" t="s">
        <v>25</v>
      </c>
      <c r="BK710" s="233">
        <f>ROUND(I710*H710,2)</f>
        <v>0</v>
      </c>
      <c r="BL710" s="24" t="s">
        <v>937</v>
      </c>
      <c r="BM710" s="24" t="s">
        <v>1111</v>
      </c>
    </row>
    <row r="711" s="1" customFormat="1" ht="6.96" customHeight="1">
      <c r="B711" s="67"/>
      <c r="C711" s="68"/>
      <c r="D711" s="68"/>
      <c r="E711" s="68"/>
      <c r="F711" s="68"/>
      <c r="G711" s="68"/>
      <c r="H711" s="68"/>
      <c r="I711" s="167"/>
      <c r="J711" s="68"/>
      <c r="K711" s="68"/>
      <c r="L711" s="72"/>
    </row>
  </sheetData>
  <sheetProtection sheet="1" autoFilter="0" formatColumns="0" formatRows="0" objects="1" scenarios="1" spinCount="100000" saltValue="v2Hi9o0IwxsC72BSjsctszEsGQQ4CBko82qwTB9pTNAS+/9KdeEUuav8p817hp4zUSRNAQzQ9iTnJt2+EvLEsA==" hashValue="2Q/MuEhrgfJc6Kgotl/G0CJGPamXBWs4zK6dK8cqPen80BcbZhpzhu8lPCkH2kExaAHlGTdonMFkdwaKoJMezA==" algorithmName="SHA-512" password="CC35"/>
  <autoFilter ref="C94:K710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89</v>
      </c>
      <c r="G1" s="139" t="s">
        <v>90</v>
      </c>
      <c r="H1" s="139"/>
      <c r="I1" s="140"/>
      <c r="J1" s="139" t="s">
        <v>91</v>
      </c>
      <c r="K1" s="138" t="s">
        <v>92</v>
      </c>
      <c r="L1" s="139" t="s">
        <v>93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85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VSTUPNÍ HALA RADNICE MNICHOVO HRADIŠTĚ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1112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7" t="s">
        <v>23</v>
      </c>
      <c r="J11" s="35" t="s">
        <v>24</v>
      </c>
      <c r="K11" s="51"/>
    </row>
    <row r="12" s="1" customFormat="1" ht="14.4" customHeight="1">
      <c r="B12" s="46"/>
      <c r="C12" s="47"/>
      <c r="D12" s="40" t="s">
        <v>26</v>
      </c>
      <c r="E12" s="47"/>
      <c r="F12" s="35" t="s">
        <v>27</v>
      </c>
      <c r="G12" s="47"/>
      <c r="H12" s="47"/>
      <c r="I12" s="147" t="s">
        <v>28</v>
      </c>
      <c r="J12" s="148" t="str">
        <f>'Rekapitulace stavby'!AN8</f>
        <v>2. 11. 2017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32</v>
      </c>
      <c r="E14" s="47"/>
      <c r="F14" s="47"/>
      <c r="G14" s="47"/>
      <c r="H14" s="47"/>
      <c r="I14" s="147" t="s">
        <v>33</v>
      </c>
      <c r="J14" s="35" t="s">
        <v>24</v>
      </c>
      <c r="K14" s="51"/>
    </row>
    <row r="15" s="1" customFormat="1" ht="18" customHeight="1">
      <c r="B15" s="46"/>
      <c r="C15" s="47"/>
      <c r="D15" s="47"/>
      <c r="E15" s="35" t="s">
        <v>34</v>
      </c>
      <c r="F15" s="47"/>
      <c r="G15" s="47"/>
      <c r="H15" s="47"/>
      <c r="I15" s="147" t="s">
        <v>35</v>
      </c>
      <c r="J15" s="35" t="s">
        <v>24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36</v>
      </c>
      <c r="E17" s="47"/>
      <c r="F17" s="47"/>
      <c r="G17" s="47"/>
      <c r="H17" s="47"/>
      <c r="I17" s="147" t="s">
        <v>33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35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38</v>
      </c>
      <c r="E20" s="47"/>
      <c r="F20" s="47"/>
      <c r="G20" s="47"/>
      <c r="H20" s="47"/>
      <c r="I20" s="147" t="s">
        <v>33</v>
      </c>
      <c r="J20" s="35" t="s">
        <v>24</v>
      </c>
      <c r="K20" s="51"/>
    </row>
    <row r="21" s="1" customFormat="1" ht="18" customHeight="1">
      <c r="B21" s="46"/>
      <c r="C21" s="47"/>
      <c r="D21" s="47"/>
      <c r="E21" s="35" t="s">
        <v>39</v>
      </c>
      <c r="F21" s="47"/>
      <c r="G21" s="47"/>
      <c r="H21" s="47"/>
      <c r="I21" s="147" t="s">
        <v>35</v>
      </c>
      <c r="J21" s="35" t="s">
        <v>24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41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24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5"/>
      <c r="J27" s="156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ROUND(SUM(BE77:BE81), 2)</f>
        <v>0</v>
      </c>
      <c r="G30" s="47"/>
      <c r="H30" s="47"/>
      <c r="I30" s="159">
        <v>0.20999999999999999</v>
      </c>
      <c r="J30" s="158">
        <f>ROUND(ROUND((SUM(BE77:BE81)),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ROUND(SUM(BF77:BF81), 2)</f>
        <v>0</v>
      </c>
      <c r="G31" s="47"/>
      <c r="H31" s="47"/>
      <c r="I31" s="159">
        <v>0.14999999999999999</v>
      </c>
      <c r="J31" s="158">
        <f>ROUND(ROUND((SUM(BF77:BF81)),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ROUND(SUM(BG77:BG81),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ROUND(SUM(BH77:BH81),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ROUND(SUM(BI77:BI81),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121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VSTUPNÍ HALA RADNICE MNICHOVO HRADIŠTĚ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VRN - Vedlejší rozpočtové náklady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26</v>
      </c>
      <c r="D49" s="47"/>
      <c r="E49" s="47"/>
      <c r="F49" s="35" t="str">
        <f>F12</f>
        <v>MNICHOVO HRADIŠTĚ</v>
      </c>
      <c r="G49" s="47"/>
      <c r="H49" s="47"/>
      <c r="I49" s="147" t="s">
        <v>28</v>
      </c>
      <c r="J49" s="148" t="str">
        <f>IF(J12="","",J12)</f>
        <v>2. 11. 2017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32</v>
      </c>
      <c r="D51" s="47"/>
      <c r="E51" s="47"/>
      <c r="F51" s="35" t="str">
        <f>E15</f>
        <v>Město Mnichovo Hradiště</v>
      </c>
      <c r="G51" s="47"/>
      <c r="H51" s="47"/>
      <c r="I51" s="147" t="s">
        <v>38</v>
      </c>
      <c r="J51" s="44" t="str">
        <f>E21</f>
        <v>ANUK architekti</v>
      </c>
      <c r="K51" s="51"/>
    </row>
    <row r="52" s="1" customFormat="1" ht="14.4" customHeight="1">
      <c r="B52" s="46"/>
      <c r="C52" s="40" t="s">
        <v>36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122</v>
      </c>
      <c r="D54" s="160"/>
      <c r="E54" s="160"/>
      <c r="F54" s="160"/>
      <c r="G54" s="160"/>
      <c r="H54" s="160"/>
      <c r="I54" s="174"/>
      <c r="J54" s="175" t="s">
        <v>123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124</v>
      </c>
      <c r="D56" s="47"/>
      <c r="E56" s="47"/>
      <c r="F56" s="47"/>
      <c r="G56" s="47"/>
      <c r="H56" s="47"/>
      <c r="I56" s="145"/>
      <c r="J56" s="156">
        <f>J77</f>
        <v>0</v>
      </c>
      <c r="K56" s="51"/>
      <c r="AU56" s="24" t="s">
        <v>125</v>
      </c>
    </row>
    <row r="57" s="7" customFormat="1" ht="24.96" customHeight="1">
      <c r="B57" s="178"/>
      <c r="C57" s="179"/>
      <c r="D57" s="180" t="s">
        <v>1112</v>
      </c>
      <c r="E57" s="181"/>
      <c r="F57" s="181"/>
      <c r="G57" s="181"/>
      <c r="H57" s="181"/>
      <c r="I57" s="182"/>
      <c r="J57" s="183">
        <f>J78</f>
        <v>0</v>
      </c>
      <c r="K57" s="184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5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7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70"/>
      <c r="J63" s="71"/>
      <c r="K63" s="71"/>
      <c r="L63" s="72"/>
    </row>
    <row r="64" s="1" customFormat="1" ht="36.96" customHeight="1">
      <c r="B64" s="46"/>
      <c r="C64" s="73" t="s">
        <v>145</v>
      </c>
      <c r="D64" s="74"/>
      <c r="E64" s="74"/>
      <c r="F64" s="74"/>
      <c r="G64" s="74"/>
      <c r="H64" s="74"/>
      <c r="I64" s="192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2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2"/>
      <c r="J66" s="74"/>
      <c r="K66" s="74"/>
      <c r="L66" s="72"/>
    </row>
    <row r="67" s="1" customFormat="1" ht="16.5" customHeight="1">
      <c r="B67" s="46"/>
      <c r="C67" s="74"/>
      <c r="D67" s="74"/>
      <c r="E67" s="193" t="str">
        <f>E7</f>
        <v>VSTUPNÍ HALA RADNICE MNICHOVO HRADIŠTĚ</v>
      </c>
      <c r="F67" s="76"/>
      <c r="G67" s="76"/>
      <c r="H67" s="76"/>
      <c r="I67" s="192"/>
      <c r="J67" s="74"/>
      <c r="K67" s="74"/>
      <c r="L67" s="72"/>
    </row>
    <row r="68" s="1" customFormat="1" ht="14.4" customHeight="1">
      <c r="B68" s="46"/>
      <c r="C68" s="76" t="s">
        <v>107</v>
      </c>
      <c r="D68" s="74"/>
      <c r="E68" s="74"/>
      <c r="F68" s="74"/>
      <c r="G68" s="74"/>
      <c r="H68" s="74"/>
      <c r="I68" s="192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VRN - Vedlejší rozpočtové náklady</v>
      </c>
      <c r="F69" s="74"/>
      <c r="G69" s="74"/>
      <c r="H69" s="74"/>
      <c r="I69" s="192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2"/>
      <c r="J70" s="74"/>
      <c r="K70" s="74"/>
      <c r="L70" s="72"/>
    </row>
    <row r="71" s="1" customFormat="1" ht="18" customHeight="1">
      <c r="B71" s="46"/>
      <c r="C71" s="76" t="s">
        <v>26</v>
      </c>
      <c r="D71" s="74"/>
      <c r="E71" s="74"/>
      <c r="F71" s="194" t="str">
        <f>F12</f>
        <v>MNICHOVO HRADIŠTĚ</v>
      </c>
      <c r="G71" s="74"/>
      <c r="H71" s="74"/>
      <c r="I71" s="195" t="s">
        <v>28</v>
      </c>
      <c r="J71" s="85" t="str">
        <f>IF(J12="","",J12)</f>
        <v>2. 11. 2017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>
      <c r="B73" s="46"/>
      <c r="C73" s="76" t="s">
        <v>32</v>
      </c>
      <c r="D73" s="74"/>
      <c r="E73" s="74"/>
      <c r="F73" s="194" t="str">
        <f>E15</f>
        <v>Město Mnichovo Hradiště</v>
      </c>
      <c r="G73" s="74"/>
      <c r="H73" s="74"/>
      <c r="I73" s="195" t="s">
        <v>38</v>
      </c>
      <c r="J73" s="194" t="str">
        <f>E21</f>
        <v>ANUK architekti</v>
      </c>
      <c r="K73" s="74"/>
      <c r="L73" s="72"/>
    </row>
    <row r="74" s="1" customFormat="1" ht="14.4" customHeight="1">
      <c r="B74" s="46"/>
      <c r="C74" s="76" t="s">
        <v>36</v>
      </c>
      <c r="D74" s="74"/>
      <c r="E74" s="74"/>
      <c r="F74" s="194" t="str">
        <f>IF(E18="","",E18)</f>
        <v/>
      </c>
      <c r="G74" s="74"/>
      <c r="H74" s="74"/>
      <c r="I74" s="192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2"/>
      <c r="J75" s="74"/>
      <c r="K75" s="74"/>
      <c r="L75" s="72"/>
    </row>
    <row r="76" s="9" customFormat="1" ht="29.28" customHeight="1">
      <c r="B76" s="196"/>
      <c r="C76" s="197" t="s">
        <v>146</v>
      </c>
      <c r="D76" s="198" t="s">
        <v>61</v>
      </c>
      <c r="E76" s="198" t="s">
        <v>57</v>
      </c>
      <c r="F76" s="198" t="s">
        <v>147</v>
      </c>
      <c r="G76" s="198" t="s">
        <v>148</v>
      </c>
      <c r="H76" s="198" t="s">
        <v>149</v>
      </c>
      <c r="I76" s="199" t="s">
        <v>150</v>
      </c>
      <c r="J76" s="198" t="s">
        <v>123</v>
      </c>
      <c r="K76" s="200" t="s">
        <v>151</v>
      </c>
      <c r="L76" s="201"/>
      <c r="M76" s="102" t="s">
        <v>152</v>
      </c>
      <c r="N76" s="103" t="s">
        <v>46</v>
      </c>
      <c r="O76" s="103" t="s">
        <v>153</v>
      </c>
      <c r="P76" s="103" t="s">
        <v>154</v>
      </c>
      <c r="Q76" s="103" t="s">
        <v>155</v>
      </c>
      <c r="R76" s="103" t="s">
        <v>156</v>
      </c>
      <c r="S76" s="103" t="s">
        <v>157</v>
      </c>
      <c r="T76" s="104" t="s">
        <v>158</v>
      </c>
    </row>
    <row r="77" s="1" customFormat="1" ht="29.28" customHeight="1">
      <c r="B77" s="46"/>
      <c r="C77" s="108" t="s">
        <v>124</v>
      </c>
      <c r="D77" s="74"/>
      <c r="E77" s="74"/>
      <c r="F77" s="74"/>
      <c r="G77" s="74"/>
      <c r="H77" s="74"/>
      <c r="I77" s="192"/>
      <c r="J77" s="202">
        <f>BK77</f>
        <v>0</v>
      </c>
      <c r="K77" s="74"/>
      <c r="L77" s="72"/>
      <c r="M77" s="105"/>
      <c r="N77" s="106"/>
      <c r="O77" s="106"/>
      <c r="P77" s="203">
        <f>P78</f>
        <v>0</v>
      </c>
      <c r="Q77" s="106"/>
      <c r="R77" s="203">
        <f>R78</f>
        <v>0</v>
      </c>
      <c r="S77" s="106"/>
      <c r="T77" s="204">
        <f>T78</f>
        <v>0</v>
      </c>
      <c r="AT77" s="24" t="s">
        <v>75</v>
      </c>
      <c r="AU77" s="24" t="s">
        <v>125</v>
      </c>
      <c r="BK77" s="205">
        <f>BK78</f>
        <v>0</v>
      </c>
    </row>
    <row r="78" s="10" customFormat="1" ht="37.44" customHeight="1">
      <c r="B78" s="206"/>
      <c r="C78" s="207"/>
      <c r="D78" s="208" t="s">
        <v>75</v>
      </c>
      <c r="E78" s="209" t="s">
        <v>86</v>
      </c>
      <c r="F78" s="209" t="s">
        <v>87</v>
      </c>
      <c r="G78" s="207"/>
      <c r="H78" s="207"/>
      <c r="I78" s="210"/>
      <c r="J78" s="211">
        <f>BK78</f>
        <v>0</v>
      </c>
      <c r="K78" s="207"/>
      <c r="L78" s="212"/>
      <c r="M78" s="213"/>
      <c r="N78" s="214"/>
      <c r="O78" s="214"/>
      <c r="P78" s="215">
        <f>SUM(P79:P81)</f>
        <v>0</v>
      </c>
      <c r="Q78" s="214"/>
      <c r="R78" s="215">
        <f>SUM(R79:R81)</f>
        <v>0</v>
      </c>
      <c r="S78" s="214"/>
      <c r="T78" s="216">
        <f>SUM(T79:T81)</f>
        <v>0</v>
      </c>
      <c r="AR78" s="217" t="s">
        <v>202</v>
      </c>
      <c r="AT78" s="218" t="s">
        <v>75</v>
      </c>
      <c r="AU78" s="218" t="s">
        <v>76</v>
      </c>
      <c r="AY78" s="217" t="s">
        <v>161</v>
      </c>
      <c r="BK78" s="219">
        <f>SUM(BK79:BK81)</f>
        <v>0</v>
      </c>
    </row>
    <row r="79" s="1" customFormat="1" ht="16.5" customHeight="1">
      <c r="B79" s="46"/>
      <c r="C79" s="222" t="s">
        <v>25</v>
      </c>
      <c r="D79" s="222" t="s">
        <v>164</v>
      </c>
      <c r="E79" s="223" t="s">
        <v>1113</v>
      </c>
      <c r="F79" s="224" t="s">
        <v>1114</v>
      </c>
      <c r="G79" s="225" t="s">
        <v>1115</v>
      </c>
      <c r="H79" s="226">
        <v>1</v>
      </c>
      <c r="I79" s="227"/>
      <c r="J79" s="228">
        <f>ROUND(I79*H79,2)</f>
        <v>0</v>
      </c>
      <c r="K79" s="224" t="s">
        <v>24</v>
      </c>
      <c r="L79" s="72"/>
      <c r="M79" s="229" t="s">
        <v>24</v>
      </c>
      <c r="N79" s="230" t="s">
        <v>47</v>
      </c>
      <c r="O79" s="47"/>
      <c r="P79" s="231">
        <f>O79*H79</f>
        <v>0</v>
      </c>
      <c r="Q79" s="231">
        <v>0</v>
      </c>
      <c r="R79" s="231">
        <f>Q79*H79</f>
        <v>0</v>
      </c>
      <c r="S79" s="231">
        <v>0</v>
      </c>
      <c r="T79" s="232">
        <f>S79*H79</f>
        <v>0</v>
      </c>
      <c r="AR79" s="24" t="s">
        <v>1116</v>
      </c>
      <c r="AT79" s="24" t="s">
        <v>164</v>
      </c>
      <c r="AU79" s="24" t="s">
        <v>25</v>
      </c>
      <c r="AY79" s="24" t="s">
        <v>161</v>
      </c>
      <c r="BE79" s="233">
        <f>IF(N79="základní",J79,0)</f>
        <v>0</v>
      </c>
      <c r="BF79" s="233">
        <f>IF(N79="snížená",J79,0)</f>
        <v>0</v>
      </c>
      <c r="BG79" s="233">
        <f>IF(N79="zákl. přenesená",J79,0)</f>
        <v>0</v>
      </c>
      <c r="BH79" s="233">
        <f>IF(N79="sníž. přenesená",J79,0)</f>
        <v>0</v>
      </c>
      <c r="BI79" s="233">
        <f>IF(N79="nulová",J79,0)</f>
        <v>0</v>
      </c>
      <c r="BJ79" s="24" t="s">
        <v>25</v>
      </c>
      <c r="BK79" s="233">
        <f>ROUND(I79*H79,2)</f>
        <v>0</v>
      </c>
      <c r="BL79" s="24" t="s">
        <v>1116</v>
      </c>
      <c r="BM79" s="24" t="s">
        <v>1117</v>
      </c>
    </row>
    <row r="80" s="1" customFormat="1" ht="16.5" customHeight="1">
      <c r="B80" s="46"/>
      <c r="C80" s="222" t="s">
        <v>85</v>
      </c>
      <c r="D80" s="222" t="s">
        <v>164</v>
      </c>
      <c r="E80" s="223" t="s">
        <v>1118</v>
      </c>
      <c r="F80" s="224" t="s">
        <v>1119</v>
      </c>
      <c r="G80" s="225" t="s">
        <v>1115</v>
      </c>
      <c r="H80" s="226">
        <v>1</v>
      </c>
      <c r="I80" s="227"/>
      <c r="J80" s="228">
        <f>ROUND(I80*H80,2)</f>
        <v>0</v>
      </c>
      <c r="K80" s="224" t="s">
        <v>24</v>
      </c>
      <c r="L80" s="72"/>
      <c r="M80" s="229" t="s">
        <v>24</v>
      </c>
      <c r="N80" s="230" t="s">
        <v>47</v>
      </c>
      <c r="O80" s="47"/>
      <c r="P80" s="231">
        <f>O80*H80</f>
        <v>0</v>
      </c>
      <c r="Q80" s="231">
        <v>0</v>
      </c>
      <c r="R80" s="231">
        <f>Q80*H80</f>
        <v>0</v>
      </c>
      <c r="S80" s="231">
        <v>0</v>
      </c>
      <c r="T80" s="232">
        <f>S80*H80</f>
        <v>0</v>
      </c>
      <c r="AR80" s="24" t="s">
        <v>1116</v>
      </c>
      <c r="AT80" s="24" t="s">
        <v>164</v>
      </c>
      <c r="AU80" s="24" t="s">
        <v>25</v>
      </c>
      <c r="AY80" s="24" t="s">
        <v>161</v>
      </c>
      <c r="BE80" s="233">
        <f>IF(N80="základní",J80,0)</f>
        <v>0</v>
      </c>
      <c r="BF80" s="233">
        <f>IF(N80="snížená",J80,0)</f>
        <v>0</v>
      </c>
      <c r="BG80" s="233">
        <f>IF(N80="zákl. přenesená",J80,0)</f>
        <v>0</v>
      </c>
      <c r="BH80" s="233">
        <f>IF(N80="sníž. přenesená",J80,0)</f>
        <v>0</v>
      </c>
      <c r="BI80" s="233">
        <f>IF(N80="nulová",J80,0)</f>
        <v>0</v>
      </c>
      <c r="BJ80" s="24" t="s">
        <v>25</v>
      </c>
      <c r="BK80" s="233">
        <f>ROUND(I80*H80,2)</f>
        <v>0</v>
      </c>
      <c r="BL80" s="24" t="s">
        <v>1116</v>
      </c>
      <c r="BM80" s="24" t="s">
        <v>1120</v>
      </c>
    </row>
    <row r="81" s="1" customFormat="1" ht="16.5" customHeight="1">
      <c r="B81" s="46"/>
      <c r="C81" s="222" t="s">
        <v>162</v>
      </c>
      <c r="D81" s="222" t="s">
        <v>164</v>
      </c>
      <c r="E81" s="223" t="s">
        <v>1121</v>
      </c>
      <c r="F81" s="224" t="s">
        <v>1122</v>
      </c>
      <c r="G81" s="225" t="s">
        <v>1115</v>
      </c>
      <c r="H81" s="226">
        <v>1</v>
      </c>
      <c r="I81" s="227"/>
      <c r="J81" s="228">
        <f>ROUND(I81*H81,2)</f>
        <v>0</v>
      </c>
      <c r="K81" s="224" t="s">
        <v>24</v>
      </c>
      <c r="L81" s="72"/>
      <c r="M81" s="229" t="s">
        <v>24</v>
      </c>
      <c r="N81" s="288" t="s">
        <v>47</v>
      </c>
      <c r="O81" s="289"/>
      <c r="P81" s="290">
        <f>O81*H81</f>
        <v>0</v>
      </c>
      <c r="Q81" s="290">
        <v>0</v>
      </c>
      <c r="R81" s="290">
        <f>Q81*H81</f>
        <v>0</v>
      </c>
      <c r="S81" s="290">
        <v>0</v>
      </c>
      <c r="T81" s="291">
        <f>S81*H81</f>
        <v>0</v>
      </c>
      <c r="AR81" s="24" t="s">
        <v>1116</v>
      </c>
      <c r="AT81" s="24" t="s">
        <v>164</v>
      </c>
      <c r="AU81" s="24" t="s">
        <v>25</v>
      </c>
      <c r="AY81" s="24" t="s">
        <v>161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25</v>
      </c>
      <c r="BK81" s="233">
        <f>ROUND(I81*H81,2)</f>
        <v>0</v>
      </c>
      <c r="BL81" s="24" t="s">
        <v>1116</v>
      </c>
      <c r="BM81" s="24" t="s">
        <v>1123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7"/>
      <c r="J82" s="68"/>
      <c r="K82" s="68"/>
      <c r="L82" s="72"/>
    </row>
  </sheetData>
  <sheetProtection sheet="1" autoFilter="0" formatColumns="0" formatRows="0" objects="1" scenarios="1" spinCount="100000" saltValue="9CVM7UgWa2M+/60hnlTWVmzfjqqJ7BxkjhU0IQmqkm+0+Oc3Th1Pxi+QLm6YMp44CxWc2m08dyLPuy8aS3/T6w==" hashValue="uQBFsRZCG7IgOEs514AzQwUcx5gX/Ey4Ii/YvvDcnrjfFDkSoy5wtKYGU09YV0dtiy5Gbjhssr4QQqKAo+sfow==" algorithmName="SHA-512" password="CC35"/>
  <autoFilter ref="C76:K81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2" customWidth="1"/>
    <col min="2" max="2" width="1.664063" style="292" customWidth="1"/>
    <col min="3" max="4" width="5" style="292" customWidth="1"/>
    <col min="5" max="5" width="11.67" style="292" customWidth="1"/>
    <col min="6" max="6" width="9.17" style="292" customWidth="1"/>
    <col min="7" max="7" width="5" style="292" customWidth="1"/>
    <col min="8" max="8" width="77.83" style="292" customWidth="1"/>
    <col min="9" max="10" width="20" style="292" customWidth="1"/>
    <col min="11" max="11" width="1.664063" style="292" customWidth="1"/>
  </cols>
  <sheetData>
    <row r="1" ht="37.5" customHeight="1"/>
    <row r="2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5" customFormat="1" ht="45" customHeight="1">
      <c r="B3" s="296"/>
      <c r="C3" s="297" t="s">
        <v>1124</v>
      </c>
      <c r="D3" s="297"/>
      <c r="E3" s="297"/>
      <c r="F3" s="297"/>
      <c r="G3" s="297"/>
      <c r="H3" s="297"/>
      <c r="I3" s="297"/>
      <c r="J3" s="297"/>
      <c r="K3" s="298"/>
    </row>
    <row r="4" ht="25.5" customHeight="1">
      <c r="B4" s="299"/>
      <c r="C4" s="300" t="s">
        <v>1125</v>
      </c>
      <c r="D4" s="300"/>
      <c r="E4" s="300"/>
      <c r="F4" s="300"/>
      <c r="G4" s="300"/>
      <c r="H4" s="300"/>
      <c r="I4" s="300"/>
      <c r="J4" s="300"/>
      <c r="K4" s="301"/>
    </row>
    <row r="5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ht="15" customHeight="1">
      <c r="B6" s="299"/>
      <c r="C6" s="303" t="s">
        <v>1126</v>
      </c>
      <c r="D6" s="303"/>
      <c r="E6" s="303"/>
      <c r="F6" s="303"/>
      <c r="G6" s="303"/>
      <c r="H6" s="303"/>
      <c r="I6" s="303"/>
      <c r="J6" s="303"/>
      <c r="K6" s="301"/>
    </row>
    <row r="7" ht="15" customHeight="1">
      <c r="B7" s="304"/>
      <c r="C7" s="303" t="s">
        <v>1127</v>
      </c>
      <c r="D7" s="303"/>
      <c r="E7" s="303"/>
      <c r="F7" s="303"/>
      <c r="G7" s="303"/>
      <c r="H7" s="303"/>
      <c r="I7" s="303"/>
      <c r="J7" s="303"/>
      <c r="K7" s="301"/>
    </row>
    <row r="8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ht="15" customHeight="1">
      <c r="B9" s="304"/>
      <c r="C9" s="303" t="s">
        <v>1128</v>
      </c>
      <c r="D9" s="303"/>
      <c r="E9" s="303"/>
      <c r="F9" s="303"/>
      <c r="G9" s="303"/>
      <c r="H9" s="303"/>
      <c r="I9" s="303"/>
      <c r="J9" s="303"/>
      <c r="K9" s="301"/>
    </row>
    <row r="10" ht="15" customHeight="1">
      <c r="B10" s="304"/>
      <c r="C10" s="303"/>
      <c r="D10" s="303" t="s">
        <v>1129</v>
      </c>
      <c r="E10" s="303"/>
      <c r="F10" s="303"/>
      <c r="G10" s="303"/>
      <c r="H10" s="303"/>
      <c r="I10" s="303"/>
      <c r="J10" s="303"/>
      <c r="K10" s="301"/>
    </row>
    <row r="11" ht="15" customHeight="1">
      <c r="B11" s="304"/>
      <c r="C11" s="305"/>
      <c r="D11" s="303" t="s">
        <v>1130</v>
      </c>
      <c r="E11" s="303"/>
      <c r="F11" s="303"/>
      <c r="G11" s="303"/>
      <c r="H11" s="303"/>
      <c r="I11" s="303"/>
      <c r="J11" s="303"/>
      <c r="K11" s="301"/>
    </row>
    <row r="12" ht="12.75" customHeight="1">
      <c r="B12" s="304"/>
      <c r="C12" s="305"/>
      <c r="D12" s="305"/>
      <c r="E12" s="305"/>
      <c r="F12" s="305"/>
      <c r="G12" s="305"/>
      <c r="H12" s="305"/>
      <c r="I12" s="305"/>
      <c r="J12" s="305"/>
      <c r="K12" s="301"/>
    </row>
    <row r="13" ht="15" customHeight="1">
      <c r="B13" s="304"/>
      <c r="C13" s="305"/>
      <c r="D13" s="303" t="s">
        <v>1131</v>
      </c>
      <c r="E13" s="303"/>
      <c r="F13" s="303"/>
      <c r="G13" s="303"/>
      <c r="H13" s="303"/>
      <c r="I13" s="303"/>
      <c r="J13" s="303"/>
      <c r="K13" s="301"/>
    </row>
    <row r="14" ht="15" customHeight="1">
      <c r="B14" s="304"/>
      <c r="C14" s="305"/>
      <c r="D14" s="303" t="s">
        <v>1132</v>
      </c>
      <c r="E14" s="303"/>
      <c r="F14" s="303"/>
      <c r="G14" s="303"/>
      <c r="H14" s="303"/>
      <c r="I14" s="303"/>
      <c r="J14" s="303"/>
      <c r="K14" s="301"/>
    </row>
    <row r="15" ht="15" customHeight="1">
      <c r="B15" s="304"/>
      <c r="C15" s="305"/>
      <c r="D15" s="303" t="s">
        <v>1133</v>
      </c>
      <c r="E15" s="303"/>
      <c r="F15" s="303"/>
      <c r="G15" s="303"/>
      <c r="H15" s="303"/>
      <c r="I15" s="303"/>
      <c r="J15" s="303"/>
      <c r="K15" s="301"/>
    </row>
    <row r="16" ht="15" customHeight="1">
      <c r="B16" s="304"/>
      <c r="C16" s="305"/>
      <c r="D16" s="305"/>
      <c r="E16" s="306" t="s">
        <v>83</v>
      </c>
      <c r="F16" s="303" t="s">
        <v>1134</v>
      </c>
      <c r="G16" s="303"/>
      <c r="H16" s="303"/>
      <c r="I16" s="303"/>
      <c r="J16" s="303"/>
      <c r="K16" s="301"/>
    </row>
    <row r="17" ht="15" customHeight="1">
      <c r="B17" s="304"/>
      <c r="C17" s="305"/>
      <c r="D17" s="305"/>
      <c r="E17" s="306" t="s">
        <v>1135</v>
      </c>
      <c r="F17" s="303" t="s">
        <v>1136</v>
      </c>
      <c r="G17" s="303"/>
      <c r="H17" s="303"/>
      <c r="I17" s="303"/>
      <c r="J17" s="303"/>
      <c r="K17" s="301"/>
    </row>
    <row r="18" ht="15" customHeight="1">
      <c r="B18" s="304"/>
      <c r="C18" s="305"/>
      <c r="D18" s="305"/>
      <c r="E18" s="306" t="s">
        <v>1137</v>
      </c>
      <c r="F18" s="303" t="s">
        <v>1138</v>
      </c>
      <c r="G18" s="303"/>
      <c r="H18" s="303"/>
      <c r="I18" s="303"/>
      <c r="J18" s="303"/>
      <c r="K18" s="301"/>
    </row>
    <row r="19" ht="15" customHeight="1">
      <c r="B19" s="304"/>
      <c r="C19" s="305"/>
      <c r="D19" s="305"/>
      <c r="E19" s="306" t="s">
        <v>1139</v>
      </c>
      <c r="F19" s="303" t="s">
        <v>1140</v>
      </c>
      <c r="G19" s="303"/>
      <c r="H19" s="303"/>
      <c r="I19" s="303"/>
      <c r="J19" s="303"/>
      <c r="K19" s="301"/>
    </row>
    <row r="20" ht="15" customHeight="1">
      <c r="B20" s="304"/>
      <c r="C20" s="305"/>
      <c r="D20" s="305"/>
      <c r="E20" s="306" t="s">
        <v>1141</v>
      </c>
      <c r="F20" s="303" t="s">
        <v>1089</v>
      </c>
      <c r="G20" s="303"/>
      <c r="H20" s="303"/>
      <c r="I20" s="303"/>
      <c r="J20" s="303"/>
      <c r="K20" s="301"/>
    </row>
    <row r="21" ht="15" customHeight="1">
      <c r="B21" s="304"/>
      <c r="C21" s="305"/>
      <c r="D21" s="305"/>
      <c r="E21" s="306" t="s">
        <v>1142</v>
      </c>
      <c r="F21" s="303" t="s">
        <v>1143</v>
      </c>
      <c r="G21" s="303"/>
      <c r="H21" s="303"/>
      <c r="I21" s="303"/>
      <c r="J21" s="303"/>
      <c r="K21" s="301"/>
    </row>
    <row r="22" ht="12.75" customHeight="1">
      <c r="B22" s="304"/>
      <c r="C22" s="305"/>
      <c r="D22" s="305"/>
      <c r="E22" s="305"/>
      <c r="F22" s="305"/>
      <c r="G22" s="305"/>
      <c r="H22" s="305"/>
      <c r="I22" s="305"/>
      <c r="J22" s="305"/>
      <c r="K22" s="301"/>
    </row>
    <row r="23" ht="15" customHeight="1">
      <c r="B23" s="304"/>
      <c r="C23" s="303" t="s">
        <v>1144</v>
      </c>
      <c r="D23" s="303"/>
      <c r="E23" s="303"/>
      <c r="F23" s="303"/>
      <c r="G23" s="303"/>
      <c r="H23" s="303"/>
      <c r="I23" s="303"/>
      <c r="J23" s="303"/>
      <c r="K23" s="301"/>
    </row>
    <row r="24" ht="15" customHeight="1">
      <c r="B24" s="304"/>
      <c r="C24" s="303" t="s">
        <v>1145</v>
      </c>
      <c r="D24" s="303"/>
      <c r="E24" s="303"/>
      <c r="F24" s="303"/>
      <c r="G24" s="303"/>
      <c r="H24" s="303"/>
      <c r="I24" s="303"/>
      <c r="J24" s="303"/>
      <c r="K24" s="301"/>
    </row>
    <row r="25" ht="15" customHeight="1">
      <c r="B25" s="304"/>
      <c r="C25" s="303"/>
      <c r="D25" s="303" t="s">
        <v>1146</v>
      </c>
      <c r="E25" s="303"/>
      <c r="F25" s="303"/>
      <c r="G25" s="303"/>
      <c r="H25" s="303"/>
      <c r="I25" s="303"/>
      <c r="J25" s="303"/>
      <c r="K25" s="301"/>
    </row>
    <row r="26" ht="15" customHeight="1">
      <c r="B26" s="304"/>
      <c r="C26" s="305"/>
      <c r="D26" s="303" t="s">
        <v>1147</v>
      </c>
      <c r="E26" s="303"/>
      <c r="F26" s="303"/>
      <c r="G26" s="303"/>
      <c r="H26" s="303"/>
      <c r="I26" s="303"/>
      <c r="J26" s="303"/>
      <c r="K26" s="301"/>
    </row>
    <row r="27" ht="12.75" customHeight="1">
      <c r="B27" s="304"/>
      <c r="C27" s="305"/>
      <c r="D27" s="305"/>
      <c r="E27" s="305"/>
      <c r="F27" s="305"/>
      <c r="G27" s="305"/>
      <c r="H27" s="305"/>
      <c r="I27" s="305"/>
      <c r="J27" s="305"/>
      <c r="K27" s="301"/>
    </row>
    <row r="28" ht="15" customHeight="1">
      <c r="B28" s="304"/>
      <c r="C28" s="305"/>
      <c r="D28" s="303" t="s">
        <v>1148</v>
      </c>
      <c r="E28" s="303"/>
      <c r="F28" s="303"/>
      <c r="G28" s="303"/>
      <c r="H28" s="303"/>
      <c r="I28" s="303"/>
      <c r="J28" s="303"/>
      <c r="K28" s="301"/>
    </row>
    <row r="29" ht="15" customHeight="1">
      <c r="B29" s="304"/>
      <c r="C29" s="305"/>
      <c r="D29" s="303" t="s">
        <v>1149</v>
      </c>
      <c r="E29" s="303"/>
      <c r="F29" s="303"/>
      <c r="G29" s="303"/>
      <c r="H29" s="303"/>
      <c r="I29" s="303"/>
      <c r="J29" s="303"/>
      <c r="K29" s="301"/>
    </row>
    <row r="30" ht="12.75" customHeight="1">
      <c r="B30" s="304"/>
      <c r="C30" s="305"/>
      <c r="D30" s="305"/>
      <c r="E30" s="305"/>
      <c r="F30" s="305"/>
      <c r="G30" s="305"/>
      <c r="H30" s="305"/>
      <c r="I30" s="305"/>
      <c r="J30" s="305"/>
      <c r="K30" s="301"/>
    </row>
    <row r="31" ht="15" customHeight="1">
      <c r="B31" s="304"/>
      <c r="C31" s="305"/>
      <c r="D31" s="303" t="s">
        <v>1150</v>
      </c>
      <c r="E31" s="303"/>
      <c r="F31" s="303"/>
      <c r="G31" s="303"/>
      <c r="H31" s="303"/>
      <c r="I31" s="303"/>
      <c r="J31" s="303"/>
      <c r="K31" s="301"/>
    </row>
    <row r="32" ht="15" customHeight="1">
      <c r="B32" s="304"/>
      <c r="C32" s="305"/>
      <c r="D32" s="303" t="s">
        <v>1151</v>
      </c>
      <c r="E32" s="303"/>
      <c r="F32" s="303"/>
      <c r="G32" s="303"/>
      <c r="H32" s="303"/>
      <c r="I32" s="303"/>
      <c r="J32" s="303"/>
      <c r="K32" s="301"/>
    </row>
    <row r="33" ht="15" customHeight="1">
      <c r="B33" s="304"/>
      <c r="C33" s="305"/>
      <c r="D33" s="303" t="s">
        <v>1152</v>
      </c>
      <c r="E33" s="303"/>
      <c r="F33" s="303"/>
      <c r="G33" s="303"/>
      <c r="H33" s="303"/>
      <c r="I33" s="303"/>
      <c r="J33" s="303"/>
      <c r="K33" s="301"/>
    </row>
    <row r="34" ht="15" customHeight="1">
      <c r="B34" s="304"/>
      <c r="C34" s="305"/>
      <c r="D34" s="303"/>
      <c r="E34" s="307" t="s">
        <v>146</v>
      </c>
      <c r="F34" s="303"/>
      <c r="G34" s="303" t="s">
        <v>1153</v>
      </c>
      <c r="H34" s="303"/>
      <c r="I34" s="303"/>
      <c r="J34" s="303"/>
      <c r="K34" s="301"/>
    </row>
    <row r="35" ht="30.75" customHeight="1">
      <c r="B35" s="304"/>
      <c r="C35" s="305"/>
      <c r="D35" s="303"/>
      <c r="E35" s="307" t="s">
        <v>1154</v>
      </c>
      <c r="F35" s="303"/>
      <c r="G35" s="303" t="s">
        <v>1155</v>
      </c>
      <c r="H35" s="303"/>
      <c r="I35" s="303"/>
      <c r="J35" s="303"/>
      <c r="K35" s="301"/>
    </row>
    <row r="36" ht="15" customHeight="1">
      <c r="B36" s="304"/>
      <c r="C36" s="305"/>
      <c r="D36" s="303"/>
      <c r="E36" s="307" t="s">
        <v>57</v>
      </c>
      <c r="F36" s="303"/>
      <c r="G36" s="303" t="s">
        <v>1156</v>
      </c>
      <c r="H36" s="303"/>
      <c r="I36" s="303"/>
      <c r="J36" s="303"/>
      <c r="K36" s="301"/>
    </row>
    <row r="37" ht="15" customHeight="1">
      <c r="B37" s="304"/>
      <c r="C37" s="305"/>
      <c r="D37" s="303"/>
      <c r="E37" s="307" t="s">
        <v>147</v>
      </c>
      <c r="F37" s="303"/>
      <c r="G37" s="303" t="s">
        <v>1157</v>
      </c>
      <c r="H37" s="303"/>
      <c r="I37" s="303"/>
      <c r="J37" s="303"/>
      <c r="K37" s="301"/>
    </row>
    <row r="38" ht="15" customHeight="1">
      <c r="B38" s="304"/>
      <c r="C38" s="305"/>
      <c r="D38" s="303"/>
      <c r="E38" s="307" t="s">
        <v>148</v>
      </c>
      <c r="F38" s="303"/>
      <c r="G38" s="303" t="s">
        <v>1158</v>
      </c>
      <c r="H38" s="303"/>
      <c r="I38" s="303"/>
      <c r="J38" s="303"/>
      <c r="K38" s="301"/>
    </row>
    <row r="39" ht="15" customHeight="1">
      <c r="B39" s="304"/>
      <c r="C39" s="305"/>
      <c r="D39" s="303"/>
      <c r="E39" s="307" t="s">
        <v>149</v>
      </c>
      <c r="F39" s="303"/>
      <c r="G39" s="303" t="s">
        <v>1159</v>
      </c>
      <c r="H39" s="303"/>
      <c r="I39" s="303"/>
      <c r="J39" s="303"/>
      <c r="K39" s="301"/>
    </row>
    <row r="40" ht="15" customHeight="1">
      <c r="B40" s="304"/>
      <c r="C40" s="305"/>
      <c r="D40" s="303"/>
      <c r="E40" s="307" t="s">
        <v>1160</v>
      </c>
      <c r="F40" s="303"/>
      <c r="G40" s="303" t="s">
        <v>1161</v>
      </c>
      <c r="H40" s="303"/>
      <c r="I40" s="303"/>
      <c r="J40" s="303"/>
      <c r="K40" s="301"/>
    </row>
    <row r="41" ht="15" customHeight="1">
      <c r="B41" s="304"/>
      <c r="C41" s="305"/>
      <c r="D41" s="303"/>
      <c r="E41" s="307"/>
      <c r="F41" s="303"/>
      <c r="G41" s="303" t="s">
        <v>1162</v>
      </c>
      <c r="H41" s="303"/>
      <c r="I41" s="303"/>
      <c r="J41" s="303"/>
      <c r="K41" s="301"/>
    </row>
    <row r="42" ht="15" customHeight="1">
      <c r="B42" s="304"/>
      <c r="C42" s="305"/>
      <c r="D42" s="303"/>
      <c r="E42" s="307" t="s">
        <v>1163</v>
      </c>
      <c r="F42" s="303"/>
      <c r="G42" s="303" t="s">
        <v>1164</v>
      </c>
      <c r="H42" s="303"/>
      <c r="I42" s="303"/>
      <c r="J42" s="303"/>
      <c r="K42" s="301"/>
    </row>
    <row r="43" ht="15" customHeight="1">
      <c r="B43" s="304"/>
      <c r="C43" s="305"/>
      <c r="D43" s="303"/>
      <c r="E43" s="307" t="s">
        <v>151</v>
      </c>
      <c r="F43" s="303"/>
      <c r="G43" s="303" t="s">
        <v>1165</v>
      </c>
      <c r="H43" s="303"/>
      <c r="I43" s="303"/>
      <c r="J43" s="303"/>
      <c r="K43" s="301"/>
    </row>
    <row r="44" ht="12.75" customHeight="1">
      <c r="B44" s="304"/>
      <c r="C44" s="305"/>
      <c r="D44" s="303"/>
      <c r="E44" s="303"/>
      <c r="F44" s="303"/>
      <c r="G44" s="303"/>
      <c r="H44" s="303"/>
      <c r="I44" s="303"/>
      <c r="J44" s="303"/>
      <c r="K44" s="301"/>
    </row>
    <row r="45" ht="15" customHeight="1">
      <c r="B45" s="304"/>
      <c r="C45" s="305"/>
      <c r="D45" s="303" t="s">
        <v>1166</v>
      </c>
      <c r="E45" s="303"/>
      <c r="F45" s="303"/>
      <c r="G45" s="303"/>
      <c r="H45" s="303"/>
      <c r="I45" s="303"/>
      <c r="J45" s="303"/>
      <c r="K45" s="301"/>
    </row>
    <row r="46" ht="15" customHeight="1">
      <c r="B46" s="304"/>
      <c r="C46" s="305"/>
      <c r="D46" s="305"/>
      <c r="E46" s="303" t="s">
        <v>1167</v>
      </c>
      <c r="F46" s="303"/>
      <c r="G46" s="303"/>
      <c r="H46" s="303"/>
      <c r="I46" s="303"/>
      <c r="J46" s="303"/>
      <c r="K46" s="301"/>
    </row>
    <row r="47" ht="15" customHeight="1">
      <c r="B47" s="304"/>
      <c r="C47" s="305"/>
      <c r="D47" s="305"/>
      <c r="E47" s="303" t="s">
        <v>1168</v>
      </c>
      <c r="F47" s="303"/>
      <c r="G47" s="303"/>
      <c r="H47" s="303"/>
      <c r="I47" s="303"/>
      <c r="J47" s="303"/>
      <c r="K47" s="301"/>
    </row>
    <row r="48" ht="15" customHeight="1">
      <c r="B48" s="304"/>
      <c r="C48" s="305"/>
      <c r="D48" s="305"/>
      <c r="E48" s="303" t="s">
        <v>1169</v>
      </c>
      <c r="F48" s="303"/>
      <c r="G48" s="303"/>
      <c r="H48" s="303"/>
      <c r="I48" s="303"/>
      <c r="J48" s="303"/>
      <c r="K48" s="301"/>
    </row>
    <row r="49" ht="15" customHeight="1">
      <c r="B49" s="304"/>
      <c r="C49" s="305"/>
      <c r="D49" s="303" t="s">
        <v>1170</v>
      </c>
      <c r="E49" s="303"/>
      <c r="F49" s="303"/>
      <c r="G49" s="303"/>
      <c r="H49" s="303"/>
      <c r="I49" s="303"/>
      <c r="J49" s="303"/>
      <c r="K49" s="301"/>
    </row>
    <row r="50" ht="25.5" customHeight="1">
      <c r="B50" s="299"/>
      <c r="C50" s="300" t="s">
        <v>1171</v>
      </c>
      <c r="D50" s="300"/>
      <c r="E50" s="300"/>
      <c r="F50" s="300"/>
      <c r="G50" s="300"/>
      <c r="H50" s="300"/>
      <c r="I50" s="300"/>
      <c r="J50" s="300"/>
      <c r="K50" s="301"/>
    </row>
    <row r="51" ht="5.25" customHeight="1">
      <c r="B51" s="299"/>
      <c r="C51" s="302"/>
      <c r="D51" s="302"/>
      <c r="E51" s="302"/>
      <c r="F51" s="302"/>
      <c r="G51" s="302"/>
      <c r="H51" s="302"/>
      <c r="I51" s="302"/>
      <c r="J51" s="302"/>
      <c r="K51" s="301"/>
    </row>
    <row r="52" ht="15" customHeight="1">
      <c r="B52" s="299"/>
      <c r="C52" s="303" t="s">
        <v>1172</v>
      </c>
      <c r="D52" s="303"/>
      <c r="E52" s="303"/>
      <c r="F52" s="303"/>
      <c r="G52" s="303"/>
      <c r="H52" s="303"/>
      <c r="I52" s="303"/>
      <c r="J52" s="303"/>
      <c r="K52" s="301"/>
    </row>
    <row r="53" ht="15" customHeight="1">
      <c r="B53" s="299"/>
      <c r="C53" s="303" t="s">
        <v>1173</v>
      </c>
      <c r="D53" s="303"/>
      <c r="E53" s="303"/>
      <c r="F53" s="303"/>
      <c r="G53" s="303"/>
      <c r="H53" s="303"/>
      <c r="I53" s="303"/>
      <c r="J53" s="303"/>
      <c r="K53" s="301"/>
    </row>
    <row r="54" ht="12.75" customHeight="1">
      <c r="B54" s="299"/>
      <c r="C54" s="303"/>
      <c r="D54" s="303"/>
      <c r="E54" s="303"/>
      <c r="F54" s="303"/>
      <c r="G54" s="303"/>
      <c r="H54" s="303"/>
      <c r="I54" s="303"/>
      <c r="J54" s="303"/>
      <c r="K54" s="301"/>
    </row>
    <row r="55" ht="15" customHeight="1">
      <c r="B55" s="299"/>
      <c r="C55" s="303" t="s">
        <v>1174</v>
      </c>
      <c r="D55" s="303"/>
      <c r="E55" s="303"/>
      <c r="F55" s="303"/>
      <c r="G55" s="303"/>
      <c r="H55" s="303"/>
      <c r="I55" s="303"/>
      <c r="J55" s="303"/>
      <c r="K55" s="301"/>
    </row>
    <row r="56" ht="15" customHeight="1">
      <c r="B56" s="299"/>
      <c r="C56" s="305"/>
      <c r="D56" s="303" t="s">
        <v>1175</v>
      </c>
      <c r="E56" s="303"/>
      <c r="F56" s="303"/>
      <c r="G56" s="303"/>
      <c r="H56" s="303"/>
      <c r="I56" s="303"/>
      <c r="J56" s="303"/>
      <c r="K56" s="301"/>
    </row>
    <row r="57" ht="15" customHeight="1">
      <c r="B57" s="299"/>
      <c r="C57" s="305"/>
      <c r="D57" s="303" t="s">
        <v>1176</v>
      </c>
      <c r="E57" s="303"/>
      <c r="F57" s="303"/>
      <c r="G57" s="303"/>
      <c r="H57" s="303"/>
      <c r="I57" s="303"/>
      <c r="J57" s="303"/>
      <c r="K57" s="301"/>
    </row>
    <row r="58" ht="15" customHeight="1">
      <c r="B58" s="299"/>
      <c r="C58" s="305"/>
      <c r="D58" s="303" t="s">
        <v>1177</v>
      </c>
      <c r="E58" s="303"/>
      <c r="F58" s="303"/>
      <c r="G58" s="303"/>
      <c r="H58" s="303"/>
      <c r="I58" s="303"/>
      <c r="J58" s="303"/>
      <c r="K58" s="301"/>
    </row>
    <row r="59" ht="15" customHeight="1">
      <c r="B59" s="299"/>
      <c r="C59" s="305"/>
      <c r="D59" s="303" t="s">
        <v>1178</v>
      </c>
      <c r="E59" s="303"/>
      <c r="F59" s="303"/>
      <c r="G59" s="303"/>
      <c r="H59" s="303"/>
      <c r="I59" s="303"/>
      <c r="J59" s="303"/>
      <c r="K59" s="301"/>
    </row>
    <row r="60" ht="15" customHeight="1">
      <c r="B60" s="299"/>
      <c r="C60" s="305"/>
      <c r="D60" s="308" t="s">
        <v>1179</v>
      </c>
      <c r="E60" s="308"/>
      <c r="F60" s="308"/>
      <c r="G60" s="308"/>
      <c r="H60" s="308"/>
      <c r="I60" s="308"/>
      <c r="J60" s="308"/>
      <c r="K60" s="301"/>
    </row>
    <row r="61" ht="15" customHeight="1">
      <c r="B61" s="299"/>
      <c r="C61" s="305"/>
      <c r="D61" s="303" t="s">
        <v>1180</v>
      </c>
      <c r="E61" s="303"/>
      <c r="F61" s="303"/>
      <c r="G61" s="303"/>
      <c r="H61" s="303"/>
      <c r="I61" s="303"/>
      <c r="J61" s="303"/>
      <c r="K61" s="301"/>
    </row>
    <row r="62" ht="12.75" customHeight="1">
      <c r="B62" s="299"/>
      <c r="C62" s="305"/>
      <c r="D62" s="305"/>
      <c r="E62" s="309"/>
      <c r="F62" s="305"/>
      <c r="G62" s="305"/>
      <c r="H62" s="305"/>
      <c r="I62" s="305"/>
      <c r="J62" s="305"/>
      <c r="K62" s="301"/>
    </row>
    <row r="63" ht="15" customHeight="1">
      <c r="B63" s="299"/>
      <c r="C63" s="305"/>
      <c r="D63" s="303"/>
      <c r="E63" s="303"/>
      <c r="F63" s="303"/>
      <c r="G63" s="303"/>
      <c r="H63" s="303"/>
      <c r="I63" s="303"/>
      <c r="J63" s="303"/>
      <c r="K63" s="301"/>
    </row>
    <row r="64" ht="15" customHeight="1">
      <c r="B64" s="299"/>
      <c r="C64" s="305"/>
      <c r="D64" s="308"/>
      <c r="E64" s="308"/>
      <c r="F64" s="308"/>
      <c r="G64" s="308"/>
      <c r="H64" s="308"/>
      <c r="I64" s="308"/>
      <c r="J64" s="308"/>
      <c r="K64" s="301"/>
    </row>
    <row r="65" ht="15" customHeight="1">
      <c r="B65" s="299"/>
      <c r="C65" s="305"/>
      <c r="D65" s="303"/>
      <c r="E65" s="303"/>
      <c r="F65" s="303"/>
      <c r="G65" s="303"/>
      <c r="H65" s="303"/>
      <c r="I65" s="303"/>
      <c r="J65" s="303"/>
      <c r="K65" s="301"/>
    </row>
    <row r="66" ht="15" customHeight="1">
      <c r="B66" s="299"/>
      <c r="C66" s="305"/>
      <c r="D66" s="303"/>
      <c r="E66" s="303"/>
      <c r="F66" s="303"/>
      <c r="G66" s="303"/>
      <c r="H66" s="303"/>
      <c r="I66" s="303"/>
      <c r="J66" s="303"/>
      <c r="K66" s="301"/>
    </row>
    <row r="67" ht="15" customHeight="1">
      <c r="B67" s="299"/>
      <c r="C67" s="305"/>
      <c r="D67" s="303"/>
      <c r="E67" s="303"/>
      <c r="F67" s="303"/>
      <c r="G67" s="303"/>
      <c r="H67" s="303"/>
      <c r="I67" s="303"/>
      <c r="J67" s="303"/>
      <c r="K67" s="301"/>
    </row>
    <row r="68" ht="15" customHeight="1">
      <c r="B68" s="299"/>
      <c r="C68" s="305"/>
      <c r="D68" s="303"/>
      <c r="E68" s="303"/>
      <c r="F68" s="303"/>
      <c r="G68" s="303"/>
      <c r="H68" s="303"/>
      <c r="I68" s="303"/>
      <c r="J68" s="303"/>
      <c r="K68" s="301"/>
    </row>
    <row r="69" ht="12.75" customHeight="1">
      <c r="B69" s="310"/>
      <c r="C69" s="311"/>
      <c r="D69" s="311"/>
      <c r="E69" s="311"/>
      <c r="F69" s="311"/>
      <c r="G69" s="311"/>
      <c r="H69" s="311"/>
      <c r="I69" s="311"/>
      <c r="J69" s="311"/>
      <c r="K69" s="312"/>
    </row>
    <row r="70" ht="18.75" customHeight="1">
      <c r="B70" s="313"/>
      <c r="C70" s="313"/>
      <c r="D70" s="313"/>
      <c r="E70" s="313"/>
      <c r="F70" s="313"/>
      <c r="G70" s="313"/>
      <c r="H70" s="313"/>
      <c r="I70" s="313"/>
      <c r="J70" s="313"/>
      <c r="K70" s="314"/>
    </row>
    <row r="71" ht="18.75" customHeight="1">
      <c r="B71" s="314"/>
      <c r="C71" s="314"/>
      <c r="D71" s="314"/>
      <c r="E71" s="314"/>
      <c r="F71" s="314"/>
      <c r="G71" s="314"/>
      <c r="H71" s="314"/>
      <c r="I71" s="314"/>
      <c r="J71" s="314"/>
      <c r="K71" s="314"/>
    </row>
    <row r="72" ht="7.5" customHeight="1">
      <c r="B72" s="315"/>
      <c r="C72" s="316"/>
      <c r="D72" s="316"/>
      <c r="E72" s="316"/>
      <c r="F72" s="316"/>
      <c r="G72" s="316"/>
      <c r="H72" s="316"/>
      <c r="I72" s="316"/>
      <c r="J72" s="316"/>
      <c r="K72" s="317"/>
    </row>
    <row r="73" ht="45" customHeight="1">
      <c r="B73" s="318"/>
      <c r="C73" s="319" t="s">
        <v>93</v>
      </c>
      <c r="D73" s="319"/>
      <c r="E73" s="319"/>
      <c r="F73" s="319"/>
      <c r="G73" s="319"/>
      <c r="H73" s="319"/>
      <c r="I73" s="319"/>
      <c r="J73" s="319"/>
      <c r="K73" s="320"/>
    </row>
    <row r="74" ht="17.25" customHeight="1">
      <c r="B74" s="318"/>
      <c r="C74" s="321" t="s">
        <v>1181</v>
      </c>
      <c r="D74" s="321"/>
      <c r="E74" s="321"/>
      <c r="F74" s="321" t="s">
        <v>1182</v>
      </c>
      <c r="G74" s="322"/>
      <c r="H74" s="321" t="s">
        <v>147</v>
      </c>
      <c r="I74" s="321" t="s">
        <v>61</v>
      </c>
      <c r="J74" s="321" t="s">
        <v>1183</v>
      </c>
      <c r="K74" s="320"/>
    </row>
    <row r="75" ht="17.25" customHeight="1">
      <c r="B75" s="318"/>
      <c r="C75" s="323" t="s">
        <v>1184</v>
      </c>
      <c r="D75" s="323"/>
      <c r="E75" s="323"/>
      <c r="F75" s="324" t="s">
        <v>1185</v>
      </c>
      <c r="G75" s="325"/>
      <c r="H75" s="323"/>
      <c r="I75" s="323"/>
      <c r="J75" s="323" t="s">
        <v>1186</v>
      </c>
      <c r="K75" s="320"/>
    </row>
    <row r="76" ht="5.25" customHeight="1">
      <c r="B76" s="318"/>
      <c r="C76" s="326"/>
      <c r="D76" s="326"/>
      <c r="E76" s="326"/>
      <c r="F76" s="326"/>
      <c r="G76" s="327"/>
      <c r="H76" s="326"/>
      <c r="I76" s="326"/>
      <c r="J76" s="326"/>
      <c r="K76" s="320"/>
    </row>
    <row r="77" ht="15" customHeight="1">
      <c r="B77" s="318"/>
      <c r="C77" s="307" t="s">
        <v>57</v>
      </c>
      <c r="D77" s="326"/>
      <c r="E77" s="326"/>
      <c r="F77" s="328" t="s">
        <v>1187</v>
      </c>
      <c r="G77" s="327"/>
      <c r="H77" s="307" t="s">
        <v>1188</v>
      </c>
      <c r="I77" s="307" t="s">
        <v>1189</v>
      </c>
      <c r="J77" s="307">
        <v>20</v>
      </c>
      <c r="K77" s="320"/>
    </row>
    <row r="78" ht="15" customHeight="1">
      <c r="B78" s="318"/>
      <c r="C78" s="307" t="s">
        <v>1190</v>
      </c>
      <c r="D78" s="307"/>
      <c r="E78" s="307"/>
      <c r="F78" s="328" t="s">
        <v>1187</v>
      </c>
      <c r="G78" s="327"/>
      <c r="H78" s="307" t="s">
        <v>1191</v>
      </c>
      <c r="I78" s="307" t="s">
        <v>1189</v>
      </c>
      <c r="J78" s="307">
        <v>120</v>
      </c>
      <c r="K78" s="320"/>
    </row>
    <row r="79" ht="15" customHeight="1">
      <c r="B79" s="329"/>
      <c r="C79" s="307" t="s">
        <v>1192</v>
      </c>
      <c r="D79" s="307"/>
      <c r="E79" s="307"/>
      <c r="F79" s="328" t="s">
        <v>1193</v>
      </c>
      <c r="G79" s="327"/>
      <c r="H79" s="307" t="s">
        <v>1194</v>
      </c>
      <c r="I79" s="307" t="s">
        <v>1189</v>
      </c>
      <c r="J79" s="307">
        <v>50</v>
      </c>
      <c r="K79" s="320"/>
    </row>
    <row r="80" ht="15" customHeight="1">
      <c r="B80" s="329"/>
      <c r="C80" s="307" t="s">
        <v>1195</v>
      </c>
      <c r="D80" s="307"/>
      <c r="E80" s="307"/>
      <c r="F80" s="328" t="s">
        <v>1187</v>
      </c>
      <c r="G80" s="327"/>
      <c r="H80" s="307" t="s">
        <v>1196</v>
      </c>
      <c r="I80" s="307" t="s">
        <v>1197</v>
      </c>
      <c r="J80" s="307"/>
      <c r="K80" s="320"/>
    </row>
    <row r="81" ht="15" customHeight="1">
      <c r="B81" s="329"/>
      <c r="C81" s="330" t="s">
        <v>1198</v>
      </c>
      <c r="D81" s="330"/>
      <c r="E81" s="330"/>
      <c r="F81" s="331" t="s">
        <v>1193</v>
      </c>
      <c r="G81" s="330"/>
      <c r="H81" s="330" t="s">
        <v>1199</v>
      </c>
      <c r="I81" s="330" t="s">
        <v>1189</v>
      </c>
      <c r="J81" s="330">
        <v>15</v>
      </c>
      <c r="K81" s="320"/>
    </row>
    <row r="82" ht="15" customHeight="1">
      <c r="B82" s="329"/>
      <c r="C82" s="330" t="s">
        <v>1200</v>
      </c>
      <c r="D82" s="330"/>
      <c r="E82" s="330"/>
      <c r="F82" s="331" t="s">
        <v>1193</v>
      </c>
      <c r="G82" s="330"/>
      <c r="H82" s="330" t="s">
        <v>1201</v>
      </c>
      <c r="I82" s="330" t="s">
        <v>1189</v>
      </c>
      <c r="J82" s="330">
        <v>15</v>
      </c>
      <c r="K82" s="320"/>
    </row>
    <row r="83" ht="15" customHeight="1">
      <c r="B83" s="329"/>
      <c r="C83" s="330" t="s">
        <v>1202</v>
      </c>
      <c r="D83" s="330"/>
      <c r="E83" s="330"/>
      <c r="F83" s="331" t="s">
        <v>1193</v>
      </c>
      <c r="G83" s="330"/>
      <c r="H83" s="330" t="s">
        <v>1203</v>
      </c>
      <c r="I83" s="330" t="s">
        <v>1189</v>
      </c>
      <c r="J83" s="330">
        <v>20</v>
      </c>
      <c r="K83" s="320"/>
    </row>
    <row r="84" ht="15" customHeight="1">
      <c r="B84" s="329"/>
      <c r="C84" s="330" t="s">
        <v>1204</v>
      </c>
      <c r="D84" s="330"/>
      <c r="E84" s="330"/>
      <c r="F84" s="331" t="s">
        <v>1193</v>
      </c>
      <c r="G84" s="330"/>
      <c r="H84" s="330" t="s">
        <v>1205</v>
      </c>
      <c r="I84" s="330" t="s">
        <v>1189</v>
      </c>
      <c r="J84" s="330">
        <v>20</v>
      </c>
      <c r="K84" s="320"/>
    </row>
    <row r="85" ht="15" customHeight="1">
      <c r="B85" s="329"/>
      <c r="C85" s="307" t="s">
        <v>1206</v>
      </c>
      <c r="D85" s="307"/>
      <c r="E85" s="307"/>
      <c r="F85" s="328" t="s">
        <v>1193</v>
      </c>
      <c r="G85" s="327"/>
      <c r="H85" s="307" t="s">
        <v>1207</v>
      </c>
      <c r="I85" s="307" t="s">
        <v>1189</v>
      </c>
      <c r="J85" s="307">
        <v>50</v>
      </c>
      <c r="K85" s="320"/>
    </row>
    <row r="86" ht="15" customHeight="1">
      <c r="B86" s="329"/>
      <c r="C86" s="307" t="s">
        <v>1208</v>
      </c>
      <c r="D86" s="307"/>
      <c r="E86" s="307"/>
      <c r="F86" s="328" t="s">
        <v>1193</v>
      </c>
      <c r="G86" s="327"/>
      <c r="H86" s="307" t="s">
        <v>1209</v>
      </c>
      <c r="I86" s="307" t="s">
        <v>1189</v>
      </c>
      <c r="J86" s="307">
        <v>20</v>
      </c>
      <c r="K86" s="320"/>
    </row>
    <row r="87" ht="15" customHeight="1">
      <c r="B87" s="329"/>
      <c r="C87" s="307" t="s">
        <v>1210</v>
      </c>
      <c r="D87" s="307"/>
      <c r="E87" s="307"/>
      <c r="F87" s="328" t="s">
        <v>1193</v>
      </c>
      <c r="G87" s="327"/>
      <c r="H87" s="307" t="s">
        <v>1211</v>
      </c>
      <c r="I87" s="307" t="s">
        <v>1189</v>
      </c>
      <c r="J87" s="307">
        <v>20</v>
      </c>
      <c r="K87" s="320"/>
    </row>
    <row r="88" ht="15" customHeight="1">
      <c r="B88" s="329"/>
      <c r="C88" s="307" t="s">
        <v>1212</v>
      </c>
      <c r="D88" s="307"/>
      <c r="E88" s="307"/>
      <c r="F88" s="328" t="s">
        <v>1193</v>
      </c>
      <c r="G88" s="327"/>
      <c r="H88" s="307" t="s">
        <v>1213</v>
      </c>
      <c r="I88" s="307" t="s">
        <v>1189</v>
      </c>
      <c r="J88" s="307">
        <v>50</v>
      </c>
      <c r="K88" s="320"/>
    </row>
    <row r="89" ht="15" customHeight="1">
      <c r="B89" s="329"/>
      <c r="C89" s="307" t="s">
        <v>1214</v>
      </c>
      <c r="D89" s="307"/>
      <c r="E89" s="307"/>
      <c r="F89" s="328" t="s">
        <v>1193</v>
      </c>
      <c r="G89" s="327"/>
      <c r="H89" s="307" t="s">
        <v>1214</v>
      </c>
      <c r="I89" s="307" t="s">
        <v>1189</v>
      </c>
      <c r="J89" s="307">
        <v>50</v>
      </c>
      <c r="K89" s="320"/>
    </row>
    <row r="90" ht="15" customHeight="1">
      <c r="B90" s="329"/>
      <c r="C90" s="307" t="s">
        <v>152</v>
      </c>
      <c r="D90" s="307"/>
      <c r="E90" s="307"/>
      <c r="F90" s="328" t="s">
        <v>1193</v>
      </c>
      <c r="G90" s="327"/>
      <c r="H90" s="307" t="s">
        <v>1215</v>
      </c>
      <c r="I90" s="307" t="s">
        <v>1189</v>
      </c>
      <c r="J90" s="307">
        <v>255</v>
      </c>
      <c r="K90" s="320"/>
    </row>
    <row r="91" ht="15" customHeight="1">
      <c r="B91" s="329"/>
      <c r="C91" s="307" t="s">
        <v>1216</v>
      </c>
      <c r="D91" s="307"/>
      <c r="E91" s="307"/>
      <c r="F91" s="328" t="s">
        <v>1187</v>
      </c>
      <c r="G91" s="327"/>
      <c r="H91" s="307" t="s">
        <v>1217</v>
      </c>
      <c r="I91" s="307" t="s">
        <v>1218</v>
      </c>
      <c r="J91" s="307"/>
      <c r="K91" s="320"/>
    </row>
    <row r="92" ht="15" customHeight="1">
      <c r="B92" s="329"/>
      <c r="C92" s="307" t="s">
        <v>1219</v>
      </c>
      <c r="D92" s="307"/>
      <c r="E92" s="307"/>
      <c r="F92" s="328" t="s">
        <v>1187</v>
      </c>
      <c r="G92" s="327"/>
      <c r="H92" s="307" t="s">
        <v>1220</v>
      </c>
      <c r="I92" s="307" t="s">
        <v>1221</v>
      </c>
      <c r="J92" s="307"/>
      <c r="K92" s="320"/>
    </row>
    <row r="93" ht="15" customHeight="1">
      <c r="B93" s="329"/>
      <c r="C93" s="307" t="s">
        <v>1222</v>
      </c>
      <c r="D93" s="307"/>
      <c r="E93" s="307"/>
      <c r="F93" s="328" t="s">
        <v>1187</v>
      </c>
      <c r="G93" s="327"/>
      <c r="H93" s="307" t="s">
        <v>1222</v>
      </c>
      <c r="I93" s="307" t="s">
        <v>1221</v>
      </c>
      <c r="J93" s="307"/>
      <c r="K93" s="320"/>
    </row>
    <row r="94" ht="15" customHeight="1">
      <c r="B94" s="329"/>
      <c r="C94" s="307" t="s">
        <v>42</v>
      </c>
      <c r="D94" s="307"/>
      <c r="E94" s="307"/>
      <c r="F94" s="328" t="s">
        <v>1187</v>
      </c>
      <c r="G94" s="327"/>
      <c r="H94" s="307" t="s">
        <v>1223</v>
      </c>
      <c r="I94" s="307" t="s">
        <v>1221</v>
      </c>
      <c r="J94" s="307"/>
      <c r="K94" s="320"/>
    </row>
    <row r="95" ht="15" customHeight="1">
      <c r="B95" s="329"/>
      <c r="C95" s="307" t="s">
        <v>52</v>
      </c>
      <c r="D95" s="307"/>
      <c r="E95" s="307"/>
      <c r="F95" s="328" t="s">
        <v>1187</v>
      </c>
      <c r="G95" s="327"/>
      <c r="H95" s="307" t="s">
        <v>1224</v>
      </c>
      <c r="I95" s="307" t="s">
        <v>1221</v>
      </c>
      <c r="J95" s="307"/>
      <c r="K95" s="320"/>
    </row>
    <row r="96" ht="15" customHeight="1">
      <c r="B96" s="332"/>
      <c r="C96" s="333"/>
      <c r="D96" s="333"/>
      <c r="E96" s="333"/>
      <c r="F96" s="333"/>
      <c r="G96" s="333"/>
      <c r="H96" s="333"/>
      <c r="I96" s="333"/>
      <c r="J96" s="333"/>
      <c r="K96" s="334"/>
    </row>
    <row r="97" ht="18.75" customHeight="1">
      <c r="B97" s="335"/>
      <c r="C97" s="336"/>
      <c r="D97" s="336"/>
      <c r="E97" s="336"/>
      <c r="F97" s="336"/>
      <c r="G97" s="336"/>
      <c r="H97" s="336"/>
      <c r="I97" s="336"/>
      <c r="J97" s="336"/>
      <c r="K97" s="335"/>
    </row>
    <row r="98" ht="18.75" customHeight="1">
      <c r="B98" s="314"/>
      <c r="C98" s="314"/>
      <c r="D98" s="314"/>
      <c r="E98" s="314"/>
      <c r="F98" s="314"/>
      <c r="G98" s="314"/>
      <c r="H98" s="314"/>
      <c r="I98" s="314"/>
      <c r="J98" s="314"/>
      <c r="K98" s="314"/>
    </row>
    <row r="99" ht="7.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7"/>
    </row>
    <row r="100" ht="45" customHeight="1">
      <c r="B100" s="318"/>
      <c r="C100" s="319" t="s">
        <v>1225</v>
      </c>
      <c r="D100" s="319"/>
      <c r="E100" s="319"/>
      <c r="F100" s="319"/>
      <c r="G100" s="319"/>
      <c r="H100" s="319"/>
      <c r="I100" s="319"/>
      <c r="J100" s="319"/>
      <c r="K100" s="320"/>
    </row>
    <row r="101" ht="17.25" customHeight="1">
      <c r="B101" s="318"/>
      <c r="C101" s="321" t="s">
        <v>1181</v>
      </c>
      <c r="D101" s="321"/>
      <c r="E101" s="321"/>
      <c r="F101" s="321" t="s">
        <v>1182</v>
      </c>
      <c r="G101" s="322"/>
      <c r="H101" s="321" t="s">
        <v>147</v>
      </c>
      <c r="I101" s="321" t="s">
        <v>61</v>
      </c>
      <c r="J101" s="321" t="s">
        <v>1183</v>
      </c>
      <c r="K101" s="320"/>
    </row>
    <row r="102" ht="17.25" customHeight="1">
      <c r="B102" s="318"/>
      <c r="C102" s="323" t="s">
        <v>1184</v>
      </c>
      <c r="D102" s="323"/>
      <c r="E102" s="323"/>
      <c r="F102" s="324" t="s">
        <v>1185</v>
      </c>
      <c r="G102" s="325"/>
      <c r="H102" s="323"/>
      <c r="I102" s="323"/>
      <c r="J102" s="323" t="s">
        <v>1186</v>
      </c>
      <c r="K102" s="320"/>
    </row>
    <row r="103" ht="5.25" customHeight="1">
      <c r="B103" s="318"/>
      <c r="C103" s="321"/>
      <c r="D103" s="321"/>
      <c r="E103" s="321"/>
      <c r="F103" s="321"/>
      <c r="G103" s="337"/>
      <c r="H103" s="321"/>
      <c r="I103" s="321"/>
      <c r="J103" s="321"/>
      <c r="K103" s="320"/>
    </row>
    <row r="104" ht="15" customHeight="1">
      <c r="B104" s="318"/>
      <c r="C104" s="307" t="s">
        <v>57</v>
      </c>
      <c r="D104" s="326"/>
      <c r="E104" s="326"/>
      <c r="F104" s="328" t="s">
        <v>1187</v>
      </c>
      <c r="G104" s="337"/>
      <c r="H104" s="307" t="s">
        <v>1226</v>
      </c>
      <c r="I104" s="307" t="s">
        <v>1189</v>
      </c>
      <c r="J104" s="307">
        <v>20</v>
      </c>
      <c r="K104" s="320"/>
    </row>
    <row r="105" ht="15" customHeight="1">
      <c r="B105" s="318"/>
      <c r="C105" s="307" t="s">
        <v>1190</v>
      </c>
      <c r="D105" s="307"/>
      <c r="E105" s="307"/>
      <c r="F105" s="328" t="s">
        <v>1187</v>
      </c>
      <c r="G105" s="307"/>
      <c r="H105" s="307" t="s">
        <v>1226</v>
      </c>
      <c r="I105" s="307" t="s">
        <v>1189</v>
      </c>
      <c r="J105" s="307">
        <v>120</v>
      </c>
      <c r="K105" s="320"/>
    </row>
    <row r="106" ht="15" customHeight="1">
      <c r="B106" s="329"/>
      <c r="C106" s="307" t="s">
        <v>1192</v>
      </c>
      <c r="D106" s="307"/>
      <c r="E106" s="307"/>
      <c r="F106" s="328" t="s">
        <v>1193</v>
      </c>
      <c r="G106" s="307"/>
      <c r="H106" s="307" t="s">
        <v>1226</v>
      </c>
      <c r="I106" s="307" t="s">
        <v>1189</v>
      </c>
      <c r="J106" s="307">
        <v>50</v>
      </c>
      <c r="K106" s="320"/>
    </row>
    <row r="107" ht="15" customHeight="1">
      <c r="B107" s="329"/>
      <c r="C107" s="307" t="s">
        <v>1195</v>
      </c>
      <c r="D107" s="307"/>
      <c r="E107" s="307"/>
      <c r="F107" s="328" t="s">
        <v>1187</v>
      </c>
      <c r="G107" s="307"/>
      <c r="H107" s="307" t="s">
        <v>1226</v>
      </c>
      <c r="I107" s="307" t="s">
        <v>1197</v>
      </c>
      <c r="J107" s="307"/>
      <c r="K107" s="320"/>
    </row>
    <row r="108" ht="15" customHeight="1">
      <c r="B108" s="329"/>
      <c r="C108" s="307" t="s">
        <v>1206</v>
      </c>
      <c r="D108" s="307"/>
      <c r="E108" s="307"/>
      <c r="F108" s="328" t="s">
        <v>1193</v>
      </c>
      <c r="G108" s="307"/>
      <c r="H108" s="307" t="s">
        <v>1226</v>
      </c>
      <c r="I108" s="307" t="s">
        <v>1189</v>
      </c>
      <c r="J108" s="307">
        <v>50</v>
      </c>
      <c r="K108" s="320"/>
    </row>
    <row r="109" ht="15" customHeight="1">
      <c r="B109" s="329"/>
      <c r="C109" s="307" t="s">
        <v>1214</v>
      </c>
      <c r="D109" s="307"/>
      <c r="E109" s="307"/>
      <c r="F109" s="328" t="s">
        <v>1193</v>
      </c>
      <c r="G109" s="307"/>
      <c r="H109" s="307" t="s">
        <v>1226</v>
      </c>
      <c r="I109" s="307" t="s">
        <v>1189</v>
      </c>
      <c r="J109" s="307">
        <v>50</v>
      </c>
      <c r="K109" s="320"/>
    </row>
    <row r="110" ht="15" customHeight="1">
      <c r="B110" s="329"/>
      <c r="C110" s="307" t="s">
        <v>1212</v>
      </c>
      <c r="D110" s="307"/>
      <c r="E110" s="307"/>
      <c r="F110" s="328" t="s">
        <v>1193</v>
      </c>
      <c r="G110" s="307"/>
      <c r="H110" s="307" t="s">
        <v>1226</v>
      </c>
      <c r="I110" s="307" t="s">
        <v>1189</v>
      </c>
      <c r="J110" s="307">
        <v>50</v>
      </c>
      <c r="K110" s="320"/>
    </row>
    <row r="111" ht="15" customHeight="1">
      <c r="B111" s="329"/>
      <c r="C111" s="307" t="s">
        <v>57</v>
      </c>
      <c r="D111" s="307"/>
      <c r="E111" s="307"/>
      <c r="F111" s="328" t="s">
        <v>1187</v>
      </c>
      <c r="G111" s="307"/>
      <c r="H111" s="307" t="s">
        <v>1227</v>
      </c>
      <c r="I111" s="307" t="s">
        <v>1189</v>
      </c>
      <c r="J111" s="307">
        <v>20</v>
      </c>
      <c r="K111" s="320"/>
    </row>
    <row r="112" ht="15" customHeight="1">
      <c r="B112" s="329"/>
      <c r="C112" s="307" t="s">
        <v>1228</v>
      </c>
      <c r="D112" s="307"/>
      <c r="E112" s="307"/>
      <c r="F112" s="328" t="s">
        <v>1187</v>
      </c>
      <c r="G112" s="307"/>
      <c r="H112" s="307" t="s">
        <v>1229</v>
      </c>
      <c r="I112" s="307" t="s">
        <v>1189</v>
      </c>
      <c r="J112" s="307">
        <v>120</v>
      </c>
      <c r="K112" s="320"/>
    </row>
    <row r="113" ht="15" customHeight="1">
      <c r="B113" s="329"/>
      <c r="C113" s="307" t="s">
        <v>42</v>
      </c>
      <c r="D113" s="307"/>
      <c r="E113" s="307"/>
      <c r="F113" s="328" t="s">
        <v>1187</v>
      </c>
      <c r="G113" s="307"/>
      <c r="H113" s="307" t="s">
        <v>1230</v>
      </c>
      <c r="I113" s="307" t="s">
        <v>1221</v>
      </c>
      <c r="J113" s="307"/>
      <c r="K113" s="320"/>
    </row>
    <row r="114" ht="15" customHeight="1">
      <c r="B114" s="329"/>
      <c r="C114" s="307" t="s">
        <v>52</v>
      </c>
      <c r="D114" s="307"/>
      <c r="E114" s="307"/>
      <c r="F114" s="328" t="s">
        <v>1187</v>
      </c>
      <c r="G114" s="307"/>
      <c r="H114" s="307" t="s">
        <v>1231</v>
      </c>
      <c r="I114" s="307" t="s">
        <v>1221</v>
      </c>
      <c r="J114" s="307"/>
      <c r="K114" s="320"/>
    </row>
    <row r="115" ht="15" customHeight="1">
      <c r="B115" s="329"/>
      <c r="C115" s="307" t="s">
        <v>61</v>
      </c>
      <c r="D115" s="307"/>
      <c r="E115" s="307"/>
      <c r="F115" s="328" t="s">
        <v>1187</v>
      </c>
      <c r="G115" s="307"/>
      <c r="H115" s="307" t="s">
        <v>1232</v>
      </c>
      <c r="I115" s="307" t="s">
        <v>1233</v>
      </c>
      <c r="J115" s="307"/>
      <c r="K115" s="320"/>
    </row>
    <row r="116" ht="15" customHeight="1">
      <c r="B116" s="332"/>
      <c r="C116" s="338"/>
      <c r="D116" s="338"/>
      <c r="E116" s="338"/>
      <c r="F116" s="338"/>
      <c r="G116" s="338"/>
      <c r="H116" s="338"/>
      <c r="I116" s="338"/>
      <c r="J116" s="338"/>
      <c r="K116" s="334"/>
    </row>
    <row r="117" ht="18.75" customHeight="1">
      <c r="B117" s="339"/>
      <c r="C117" s="303"/>
      <c r="D117" s="303"/>
      <c r="E117" s="303"/>
      <c r="F117" s="340"/>
      <c r="G117" s="303"/>
      <c r="H117" s="303"/>
      <c r="I117" s="303"/>
      <c r="J117" s="303"/>
      <c r="K117" s="339"/>
    </row>
    <row r="118" ht="18.75" customHeight="1"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</row>
    <row r="119" ht="7.5" customHeight="1">
      <c r="B119" s="341"/>
      <c r="C119" s="342"/>
      <c r="D119" s="342"/>
      <c r="E119" s="342"/>
      <c r="F119" s="342"/>
      <c r="G119" s="342"/>
      <c r="H119" s="342"/>
      <c r="I119" s="342"/>
      <c r="J119" s="342"/>
      <c r="K119" s="343"/>
    </row>
    <row r="120" ht="45" customHeight="1">
      <c r="B120" s="344"/>
      <c r="C120" s="297" t="s">
        <v>1234</v>
      </c>
      <c r="D120" s="297"/>
      <c r="E120" s="297"/>
      <c r="F120" s="297"/>
      <c r="G120" s="297"/>
      <c r="H120" s="297"/>
      <c r="I120" s="297"/>
      <c r="J120" s="297"/>
      <c r="K120" s="345"/>
    </row>
    <row r="121" ht="17.25" customHeight="1">
      <c r="B121" s="346"/>
      <c r="C121" s="321" t="s">
        <v>1181</v>
      </c>
      <c r="D121" s="321"/>
      <c r="E121" s="321"/>
      <c r="F121" s="321" t="s">
        <v>1182</v>
      </c>
      <c r="G121" s="322"/>
      <c r="H121" s="321" t="s">
        <v>147</v>
      </c>
      <c r="I121" s="321" t="s">
        <v>61</v>
      </c>
      <c r="J121" s="321" t="s">
        <v>1183</v>
      </c>
      <c r="K121" s="347"/>
    </row>
    <row r="122" ht="17.25" customHeight="1">
      <c r="B122" s="346"/>
      <c r="C122" s="323" t="s">
        <v>1184</v>
      </c>
      <c r="D122" s="323"/>
      <c r="E122" s="323"/>
      <c r="F122" s="324" t="s">
        <v>1185</v>
      </c>
      <c r="G122" s="325"/>
      <c r="H122" s="323"/>
      <c r="I122" s="323"/>
      <c r="J122" s="323" t="s">
        <v>1186</v>
      </c>
      <c r="K122" s="347"/>
    </row>
    <row r="123" ht="5.25" customHeight="1">
      <c r="B123" s="348"/>
      <c r="C123" s="326"/>
      <c r="D123" s="326"/>
      <c r="E123" s="326"/>
      <c r="F123" s="326"/>
      <c r="G123" s="307"/>
      <c r="H123" s="326"/>
      <c r="I123" s="326"/>
      <c r="J123" s="326"/>
      <c r="K123" s="349"/>
    </row>
    <row r="124" ht="15" customHeight="1">
      <c r="B124" s="348"/>
      <c r="C124" s="307" t="s">
        <v>1190</v>
      </c>
      <c r="D124" s="326"/>
      <c r="E124" s="326"/>
      <c r="F124" s="328" t="s">
        <v>1187</v>
      </c>
      <c r="G124" s="307"/>
      <c r="H124" s="307" t="s">
        <v>1226</v>
      </c>
      <c r="I124" s="307" t="s">
        <v>1189</v>
      </c>
      <c r="J124" s="307">
        <v>120</v>
      </c>
      <c r="K124" s="350"/>
    </row>
    <row r="125" ht="15" customHeight="1">
      <c r="B125" s="348"/>
      <c r="C125" s="307" t="s">
        <v>1235</v>
      </c>
      <c r="D125" s="307"/>
      <c r="E125" s="307"/>
      <c r="F125" s="328" t="s">
        <v>1187</v>
      </c>
      <c r="G125" s="307"/>
      <c r="H125" s="307" t="s">
        <v>1236</v>
      </c>
      <c r="I125" s="307" t="s">
        <v>1189</v>
      </c>
      <c r="J125" s="307" t="s">
        <v>1237</v>
      </c>
      <c r="K125" s="350"/>
    </row>
    <row r="126" ht="15" customHeight="1">
      <c r="B126" s="348"/>
      <c r="C126" s="307" t="s">
        <v>1142</v>
      </c>
      <c r="D126" s="307"/>
      <c r="E126" s="307"/>
      <c r="F126" s="328" t="s">
        <v>1187</v>
      </c>
      <c r="G126" s="307"/>
      <c r="H126" s="307" t="s">
        <v>1238</v>
      </c>
      <c r="I126" s="307" t="s">
        <v>1189</v>
      </c>
      <c r="J126" s="307" t="s">
        <v>1237</v>
      </c>
      <c r="K126" s="350"/>
    </row>
    <row r="127" ht="15" customHeight="1">
      <c r="B127" s="348"/>
      <c r="C127" s="307" t="s">
        <v>1198</v>
      </c>
      <c r="D127" s="307"/>
      <c r="E127" s="307"/>
      <c r="F127" s="328" t="s">
        <v>1193</v>
      </c>
      <c r="G127" s="307"/>
      <c r="H127" s="307" t="s">
        <v>1199</v>
      </c>
      <c r="I127" s="307" t="s">
        <v>1189</v>
      </c>
      <c r="J127" s="307">
        <v>15</v>
      </c>
      <c r="K127" s="350"/>
    </row>
    <row r="128" ht="15" customHeight="1">
      <c r="B128" s="348"/>
      <c r="C128" s="330" t="s">
        <v>1200</v>
      </c>
      <c r="D128" s="330"/>
      <c r="E128" s="330"/>
      <c r="F128" s="331" t="s">
        <v>1193</v>
      </c>
      <c r="G128" s="330"/>
      <c r="H128" s="330" t="s">
        <v>1201</v>
      </c>
      <c r="I128" s="330" t="s">
        <v>1189</v>
      </c>
      <c r="J128" s="330">
        <v>15</v>
      </c>
      <c r="K128" s="350"/>
    </row>
    <row r="129" ht="15" customHeight="1">
      <c r="B129" s="348"/>
      <c r="C129" s="330" t="s">
        <v>1202</v>
      </c>
      <c r="D129" s="330"/>
      <c r="E129" s="330"/>
      <c r="F129" s="331" t="s">
        <v>1193</v>
      </c>
      <c r="G129" s="330"/>
      <c r="H129" s="330" t="s">
        <v>1203</v>
      </c>
      <c r="I129" s="330" t="s">
        <v>1189</v>
      </c>
      <c r="J129" s="330">
        <v>20</v>
      </c>
      <c r="K129" s="350"/>
    </row>
    <row r="130" ht="15" customHeight="1">
      <c r="B130" s="348"/>
      <c r="C130" s="330" t="s">
        <v>1204</v>
      </c>
      <c r="D130" s="330"/>
      <c r="E130" s="330"/>
      <c r="F130" s="331" t="s">
        <v>1193</v>
      </c>
      <c r="G130" s="330"/>
      <c r="H130" s="330" t="s">
        <v>1205</v>
      </c>
      <c r="I130" s="330" t="s">
        <v>1189</v>
      </c>
      <c r="J130" s="330">
        <v>20</v>
      </c>
      <c r="K130" s="350"/>
    </row>
    <row r="131" ht="15" customHeight="1">
      <c r="B131" s="348"/>
      <c r="C131" s="307" t="s">
        <v>1192</v>
      </c>
      <c r="D131" s="307"/>
      <c r="E131" s="307"/>
      <c r="F131" s="328" t="s">
        <v>1193</v>
      </c>
      <c r="G131" s="307"/>
      <c r="H131" s="307" t="s">
        <v>1226</v>
      </c>
      <c r="I131" s="307" t="s">
        <v>1189</v>
      </c>
      <c r="J131" s="307">
        <v>50</v>
      </c>
      <c r="K131" s="350"/>
    </row>
    <row r="132" ht="15" customHeight="1">
      <c r="B132" s="348"/>
      <c r="C132" s="307" t="s">
        <v>1206</v>
      </c>
      <c r="D132" s="307"/>
      <c r="E132" s="307"/>
      <c r="F132" s="328" t="s">
        <v>1193</v>
      </c>
      <c r="G132" s="307"/>
      <c r="H132" s="307" t="s">
        <v>1226</v>
      </c>
      <c r="I132" s="307" t="s">
        <v>1189</v>
      </c>
      <c r="J132" s="307">
        <v>50</v>
      </c>
      <c r="K132" s="350"/>
    </row>
    <row r="133" ht="15" customHeight="1">
      <c r="B133" s="348"/>
      <c r="C133" s="307" t="s">
        <v>1212</v>
      </c>
      <c r="D133" s="307"/>
      <c r="E133" s="307"/>
      <c r="F133" s="328" t="s">
        <v>1193</v>
      </c>
      <c r="G133" s="307"/>
      <c r="H133" s="307" t="s">
        <v>1226</v>
      </c>
      <c r="I133" s="307" t="s">
        <v>1189</v>
      </c>
      <c r="J133" s="307">
        <v>50</v>
      </c>
      <c r="K133" s="350"/>
    </row>
    <row r="134" ht="15" customHeight="1">
      <c r="B134" s="348"/>
      <c r="C134" s="307" t="s">
        <v>1214</v>
      </c>
      <c r="D134" s="307"/>
      <c r="E134" s="307"/>
      <c r="F134" s="328" t="s">
        <v>1193</v>
      </c>
      <c r="G134" s="307"/>
      <c r="H134" s="307" t="s">
        <v>1226</v>
      </c>
      <c r="I134" s="307" t="s">
        <v>1189</v>
      </c>
      <c r="J134" s="307">
        <v>50</v>
      </c>
      <c r="K134" s="350"/>
    </row>
    <row r="135" ht="15" customHeight="1">
      <c r="B135" s="348"/>
      <c r="C135" s="307" t="s">
        <v>152</v>
      </c>
      <c r="D135" s="307"/>
      <c r="E135" s="307"/>
      <c r="F135" s="328" t="s">
        <v>1193</v>
      </c>
      <c r="G135" s="307"/>
      <c r="H135" s="307" t="s">
        <v>1239</v>
      </c>
      <c r="I135" s="307" t="s">
        <v>1189</v>
      </c>
      <c r="J135" s="307">
        <v>255</v>
      </c>
      <c r="K135" s="350"/>
    </row>
    <row r="136" ht="15" customHeight="1">
      <c r="B136" s="348"/>
      <c r="C136" s="307" t="s">
        <v>1216</v>
      </c>
      <c r="D136" s="307"/>
      <c r="E136" s="307"/>
      <c r="F136" s="328" t="s">
        <v>1187</v>
      </c>
      <c r="G136" s="307"/>
      <c r="H136" s="307" t="s">
        <v>1240</v>
      </c>
      <c r="I136" s="307" t="s">
        <v>1218</v>
      </c>
      <c r="J136" s="307"/>
      <c r="K136" s="350"/>
    </row>
    <row r="137" ht="15" customHeight="1">
      <c r="B137" s="348"/>
      <c r="C137" s="307" t="s">
        <v>1219</v>
      </c>
      <c r="D137" s="307"/>
      <c r="E137" s="307"/>
      <c r="F137" s="328" t="s">
        <v>1187</v>
      </c>
      <c r="G137" s="307"/>
      <c r="H137" s="307" t="s">
        <v>1241</v>
      </c>
      <c r="I137" s="307" t="s">
        <v>1221</v>
      </c>
      <c r="J137" s="307"/>
      <c r="K137" s="350"/>
    </row>
    <row r="138" ht="15" customHeight="1">
      <c r="B138" s="348"/>
      <c r="C138" s="307" t="s">
        <v>1222</v>
      </c>
      <c r="D138" s="307"/>
      <c r="E138" s="307"/>
      <c r="F138" s="328" t="s">
        <v>1187</v>
      </c>
      <c r="G138" s="307"/>
      <c r="H138" s="307" t="s">
        <v>1222</v>
      </c>
      <c r="I138" s="307" t="s">
        <v>1221</v>
      </c>
      <c r="J138" s="307"/>
      <c r="K138" s="350"/>
    </row>
    <row r="139" ht="15" customHeight="1">
      <c r="B139" s="348"/>
      <c r="C139" s="307" t="s">
        <v>42</v>
      </c>
      <c r="D139" s="307"/>
      <c r="E139" s="307"/>
      <c r="F139" s="328" t="s">
        <v>1187</v>
      </c>
      <c r="G139" s="307"/>
      <c r="H139" s="307" t="s">
        <v>1242</v>
      </c>
      <c r="I139" s="307" t="s">
        <v>1221</v>
      </c>
      <c r="J139" s="307"/>
      <c r="K139" s="350"/>
    </row>
    <row r="140" ht="15" customHeight="1">
      <c r="B140" s="348"/>
      <c r="C140" s="307" t="s">
        <v>1243</v>
      </c>
      <c r="D140" s="307"/>
      <c r="E140" s="307"/>
      <c r="F140" s="328" t="s">
        <v>1187</v>
      </c>
      <c r="G140" s="307"/>
      <c r="H140" s="307" t="s">
        <v>1244</v>
      </c>
      <c r="I140" s="307" t="s">
        <v>1221</v>
      </c>
      <c r="J140" s="307"/>
      <c r="K140" s="350"/>
    </row>
    <row r="141" ht="15" customHeight="1">
      <c r="B141" s="351"/>
      <c r="C141" s="352"/>
      <c r="D141" s="352"/>
      <c r="E141" s="352"/>
      <c r="F141" s="352"/>
      <c r="G141" s="352"/>
      <c r="H141" s="352"/>
      <c r="I141" s="352"/>
      <c r="J141" s="352"/>
      <c r="K141" s="353"/>
    </row>
    <row r="142" ht="18.75" customHeight="1">
      <c r="B142" s="303"/>
      <c r="C142" s="303"/>
      <c r="D142" s="303"/>
      <c r="E142" s="303"/>
      <c r="F142" s="340"/>
      <c r="G142" s="303"/>
      <c r="H142" s="303"/>
      <c r="I142" s="303"/>
      <c r="J142" s="303"/>
      <c r="K142" s="303"/>
    </row>
    <row r="143" ht="18.75" customHeight="1">
      <c r="B143" s="314"/>
      <c r="C143" s="314"/>
      <c r="D143" s="314"/>
      <c r="E143" s="314"/>
      <c r="F143" s="314"/>
      <c r="G143" s="314"/>
      <c r="H143" s="314"/>
      <c r="I143" s="314"/>
      <c r="J143" s="314"/>
      <c r="K143" s="314"/>
    </row>
    <row r="144" ht="7.5" customHeight="1">
      <c r="B144" s="315"/>
      <c r="C144" s="316"/>
      <c r="D144" s="316"/>
      <c r="E144" s="316"/>
      <c r="F144" s="316"/>
      <c r="G144" s="316"/>
      <c r="H144" s="316"/>
      <c r="I144" s="316"/>
      <c r="J144" s="316"/>
      <c r="K144" s="317"/>
    </row>
    <row r="145" ht="45" customHeight="1">
      <c r="B145" s="318"/>
      <c r="C145" s="319" t="s">
        <v>1245</v>
      </c>
      <c r="D145" s="319"/>
      <c r="E145" s="319"/>
      <c r="F145" s="319"/>
      <c r="G145" s="319"/>
      <c r="H145" s="319"/>
      <c r="I145" s="319"/>
      <c r="J145" s="319"/>
      <c r="K145" s="320"/>
    </row>
    <row r="146" ht="17.25" customHeight="1">
      <c r="B146" s="318"/>
      <c r="C146" s="321" t="s">
        <v>1181</v>
      </c>
      <c r="D146" s="321"/>
      <c r="E146" s="321"/>
      <c r="F146" s="321" t="s">
        <v>1182</v>
      </c>
      <c r="G146" s="322"/>
      <c r="H146" s="321" t="s">
        <v>147</v>
      </c>
      <c r="I146" s="321" t="s">
        <v>61</v>
      </c>
      <c r="J146" s="321" t="s">
        <v>1183</v>
      </c>
      <c r="K146" s="320"/>
    </row>
    <row r="147" ht="17.25" customHeight="1">
      <c r="B147" s="318"/>
      <c r="C147" s="323" t="s">
        <v>1184</v>
      </c>
      <c r="D147" s="323"/>
      <c r="E147" s="323"/>
      <c r="F147" s="324" t="s">
        <v>1185</v>
      </c>
      <c r="G147" s="325"/>
      <c r="H147" s="323"/>
      <c r="I147" s="323"/>
      <c r="J147" s="323" t="s">
        <v>1186</v>
      </c>
      <c r="K147" s="320"/>
    </row>
    <row r="148" ht="5.25" customHeight="1">
      <c r="B148" s="329"/>
      <c r="C148" s="326"/>
      <c r="D148" s="326"/>
      <c r="E148" s="326"/>
      <c r="F148" s="326"/>
      <c r="G148" s="327"/>
      <c r="H148" s="326"/>
      <c r="I148" s="326"/>
      <c r="J148" s="326"/>
      <c r="K148" s="350"/>
    </row>
    <row r="149" ht="15" customHeight="1">
      <c r="B149" s="329"/>
      <c r="C149" s="354" t="s">
        <v>1190</v>
      </c>
      <c r="D149" s="307"/>
      <c r="E149" s="307"/>
      <c r="F149" s="355" t="s">
        <v>1187</v>
      </c>
      <c r="G149" s="307"/>
      <c r="H149" s="354" t="s">
        <v>1226</v>
      </c>
      <c r="I149" s="354" t="s">
        <v>1189</v>
      </c>
      <c r="J149" s="354">
        <v>120</v>
      </c>
      <c r="K149" s="350"/>
    </row>
    <row r="150" ht="15" customHeight="1">
      <c r="B150" s="329"/>
      <c r="C150" s="354" t="s">
        <v>1235</v>
      </c>
      <c r="D150" s="307"/>
      <c r="E150" s="307"/>
      <c r="F150" s="355" t="s">
        <v>1187</v>
      </c>
      <c r="G150" s="307"/>
      <c r="H150" s="354" t="s">
        <v>1246</v>
      </c>
      <c r="I150" s="354" t="s">
        <v>1189</v>
      </c>
      <c r="J150" s="354" t="s">
        <v>1237</v>
      </c>
      <c r="K150" s="350"/>
    </row>
    <row r="151" ht="15" customHeight="1">
      <c r="B151" s="329"/>
      <c r="C151" s="354" t="s">
        <v>1142</v>
      </c>
      <c r="D151" s="307"/>
      <c r="E151" s="307"/>
      <c r="F151" s="355" t="s">
        <v>1187</v>
      </c>
      <c r="G151" s="307"/>
      <c r="H151" s="354" t="s">
        <v>1247</v>
      </c>
      <c r="I151" s="354" t="s">
        <v>1189</v>
      </c>
      <c r="J151" s="354" t="s">
        <v>1237</v>
      </c>
      <c r="K151" s="350"/>
    </row>
    <row r="152" ht="15" customHeight="1">
      <c r="B152" s="329"/>
      <c r="C152" s="354" t="s">
        <v>1192</v>
      </c>
      <c r="D152" s="307"/>
      <c r="E152" s="307"/>
      <c r="F152" s="355" t="s">
        <v>1193</v>
      </c>
      <c r="G152" s="307"/>
      <c r="H152" s="354" t="s">
        <v>1226</v>
      </c>
      <c r="I152" s="354" t="s">
        <v>1189</v>
      </c>
      <c r="J152" s="354">
        <v>50</v>
      </c>
      <c r="K152" s="350"/>
    </row>
    <row r="153" ht="15" customHeight="1">
      <c r="B153" s="329"/>
      <c r="C153" s="354" t="s">
        <v>1195</v>
      </c>
      <c r="D153" s="307"/>
      <c r="E153" s="307"/>
      <c r="F153" s="355" t="s">
        <v>1187</v>
      </c>
      <c r="G153" s="307"/>
      <c r="H153" s="354" t="s">
        <v>1226</v>
      </c>
      <c r="I153" s="354" t="s">
        <v>1197</v>
      </c>
      <c r="J153" s="354"/>
      <c r="K153" s="350"/>
    </row>
    <row r="154" ht="15" customHeight="1">
      <c r="B154" s="329"/>
      <c r="C154" s="354" t="s">
        <v>1206</v>
      </c>
      <c r="D154" s="307"/>
      <c r="E154" s="307"/>
      <c r="F154" s="355" t="s">
        <v>1193</v>
      </c>
      <c r="G154" s="307"/>
      <c r="H154" s="354" t="s">
        <v>1226</v>
      </c>
      <c r="I154" s="354" t="s">
        <v>1189</v>
      </c>
      <c r="J154" s="354">
        <v>50</v>
      </c>
      <c r="K154" s="350"/>
    </row>
    <row r="155" ht="15" customHeight="1">
      <c r="B155" s="329"/>
      <c r="C155" s="354" t="s">
        <v>1214</v>
      </c>
      <c r="D155" s="307"/>
      <c r="E155" s="307"/>
      <c r="F155" s="355" t="s">
        <v>1193</v>
      </c>
      <c r="G155" s="307"/>
      <c r="H155" s="354" t="s">
        <v>1226</v>
      </c>
      <c r="I155" s="354" t="s">
        <v>1189</v>
      </c>
      <c r="J155" s="354">
        <v>50</v>
      </c>
      <c r="K155" s="350"/>
    </row>
    <row r="156" ht="15" customHeight="1">
      <c r="B156" s="329"/>
      <c r="C156" s="354" t="s">
        <v>1212</v>
      </c>
      <c r="D156" s="307"/>
      <c r="E156" s="307"/>
      <c r="F156" s="355" t="s">
        <v>1193</v>
      </c>
      <c r="G156" s="307"/>
      <c r="H156" s="354" t="s">
        <v>1226</v>
      </c>
      <c r="I156" s="354" t="s">
        <v>1189</v>
      </c>
      <c r="J156" s="354">
        <v>50</v>
      </c>
      <c r="K156" s="350"/>
    </row>
    <row r="157" ht="15" customHeight="1">
      <c r="B157" s="329"/>
      <c r="C157" s="354" t="s">
        <v>122</v>
      </c>
      <c r="D157" s="307"/>
      <c r="E157" s="307"/>
      <c r="F157" s="355" t="s">
        <v>1187</v>
      </c>
      <c r="G157" s="307"/>
      <c r="H157" s="354" t="s">
        <v>1248</v>
      </c>
      <c r="I157" s="354" t="s">
        <v>1189</v>
      </c>
      <c r="J157" s="354" t="s">
        <v>1249</v>
      </c>
      <c r="K157" s="350"/>
    </row>
    <row r="158" ht="15" customHeight="1">
      <c r="B158" s="329"/>
      <c r="C158" s="354" t="s">
        <v>1250</v>
      </c>
      <c r="D158" s="307"/>
      <c r="E158" s="307"/>
      <c r="F158" s="355" t="s">
        <v>1187</v>
      </c>
      <c r="G158" s="307"/>
      <c r="H158" s="354" t="s">
        <v>1251</v>
      </c>
      <c r="I158" s="354" t="s">
        <v>1221</v>
      </c>
      <c r="J158" s="354"/>
      <c r="K158" s="350"/>
    </row>
    <row r="159" ht="15" customHeight="1">
      <c r="B159" s="356"/>
      <c r="C159" s="338"/>
      <c r="D159" s="338"/>
      <c r="E159" s="338"/>
      <c r="F159" s="338"/>
      <c r="G159" s="338"/>
      <c r="H159" s="338"/>
      <c r="I159" s="338"/>
      <c r="J159" s="338"/>
      <c r="K159" s="357"/>
    </row>
    <row r="160" ht="18.75" customHeight="1">
      <c r="B160" s="303"/>
      <c r="C160" s="307"/>
      <c r="D160" s="307"/>
      <c r="E160" s="307"/>
      <c r="F160" s="328"/>
      <c r="G160" s="307"/>
      <c r="H160" s="307"/>
      <c r="I160" s="307"/>
      <c r="J160" s="307"/>
      <c r="K160" s="303"/>
    </row>
    <row r="161" ht="18.75" customHeight="1">
      <c r="B161" s="314"/>
      <c r="C161" s="314"/>
      <c r="D161" s="314"/>
      <c r="E161" s="314"/>
      <c r="F161" s="314"/>
      <c r="G161" s="314"/>
      <c r="H161" s="314"/>
      <c r="I161" s="314"/>
      <c r="J161" s="314"/>
      <c r="K161" s="314"/>
    </row>
    <row r="162" ht="7.5" customHeight="1">
      <c r="B162" s="293"/>
      <c r="C162" s="294"/>
      <c r="D162" s="294"/>
      <c r="E162" s="294"/>
      <c r="F162" s="294"/>
      <c r="G162" s="294"/>
      <c r="H162" s="294"/>
      <c r="I162" s="294"/>
      <c r="J162" s="294"/>
      <c r="K162" s="295"/>
    </row>
    <row r="163" ht="45" customHeight="1">
      <c r="B163" s="296"/>
      <c r="C163" s="297" t="s">
        <v>1252</v>
      </c>
      <c r="D163" s="297"/>
      <c r="E163" s="297"/>
      <c r="F163" s="297"/>
      <c r="G163" s="297"/>
      <c r="H163" s="297"/>
      <c r="I163" s="297"/>
      <c r="J163" s="297"/>
      <c r="K163" s="298"/>
    </row>
    <row r="164" ht="17.25" customHeight="1">
      <c r="B164" s="296"/>
      <c r="C164" s="321" t="s">
        <v>1181</v>
      </c>
      <c r="D164" s="321"/>
      <c r="E164" s="321"/>
      <c r="F164" s="321" t="s">
        <v>1182</v>
      </c>
      <c r="G164" s="358"/>
      <c r="H164" s="359" t="s">
        <v>147</v>
      </c>
      <c r="I164" s="359" t="s">
        <v>61</v>
      </c>
      <c r="J164" s="321" t="s">
        <v>1183</v>
      </c>
      <c r="K164" s="298"/>
    </row>
    <row r="165" ht="17.25" customHeight="1">
      <c r="B165" s="299"/>
      <c r="C165" s="323" t="s">
        <v>1184</v>
      </c>
      <c r="D165" s="323"/>
      <c r="E165" s="323"/>
      <c r="F165" s="324" t="s">
        <v>1185</v>
      </c>
      <c r="G165" s="360"/>
      <c r="H165" s="361"/>
      <c r="I165" s="361"/>
      <c r="J165" s="323" t="s">
        <v>1186</v>
      </c>
      <c r="K165" s="301"/>
    </row>
    <row r="166" ht="5.25" customHeight="1">
      <c r="B166" s="329"/>
      <c r="C166" s="326"/>
      <c r="D166" s="326"/>
      <c r="E166" s="326"/>
      <c r="F166" s="326"/>
      <c r="G166" s="327"/>
      <c r="H166" s="326"/>
      <c r="I166" s="326"/>
      <c r="J166" s="326"/>
      <c r="K166" s="350"/>
    </row>
    <row r="167" ht="15" customHeight="1">
      <c r="B167" s="329"/>
      <c r="C167" s="307" t="s">
        <v>1190</v>
      </c>
      <c r="D167" s="307"/>
      <c r="E167" s="307"/>
      <c r="F167" s="328" t="s">
        <v>1187</v>
      </c>
      <c r="G167" s="307"/>
      <c r="H167" s="307" t="s">
        <v>1226</v>
      </c>
      <c r="I167" s="307" t="s">
        <v>1189</v>
      </c>
      <c r="J167" s="307">
        <v>120</v>
      </c>
      <c r="K167" s="350"/>
    </row>
    <row r="168" ht="15" customHeight="1">
      <c r="B168" s="329"/>
      <c r="C168" s="307" t="s">
        <v>1235</v>
      </c>
      <c r="D168" s="307"/>
      <c r="E168" s="307"/>
      <c r="F168" s="328" t="s">
        <v>1187</v>
      </c>
      <c r="G168" s="307"/>
      <c r="H168" s="307" t="s">
        <v>1236</v>
      </c>
      <c r="I168" s="307" t="s">
        <v>1189</v>
      </c>
      <c r="J168" s="307" t="s">
        <v>1237</v>
      </c>
      <c r="K168" s="350"/>
    </row>
    <row r="169" ht="15" customHeight="1">
      <c r="B169" s="329"/>
      <c r="C169" s="307" t="s">
        <v>1142</v>
      </c>
      <c r="D169" s="307"/>
      <c r="E169" s="307"/>
      <c r="F169" s="328" t="s">
        <v>1187</v>
      </c>
      <c r="G169" s="307"/>
      <c r="H169" s="307" t="s">
        <v>1253</v>
      </c>
      <c r="I169" s="307" t="s">
        <v>1189</v>
      </c>
      <c r="J169" s="307" t="s">
        <v>1237</v>
      </c>
      <c r="K169" s="350"/>
    </row>
    <row r="170" ht="15" customHeight="1">
      <c r="B170" s="329"/>
      <c r="C170" s="307" t="s">
        <v>1192</v>
      </c>
      <c r="D170" s="307"/>
      <c r="E170" s="307"/>
      <c r="F170" s="328" t="s">
        <v>1193</v>
      </c>
      <c r="G170" s="307"/>
      <c r="H170" s="307" t="s">
        <v>1253</v>
      </c>
      <c r="I170" s="307" t="s">
        <v>1189</v>
      </c>
      <c r="J170" s="307">
        <v>50</v>
      </c>
      <c r="K170" s="350"/>
    </row>
    <row r="171" ht="15" customHeight="1">
      <c r="B171" s="329"/>
      <c r="C171" s="307" t="s">
        <v>1195</v>
      </c>
      <c r="D171" s="307"/>
      <c r="E171" s="307"/>
      <c r="F171" s="328" t="s">
        <v>1187</v>
      </c>
      <c r="G171" s="307"/>
      <c r="H171" s="307" t="s">
        <v>1253</v>
      </c>
      <c r="I171" s="307" t="s">
        <v>1197</v>
      </c>
      <c r="J171" s="307"/>
      <c r="K171" s="350"/>
    </row>
    <row r="172" ht="15" customHeight="1">
      <c r="B172" s="329"/>
      <c r="C172" s="307" t="s">
        <v>1206</v>
      </c>
      <c r="D172" s="307"/>
      <c r="E172" s="307"/>
      <c r="F172" s="328" t="s">
        <v>1193</v>
      </c>
      <c r="G172" s="307"/>
      <c r="H172" s="307" t="s">
        <v>1253</v>
      </c>
      <c r="I172" s="307" t="s">
        <v>1189</v>
      </c>
      <c r="J172" s="307">
        <v>50</v>
      </c>
      <c r="K172" s="350"/>
    </row>
    <row r="173" ht="15" customHeight="1">
      <c r="B173" s="329"/>
      <c r="C173" s="307" t="s">
        <v>1214</v>
      </c>
      <c r="D173" s="307"/>
      <c r="E173" s="307"/>
      <c r="F173" s="328" t="s">
        <v>1193</v>
      </c>
      <c r="G173" s="307"/>
      <c r="H173" s="307" t="s">
        <v>1253</v>
      </c>
      <c r="I173" s="307" t="s">
        <v>1189</v>
      </c>
      <c r="J173" s="307">
        <v>50</v>
      </c>
      <c r="K173" s="350"/>
    </row>
    <row r="174" ht="15" customHeight="1">
      <c r="B174" s="329"/>
      <c r="C174" s="307" t="s">
        <v>1212</v>
      </c>
      <c r="D174" s="307"/>
      <c r="E174" s="307"/>
      <c r="F174" s="328" t="s">
        <v>1193</v>
      </c>
      <c r="G174" s="307"/>
      <c r="H174" s="307" t="s">
        <v>1253</v>
      </c>
      <c r="I174" s="307" t="s">
        <v>1189</v>
      </c>
      <c r="J174" s="307">
        <v>50</v>
      </c>
      <c r="K174" s="350"/>
    </row>
    <row r="175" ht="15" customHeight="1">
      <c r="B175" s="329"/>
      <c r="C175" s="307" t="s">
        <v>146</v>
      </c>
      <c r="D175" s="307"/>
      <c r="E175" s="307"/>
      <c r="F175" s="328" t="s">
        <v>1187</v>
      </c>
      <c r="G175" s="307"/>
      <c r="H175" s="307" t="s">
        <v>1254</v>
      </c>
      <c r="I175" s="307" t="s">
        <v>1255</v>
      </c>
      <c r="J175" s="307"/>
      <c r="K175" s="350"/>
    </row>
    <row r="176" ht="15" customHeight="1">
      <c r="B176" s="329"/>
      <c r="C176" s="307" t="s">
        <v>61</v>
      </c>
      <c r="D176" s="307"/>
      <c r="E176" s="307"/>
      <c r="F176" s="328" t="s">
        <v>1187</v>
      </c>
      <c r="G176" s="307"/>
      <c r="H176" s="307" t="s">
        <v>1256</v>
      </c>
      <c r="I176" s="307" t="s">
        <v>1257</v>
      </c>
      <c r="J176" s="307">
        <v>1</v>
      </c>
      <c r="K176" s="350"/>
    </row>
    <row r="177" ht="15" customHeight="1">
      <c r="B177" s="329"/>
      <c r="C177" s="307" t="s">
        <v>57</v>
      </c>
      <c r="D177" s="307"/>
      <c r="E177" s="307"/>
      <c r="F177" s="328" t="s">
        <v>1187</v>
      </c>
      <c r="G177" s="307"/>
      <c r="H177" s="307" t="s">
        <v>1258</v>
      </c>
      <c r="I177" s="307" t="s">
        <v>1189</v>
      </c>
      <c r="J177" s="307">
        <v>20</v>
      </c>
      <c r="K177" s="350"/>
    </row>
    <row r="178" ht="15" customHeight="1">
      <c r="B178" s="329"/>
      <c r="C178" s="307" t="s">
        <v>147</v>
      </c>
      <c r="D178" s="307"/>
      <c r="E178" s="307"/>
      <c r="F178" s="328" t="s">
        <v>1187</v>
      </c>
      <c r="G178" s="307"/>
      <c r="H178" s="307" t="s">
        <v>1259</v>
      </c>
      <c r="I178" s="307" t="s">
        <v>1189</v>
      </c>
      <c r="J178" s="307">
        <v>255</v>
      </c>
      <c r="K178" s="350"/>
    </row>
    <row r="179" ht="15" customHeight="1">
      <c r="B179" s="329"/>
      <c r="C179" s="307" t="s">
        <v>148</v>
      </c>
      <c r="D179" s="307"/>
      <c r="E179" s="307"/>
      <c r="F179" s="328" t="s">
        <v>1187</v>
      </c>
      <c r="G179" s="307"/>
      <c r="H179" s="307" t="s">
        <v>1158</v>
      </c>
      <c r="I179" s="307" t="s">
        <v>1189</v>
      </c>
      <c r="J179" s="307">
        <v>10</v>
      </c>
      <c r="K179" s="350"/>
    </row>
    <row r="180" ht="15" customHeight="1">
      <c r="B180" s="329"/>
      <c r="C180" s="307" t="s">
        <v>149</v>
      </c>
      <c r="D180" s="307"/>
      <c r="E180" s="307"/>
      <c r="F180" s="328" t="s">
        <v>1187</v>
      </c>
      <c r="G180" s="307"/>
      <c r="H180" s="307" t="s">
        <v>1260</v>
      </c>
      <c r="I180" s="307" t="s">
        <v>1221</v>
      </c>
      <c r="J180" s="307"/>
      <c r="K180" s="350"/>
    </row>
    <row r="181" ht="15" customHeight="1">
      <c r="B181" s="329"/>
      <c r="C181" s="307" t="s">
        <v>1261</v>
      </c>
      <c r="D181" s="307"/>
      <c r="E181" s="307"/>
      <c r="F181" s="328" t="s">
        <v>1187</v>
      </c>
      <c r="G181" s="307"/>
      <c r="H181" s="307" t="s">
        <v>1262</v>
      </c>
      <c r="I181" s="307" t="s">
        <v>1221</v>
      </c>
      <c r="J181" s="307"/>
      <c r="K181" s="350"/>
    </row>
    <row r="182" ht="15" customHeight="1">
      <c r="B182" s="329"/>
      <c r="C182" s="307" t="s">
        <v>1250</v>
      </c>
      <c r="D182" s="307"/>
      <c r="E182" s="307"/>
      <c r="F182" s="328" t="s">
        <v>1187</v>
      </c>
      <c r="G182" s="307"/>
      <c r="H182" s="307" t="s">
        <v>1263</v>
      </c>
      <c r="I182" s="307" t="s">
        <v>1221</v>
      </c>
      <c r="J182" s="307"/>
      <c r="K182" s="350"/>
    </row>
    <row r="183" ht="15" customHeight="1">
      <c r="B183" s="329"/>
      <c r="C183" s="307" t="s">
        <v>151</v>
      </c>
      <c r="D183" s="307"/>
      <c r="E183" s="307"/>
      <c r="F183" s="328" t="s">
        <v>1193</v>
      </c>
      <c r="G183" s="307"/>
      <c r="H183" s="307" t="s">
        <v>1264</v>
      </c>
      <c r="I183" s="307" t="s">
        <v>1189</v>
      </c>
      <c r="J183" s="307">
        <v>50</v>
      </c>
      <c r="K183" s="350"/>
    </row>
    <row r="184" ht="15" customHeight="1">
      <c r="B184" s="329"/>
      <c r="C184" s="307" t="s">
        <v>1265</v>
      </c>
      <c r="D184" s="307"/>
      <c r="E184" s="307"/>
      <c r="F184" s="328" t="s">
        <v>1193</v>
      </c>
      <c r="G184" s="307"/>
      <c r="H184" s="307" t="s">
        <v>1266</v>
      </c>
      <c r="I184" s="307" t="s">
        <v>1267</v>
      </c>
      <c r="J184" s="307"/>
      <c r="K184" s="350"/>
    </row>
    <row r="185" ht="15" customHeight="1">
      <c r="B185" s="329"/>
      <c r="C185" s="307" t="s">
        <v>1268</v>
      </c>
      <c r="D185" s="307"/>
      <c r="E185" s="307"/>
      <c r="F185" s="328" t="s">
        <v>1193</v>
      </c>
      <c r="G185" s="307"/>
      <c r="H185" s="307" t="s">
        <v>1269</v>
      </c>
      <c r="I185" s="307" t="s">
        <v>1267</v>
      </c>
      <c r="J185" s="307"/>
      <c r="K185" s="350"/>
    </row>
    <row r="186" ht="15" customHeight="1">
      <c r="B186" s="329"/>
      <c r="C186" s="307" t="s">
        <v>1270</v>
      </c>
      <c r="D186" s="307"/>
      <c r="E186" s="307"/>
      <c r="F186" s="328" t="s">
        <v>1193</v>
      </c>
      <c r="G186" s="307"/>
      <c r="H186" s="307" t="s">
        <v>1271</v>
      </c>
      <c r="I186" s="307" t="s">
        <v>1267</v>
      </c>
      <c r="J186" s="307"/>
      <c r="K186" s="350"/>
    </row>
    <row r="187" ht="15" customHeight="1">
      <c r="B187" s="329"/>
      <c r="C187" s="362" t="s">
        <v>1272</v>
      </c>
      <c r="D187" s="307"/>
      <c r="E187" s="307"/>
      <c r="F187" s="328" t="s">
        <v>1193</v>
      </c>
      <c r="G187" s="307"/>
      <c r="H187" s="307" t="s">
        <v>1273</v>
      </c>
      <c r="I187" s="307" t="s">
        <v>1274</v>
      </c>
      <c r="J187" s="363" t="s">
        <v>1275</v>
      </c>
      <c r="K187" s="350"/>
    </row>
    <row r="188" ht="15" customHeight="1">
      <c r="B188" s="329"/>
      <c r="C188" s="313" t="s">
        <v>46</v>
      </c>
      <c r="D188" s="307"/>
      <c r="E188" s="307"/>
      <c r="F188" s="328" t="s">
        <v>1187</v>
      </c>
      <c r="G188" s="307"/>
      <c r="H188" s="303" t="s">
        <v>1276</v>
      </c>
      <c r="I188" s="307" t="s">
        <v>1277</v>
      </c>
      <c r="J188" s="307"/>
      <c r="K188" s="350"/>
    </row>
    <row r="189" ht="15" customHeight="1">
      <c r="B189" s="329"/>
      <c r="C189" s="313" t="s">
        <v>1278</v>
      </c>
      <c r="D189" s="307"/>
      <c r="E189" s="307"/>
      <c r="F189" s="328" t="s">
        <v>1187</v>
      </c>
      <c r="G189" s="307"/>
      <c r="H189" s="307" t="s">
        <v>1279</v>
      </c>
      <c r="I189" s="307" t="s">
        <v>1221</v>
      </c>
      <c r="J189" s="307"/>
      <c r="K189" s="350"/>
    </row>
    <row r="190" ht="15" customHeight="1">
      <c r="B190" s="329"/>
      <c r="C190" s="313" t="s">
        <v>1280</v>
      </c>
      <c r="D190" s="307"/>
      <c r="E190" s="307"/>
      <c r="F190" s="328" t="s">
        <v>1187</v>
      </c>
      <c r="G190" s="307"/>
      <c r="H190" s="307" t="s">
        <v>1281</v>
      </c>
      <c r="I190" s="307" t="s">
        <v>1221</v>
      </c>
      <c r="J190" s="307"/>
      <c r="K190" s="350"/>
    </row>
    <row r="191" ht="15" customHeight="1">
      <c r="B191" s="329"/>
      <c r="C191" s="313" t="s">
        <v>1282</v>
      </c>
      <c r="D191" s="307"/>
      <c r="E191" s="307"/>
      <c r="F191" s="328" t="s">
        <v>1193</v>
      </c>
      <c r="G191" s="307"/>
      <c r="H191" s="307" t="s">
        <v>1283</v>
      </c>
      <c r="I191" s="307" t="s">
        <v>1221</v>
      </c>
      <c r="J191" s="307"/>
      <c r="K191" s="350"/>
    </row>
    <row r="192" ht="15" customHeight="1">
      <c r="B192" s="356"/>
      <c r="C192" s="364"/>
      <c r="D192" s="338"/>
      <c r="E192" s="338"/>
      <c r="F192" s="338"/>
      <c r="G192" s="338"/>
      <c r="H192" s="338"/>
      <c r="I192" s="338"/>
      <c r="J192" s="338"/>
      <c r="K192" s="357"/>
    </row>
    <row r="193" ht="18.75" customHeight="1">
      <c r="B193" s="303"/>
      <c r="C193" s="307"/>
      <c r="D193" s="307"/>
      <c r="E193" s="307"/>
      <c r="F193" s="328"/>
      <c r="G193" s="307"/>
      <c r="H193" s="307"/>
      <c r="I193" s="307"/>
      <c r="J193" s="307"/>
      <c r="K193" s="303"/>
    </row>
    <row r="194" ht="18.75" customHeight="1">
      <c r="B194" s="303"/>
      <c r="C194" s="307"/>
      <c r="D194" s="307"/>
      <c r="E194" s="307"/>
      <c r="F194" s="328"/>
      <c r="G194" s="307"/>
      <c r="H194" s="307"/>
      <c r="I194" s="307"/>
      <c r="J194" s="307"/>
      <c r="K194" s="303"/>
    </row>
    <row r="195" ht="18.75" customHeight="1">
      <c r="B195" s="314"/>
      <c r="C195" s="314"/>
      <c r="D195" s="314"/>
      <c r="E195" s="314"/>
      <c r="F195" s="314"/>
      <c r="G195" s="314"/>
      <c r="H195" s="314"/>
      <c r="I195" s="314"/>
      <c r="J195" s="314"/>
      <c r="K195" s="314"/>
    </row>
    <row r="196" ht="13.5">
      <c r="B196" s="293"/>
      <c r="C196" s="294"/>
      <c r="D196" s="294"/>
      <c r="E196" s="294"/>
      <c r="F196" s="294"/>
      <c r="G196" s="294"/>
      <c r="H196" s="294"/>
      <c r="I196" s="294"/>
      <c r="J196" s="294"/>
      <c r="K196" s="295"/>
    </row>
    <row r="197" ht="21">
      <c r="B197" s="296"/>
      <c r="C197" s="297" t="s">
        <v>1284</v>
      </c>
      <c r="D197" s="297"/>
      <c r="E197" s="297"/>
      <c r="F197" s="297"/>
      <c r="G197" s="297"/>
      <c r="H197" s="297"/>
      <c r="I197" s="297"/>
      <c r="J197" s="297"/>
      <c r="K197" s="298"/>
    </row>
    <row r="198" ht="25.5" customHeight="1">
      <c r="B198" s="296"/>
      <c r="C198" s="365" t="s">
        <v>1285</v>
      </c>
      <c r="D198" s="365"/>
      <c r="E198" s="365"/>
      <c r="F198" s="365" t="s">
        <v>1286</v>
      </c>
      <c r="G198" s="366"/>
      <c r="H198" s="365" t="s">
        <v>1287</v>
      </c>
      <c r="I198" s="365"/>
      <c r="J198" s="365"/>
      <c r="K198" s="298"/>
    </row>
    <row r="199" ht="5.25" customHeight="1">
      <c r="B199" s="329"/>
      <c r="C199" s="326"/>
      <c r="D199" s="326"/>
      <c r="E199" s="326"/>
      <c r="F199" s="326"/>
      <c r="G199" s="307"/>
      <c r="H199" s="326"/>
      <c r="I199" s="326"/>
      <c r="J199" s="326"/>
      <c r="K199" s="350"/>
    </row>
    <row r="200" ht="15" customHeight="1">
      <c r="B200" s="329"/>
      <c r="C200" s="307" t="s">
        <v>1277</v>
      </c>
      <c r="D200" s="307"/>
      <c r="E200" s="307"/>
      <c r="F200" s="328" t="s">
        <v>47</v>
      </c>
      <c r="G200" s="307"/>
      <c r="H200" s="307" t="s">
        <v>1288</v>
      </c>
      <c r="I200" s="307"/>
      <c r="J200" s="307"/>
      <c r="K200" s="350"/>
    </row>
    <row r="201" ht="15" customHeight="1">
      <c r="B201" s="329"/>
      <c r="C201" s="335"/>
      <c r="D201" s="307"/>
      <c r="E201" s="307"/>
      <c r="F201" s="328" t="s">
        <v>48</v>
      </c>
      <c r="G201" s="307"/>
      <c r="H201" s="307" t="s">
        <v>1289</v>
      </c>
      <c r="I201" s="307"/>
      <c r="J201" s="307"/>
      <c r="K201" s="350"/>
    </row>
    <row r="202" ht="15" customHeight="1">
      <c r="B202" s="329"/>
      <c r="C202" s="335"/>
      <c r="D202" s="307"/>
      <c r="E202" s="307"/>
      <c r="F202" s="328" t="s">
        <v>51</v>
      </c>
      <c r="G202" s="307"/>
      <c r="H202" s="307" t="s">
        <v>1290</v>
      </c>
      <c r="I202" s="307"/>
      <c r="J202" s="307"/>
      <c r="K202" s="350"/>
    </row>
    <row r="203" ht="15" customHeight="1">
      <c r="B203" s="329"/>
      <c r="C203" s="307"/>
      <c r="D203" s="307"/>
      <c r="E203" s="307"/>
      <c r="F203" s="328" t="s">
        <v>49</v>
      </c>
      <c r="G203" s="307"/>
      <c r="H203" s="307" t="s">
        <v>1291</v>
      </c>
      <c r="I203" s="307"/>
      <c r="J203" s="307"/>
      <c r="K203" s="350"/>
    </row>
    <row r="204" ht="15" customHeight="1">
      <c r="B204" s="329"/>
      <c r="C204" s="307"/>
      <c r="D204" s="307"/>
      <c r="E204" s="307"/>
      <c r="F204" s="328" t="s">
        <v>50</v>
      </c>
      <c r="G204" s="307"/>
      <c r="H204" s="307" t="s">
        <v>1292</v>
      </c>
      <c r="I204" s="307"/>
      <c r="J204" s="307"/>
      <c r="K204" s="350"/>
    </row>
    <row r="205" ht="15" customHeight="1">
      <c r="B205" s="329"/>
      <c r="C205" s="307"/>
      <c r="D205" s="307"/>
      <c r="E205" s="307"/>
      <c r="F205" s="328"/>
      <c r="G205" s="307"/>
      <c r="H205" s="307"/>
      <c r="I205" s="307"/>
      <c r="J205" s="307"/>
      <c r="K205" s="350"/>
    </row>
    <row r="206" ht="15" customHeight="1">
      <c r="B206" s="329"/>
      <c r="C206" s="307" t="s">
        <v>1233</v>
      </c>
      <c r="D206" s="307"/>
      <c r="E206" s="307"/>
      <c r="F206" s="328" t="s">
        <v>83</v>
      </c>
      <c r="G206" s="307"/>
      <c r="H206" s="307" t="s">
        <v>1293</v>
      </c>
      <c r="I206" s="307"/>
      <c r="J206" s="307"/>
      <c r="K206" s="350"/>
    </row>
    <row r="207" ht="15" customHeight="1">
      <c r="B207" s="329"/>
      <c r="C207" s="335"/>
      <c r="D207" s="307"/>
      <c r="E207" s="307"/>
      <c r="F207" s="328" t="s">
        <v>1137</v>
      </c>
      <c r="G207" s="307"/>
      <c r="H207" s="307" t="s">
        <v>1138</v>
      </c>
      <c r="I207" s="307"/>
      <c r="J207" s="307"/>
      <c r="K207" s="350"/>
    </row>
    <row r="208" ht="15" customHeight="1">
      <c r="B208" s="329"/>
      <c r="C208" s="307"/>
      <c r="D208" s="307"/>
      <c r="E208" s="307"/>
      <c r="F208" s="328" t="s">
        <v>1135</v>
      </c>
      <c r="G208" s="307"/>
      <c r="H208" s="307" t="s">
        <v>1294</v>
      </c>
      <c r="I208" s="307"/>
      <c r="J208" s="307"/>
      <c r="K208" s="350"/>
    </row>
    <row r="209" ht="15" customHeight="1">
      <c r="B209" s="367"/>
      <c r="C209" s="335"/>
      <c r="D209" s="335"/>
      <c r="E209" s="335"/>
      <c r="F209" s="328" t="s">
        <v>1139</v>
      </c>
      <c r="G209" s="313"/>
      <c r="H209" s="354" t="s">
        <v>1140</v>
      </c>
      <c r="I209" s="354"/>
      <c r="J209" s="354"/>
      <c r="K209" s="368"/>
    </row>
    <row r="210" ht="15" customHeight="1">
      <c r="B210" s="367"/>
      <c r="C210" s="335"/>
      <c r="D210" s="335"/>
      <c r="E210" s="335"/>
      <c r="F210" s="328" t="s">
        <v>1141</v>
      </c>
      <c r="G210" s="313"/>
      <c r="H210" s="354" t="s">
        <v>1295</v>
      </c>
      <c r="I210" s="354"/>
      <c r="J210" s="354"/>
      <c r="K210" s="368"/>
    </row>
    <row r="211" ht="15" customHeight="1">
      <c r="B211" s="367"/>
      <c r="C211" s="335"/>
      <c r="D211" s="335"/>
      <c r="E211" s="335"/>
      <c r="F211" s="369"/>
      <c r="G211" s="313"/>
      <c r="H211" s="370"/>
      <c r="I211" s="370"/>
      <c r="J211" s="370"/>
      <c r="K211" s="368"/>
    </row>
    <row r="212" ht="15" customHeight="1">
      <c r="B212" s="367"/>
      <c r="C212" s="307" t="s">
        <v>1257</v>
      </c>
      <c r="D212" s="335"/>
      <c r="E212" s="335"/>
      <c r="F212" s="328">
        <v>1</v>
      </c>
      <c r="G212" s="313"/>
      <c r="H212" s="354" t="s">
        <v>1296</v>
      </c>
      <c r="I212" s="354"/>
      <c r="J212" s="354"/>
      <c r="K212" s="368"/>
    </row>
    <row r="213" ht="15" customHeight="1">
      <c r="B213" s="367"/>
      <c r="C213" s="335"/>
      <c r="D213" s="335"/>
      <c r="E213" s="335"/>
      <c r="F213" s="328">
        <v>2</v>
      </c>
      <c r="G213" s="313"/>
      <c r="H213" s="354" t="s">
        <v>1297</v>
      </c>
      <c r="I213" s="354"/>
      <c r="J213" s="354"/>
      <c r="K213" s="368"/>
    </row>
    <row r="214" ht="15" customHeight="1">
      <c r="B214" s="367"/>
      <c r="C214" s="335"/>
      <c r="D214" s="335"/>
      <c r="E214" s="335"/>
      <c r="F214" s="328">
        <v>3</v>
      </c>
      <c r="G214" s="313"/>
      <c r="H214" s="354" t="s">
        <v>1298</v>
      </c>
      <c r="I214" s="354"/>
      <c r="J214" s="354"/>
      <c r="K214" s="368"/>
    </row>
    <row r="215" ht="15" customHeight="1">
      <c r="B215" s="367"/>
      <c r="C215" s="335"/>
      <c r="D215" s="335"/>
      <c r="E215" s="335"/>
      <c r="F215" s="328">
        <v>4</v>
      </c>
      <c r="G215" s="313"/>
      <c r="H215" s="354" t="s">
        <v>1299</v>
      </c>
      <c r="I215" s="354"/>
      <c r="J215" s="354"/>
      <c r="K215" s="368"/>
    </row>
    <row r="216" ht="12.75" customHeight="1">
      <c r="B216" s="371"/>
      <c r="C216" s="372"/>
      <c r="D216" s="372"/>
      <c r="E216" s="372"/>
      <c r="F216" s="372"/>
      <c r="G216" s="372"/>
      <c r="H216" s="372"/>
      <c r="I216" s="372"/>
      <c r="J216" s="372"/>
      <c r="K216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C9:J9"/>
    <mergeCell ref="D10:J10"/>
    <mergeCell ref="D13:J13"/>
    <mergeCell ref="C3:J3"/>
    <mergeCell ref="C4:J4"/>
    <mergeCell ref="C6:J6"/>
    <mergeCell ref="C7:J7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23:J23"/>
    <mergeCell ref="D25:J25"/>
    <mergeCell ref="D26:J26"/>
    <mergeCell ref="D28:J28"/>
    <mergeCell ref="D29:J29"/>
    <mergeCell ref="D31:J31"/>
    <mergeCell ref="C24:J24"/>
    <mergeCell ref="E47:J47"/>
    <mergeCell ref="D33:J33"/>
    <mergeCell ref="G34:J34"/>
    <mergeCell ref="G35:J35"/>
    <mergeCell ref="D49:J49"/>
    <mergeCell ref="E48:J48"/>
    <mergeCell ref="G36:J36"/>
    <mergeCell ref="G37:J37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C52:J52"/>
    <mergeCell ref="C53:J53"/>
    <mergeCell ref="C55:J55"/>
    <mergeCell ref="D56:J56"/>
    <mergeCell ref="D57:J57"/>
    <mergeCell ref="D58:J58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PROPOS06\Jirka</dc:creator>
  <cp:lastModifiedBy>PROPOS06\Jirka</cp:lastModifiedBy>
  <dcterms:created xsi:type="dcterms:W3CDTF">2017-11-02T10:06:02Z</dcterms:created>
  <dcterms:modified xsi:type="dcterms:W3CDTF">2017-11-02T10:06:08Z</dcterms:modified>
</cp:coreProperties>
</file>