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VV" sheetId="1" r:id="rId1"/>
    <sheet name="rozpočet" sheetId="2" r:id="rId2"/>
  </sheets>
  <definedNames>
    <definedName name="_xlnm.Print_Titles" localSheetId="1">'rozpočet'!$1:$4</definedName>
    <definedName name="_xlnm.Print_Titles" localSheetId="0">'VV'!$1:$4</definedName>
  </definedNames>
  <calcPr fullCalcOnLoad="1"/>
</workbook>
</file>

<file path=xl/sharedStrings.xml><?xml version="1.0" encoding="utf-8"?>
<sst xmlns="http://schemas.openxmlformats.org/spreadsheetml/2006/main" count="710" uniqueCount="218">
  <si>
    <t>Zkrácený</t>
  </si>
  <si>
    <t>M.j.</t>
  </si>
  <si>
    <t>Počet</t>
  </si>
  <si>
    <t>popis</t>
  </si>
  <si>
    <t>Náklady celkem</t>
  </si>
  <si>
    <t>1</t>
  </si>
  <si>
    <t>označení</t>
  </si>
  <si>
    <t>ks</t>
  </si>
  <si>
    <t>m2</t>
  </si>
  <si>
    <t>m3</t>
  </si>
  <si>
    <t>Pěstební opatření u stávajících stromů</t>
  </si>
  <si>
    <t>184 85-2216</t>
  </si>
  <si>
    <t>184 85-2213</t>
  </si>
  <si>
    <t>184 85-2212</t>
  </si>
  <si>
    <t>Drcení ořezaných větví strojně, o průměru větví do 100mm</t>
  </si>
  <si>
    <t>111 25-1111</t>
  </si>
  <si>
    <t>Zdravotní řez</t>
  </si>
  <si>
    <t>Pěstební opatření u stávajících stromů - celkem</t>
  </si>
  <si>
    <t>Výsadba stromů celkem:</t>
  </si>
  <si>
    <t>Kontrolní výpočet</t>
  </si>
  <si>
    <t>(dle NOO MŽP)</t>
  </si>
  <si>
    <t>Jednotková cena</t>
  </si>
  <si>
    <t>celkem</t>
  </si>
  <si>
    <t>(dle ÚRS)</t>
  </si>
  <si>
    <t>Likvidace větví do průměru 100mm</t>
  </si>
  <si>
    <t>(dle PD)</t>
  </si>
  <si>
    <t>jednotková cena</t>
  </si>
  <si>
    <t>CELKEM BEZ DPH 21%</t>
  </si>
  <si>
    <t>DPH 21%</t>
  </si>
  <si>
    <t>CELKEM S DPH 21%</t>
  </si>
  <si>
    <t>112 15-1111</t>
  </si>
  <si>
    <t>112 15-1112</t>
  </si>
  <si>
    <t>112 15-1113</t>
  </si>
  <si>
    <t>Kácení - postupné</t>
  </si>
  <si>
    <t>112 15-1114</t>
  </si>
  <si>
    <t>112 15-1115</t>
  </si>
  <si>
    <t>Pokácení stromu směrové v celku s odřezáním kmene a s odvětvením o průměru kmene na řezné ploše pařezu do 200mm</t>
  </si>
  <si>
    <t>Pokácení stromu směrové v celku s odřezáním kmene a s odvětvením o průměru kmene na řezné ploše pařezu do 300mm</t>
  </si>
  <si>
    <t>Pokácení stromu směrové v celku s odřezáním kmene a s odvětvením o průměru kmene na řezné ploše pařezu do 400mm</t>
  </si>
  <si>
    <t>Pokácení stromu směrové v celku s odřezáním kmene a s odvětvením o průměru kmene na řezné ploše pařezu do 500mm</t>
  </si>
  <si>
    <t>Pokácení stromu směrové v celku s odřezáním kmene a s odvětvením o průměru kmene na řezné ploše pařezu do 600mm</t>
  </si>
  <si>
    <t xml:space="preserve">Redukční řez - obvodová redukce </t>
  </si>
  <si>
    <t>PA</t>
  </si>
  <si>
    <t>PD</t>
  </si>
  <si>
    <t>PP</t>
  </si>
  <si>
    <t>Trávníkové plochy</t>
  </si>
  <si>
    <t>Trávníkové plochy celkem:</t>
  </si>
  <si>
    <t>R-položka</t>
  </si>
  <si>
    <t>R - položka</t>
  </si>
  <si>
    <t>Výsadba navržených stromů a keřů</t>
  </si>
  <si>
    <t>Související investice, nejsou součástí žádosti o dotaci</t>
  </si>
  <si>
    <t>ZPŮSOBILÉ NÁKLADY CELKEM</t>
  </si>
  <si>
    <t>Přeměna nepropustných ploch na plochy propustné celkem:</t>
  </si>
  <si>
    <t>Přeměna nepropustných ploch na plochy propustné - do výše 10% celkových způsobilých nákladů</t>
  </si>
  <si>
    <t xml:space="preserve">Přeměna nepropustných ploch na plochy propustné </t>
  </si>
  <si>
    <t>QR</t>
  </si>
  <si>
    <t>TP</t>
  </si>
  <si>
    <t>CLR</t>
  </si>
  <si>
    <t>CL</t>
  </si>
  <si>
    <t>M</t>
  </si>
  <si>
    <t>Li</t>
  </si>
  <si>
    <t>Sy</t>
  </si>
  <si>
    <t>Quercus robur - vel. 14-16, VK, bal</t>
  </si>
  <si>
    <t>Crataegus laevigata 'Rosea Plena' - vel. 12-14, VK, bal</t>
  </si>
  <si>
    <t>Crataegus laevigata ´Plena´ - vel. 12-14, VK, bal</t>
  </si>
  <si>
    <t>Prunus avium ´Plena´ - vel. 12-14, VK, bal</t>
  </si>
  <si>
    <t>Výsadba listnatého stromu s balem - ok 12-14cm</t>
  </si>
  <si>
    <t>Výsadba listnatého stromu s balem - ok 14-16cm</t>
  </si>
  <si>
    <t>Výsadba keřů listnatých kontejnerovaných/ balových - vel. 60-100cm</t>
  </si>
  <si>
    <t>Syringa vulgaris 'Michel Buchner' - vel. 60-100</t>
  </si>
  <si>
    <t>Syringa vulgaris ´Mme Lemoine' - vel. 60-100</t>
  </si>
  <si>
    <t>Ligustrum vulgare ´Atrovirens´  - vel. 40-60</t>
  </si>
  <si>
    <t xml:space="preserve">Výsadba keřů listnatých kontejnerovaných/ balových - vel. 40-60cm                    </t>
  </si>
  <si>
    <t xml:space="preserve">Výsadba ovocného rozvětveného vysokokmenu </t>
  </si>
  <si>
    <t>Prunus avium - vel. ovocný vysokokmen</t>
  </si>
  <si>
    <t>Prunus domestica - vel. ovocný vysokokmen</t>
  </si>
  <si>
    <t>Malus domestica - vel. ovocný vysokokmen, staré odrůdy např. Čistecké lahůdkové, Grávštýnské, Jadernička moravská, Kasselská reneta, Královnino, Landsberská reneta, Matčino, Míšeňské apod. viz PD</t>
  </si>
  <si>
    <t>184 85-2214</t>
  </si>
  <si>
    <t>184 85-2215</t>
  </si>
  <si>
    <t>Řez stromů prováděných lezeckou technikou zdravotní, plocha koruny stromu do 60m2</t>
  </si>
  <si>
    <t>Řez stromů prováděných lezeckou technikou zdravotní, plocha koruny stromu do 120m2</t>
  </si>
  <si>
    <t>Řez stromů prováděných lezeckou technikou zdravotní, plocha koruny stromu do 150m2</t>
  </si>
  <si>
    <t>Řez stromů prováděných lezeckou technikou zdravotní, plocha koruny stromu do 180m2</t>
  </si>
  <si>
    <t>Ostatní práce a prvky</t>
  </si>
  <si>
    <t>Realizace  štěrkového trávníku</t>
  </si>
  <si>
    <t>Pokácení stromu směrové v celku s odřezáním kmene a s odvětvením o průměru kmene na řezné ploše pařezu do 700mm</t>
  </si>
  <si>
    <t>Pokácení stromu směrové v celku s odřezáním kmene a s odvětvením o průměru kmene na řezné ploše pařezu do 800mm</t>
  </si>
  <si>
    <t>112 15-1116</t>
  </si>
  <si>
    <t>112 15-1117</t>
  </si>
  <si>
    <t>Nezpůsobilé náklady</t>
  </si>
  <si>
    <t xml:space="preserve">Kácení  - volné </t>
  </si>
  <si>
    <t>kpl.</t>
  </si>
  <si>
    <t>112 15-1352</t>
  </si>
  <si>
    <t>Pokácení stromu postupné o průměru na řezné ploše pařezu do 300mm</t>
  </si>
  <si>
    <t>112 15-1353</t>
  </si>
  <si>
    <t>Pokácení stromu postupné o průměru na řezné ploše pařezu do 400mm</t>
  </si>
  <si>
    <t>112 15-1354</t>
  </si>
  <si>
    <t>Pokácení stromu postupné o průměru na řezné ploše pařezu do 500mm</t>
  </si>
  <si>
    <t>Pokácení stromu postupné o průměru na řezné ploše pařezu do 600mm</t>
  </si>
  <si>
    <t>112 15-1355</t>
  </si>
  <si>
    <t>Pokácení stromu postupné o průměru na řezné ploše pařezu do 700mm</t>
  </si>
  <si>
    <t>112 15-1356</t>
  </si>
  <si>
    <t>112 15-1357</t>
  </si>
  <si>
    <t>Pokácení stromu postupné o průměru na řezné ploše pařezu do 800mm</t>
  </si>
  <si>
    <t>Pokácení stromu postupné o průměru na řezné ploše pařezu do 900mm</t>
  </si>
  <si>
    <t>112 15-1358</t>
  </si>
  <si>
    <t>Likvidace a odvoz dřevní hmoty</t>
  </si>
  <si>
    <t>chemické odplevelení, úprava terénu, rozrušení půdy, obdělání půdy, doplnění ornice (včetně materiálu) osetí, hnojení, zavláčení, zaválcování  křížem, zálivka, 1. seč se sběrem, odvoz a likvidace posečené hmoty, osivo, hnojivo viz PD</t>
  </si>
  <si>
    <t>Trvalkové záhony</t>
  </si>
  <si>
    <t>183 20-5121</t>
  </si>
  <si>
    <t>Založení záhonu pro výsadbu rostlin na starém trávníku</t>
  </si>
  <si>
    <t xml:space="preserve">Výsadba trvalek </t>
  </si>
  <si>
    <t>Vytyčení výsadeb, vykopání jamky, přesun hmot pro účely výsadby, výměna půdy 50%, výsadba, sazenice, zálivka, hnojení, mulčování včetně materiálů potřebných k výsadbě (substrát, mulč), likvidace zeminy zbylé po výsadbě, viz PD</t>
  </si>
  <si>
    <t>Výměra upravovaných ploch</t>
  </si>
  <si>
    <t>Péče o neovocné stromy</t>
  </si>
  <si>
    <t>Péče o ovocné dřeviny</t>
  </si>
  <si>
    <t>Péče o jednotlivé soliterní keře</t>
  </si>
  <si>
    <t>Následná péče o výsadby se zálivkou / rok</t>
  </si>
  <si>
    <t>Následná péče / rok celkem:</t>
  </si>
  <si>
    <t>Následná péče/ rok</t>
  </si>
  <si>
    <t>Zálivka včetně dopravy vody 6x ročně, výchovný řez, kontrola, doplnění nebo odstranění kotvících prvků, hnojení, kypření výsadbové mísy, vyínání porostu, odplevelování, ochrana proti chorobám, dopnění mulče</t>
  </si>
  <si>
    <t>štěrk fr. 0/32-0/63 (+30% zhutnění)</t>
  </si>
  <si>
    <t>štěrk fr. 0/32  80%  (+30% zhutnění)</t>
  </si>
  <si>
    <t>kompost 20% (+30% zhutnění)</t>
  </si>
  <si>
    <t>Plošné hnojení minerálním hnojivem</t>
  </si>
  <si>
    <t>minerální hnojivo 0,03kg/m2</t>
  </si>
  <si>
    <t>kg</t>
  </si>
  <si>
    <t>osivo pro štěrkové trávníky (30g/m2)</t>
  </si>
  <si>
    <t>Zalití bez dovozu vody (0,01m3/m2) 1x</t>
  </si>
  <si>
    <t>t</t>
  </si>
  <si>
    <t>Hutnění 3x</t>
  </si>
  <si>
    <t>specifikace</t>
  </si>
  <si>
    <t>TCR</t>
  </si>
  <si>
    <t>SAT</t>
  </si>
  <si>
    <t>PAP</t>
  </si>
  <si>
    <t>PC</t>
  </si>
  <si>
    <t>HES</t>
  </si>
  <si>
    <t>SyCJ</t>
  </si>
  <si>
    <t>SyMB</t>
  </si>
  <si>
    <t>SyML</t>
  </si>
  <si>
    <t>Vi</t>
  </si>
  <si>
    <t>Ph</t>
  </si>
  <si>
    <t>Tilia platyphyllos - vel. 14-16, VK, bal</t>
  </si>
  <si>
    <t>Tilia cordata ´Rancho´ - vel. 14-16, VK, bal</t>
  </si>
  <si>
    <t>Salix alba ´Tristis´ - vel. 14-16, VK, bal</t>
  </si>
  <si>
    <t>Philadelphus coronarius - vel. 40-60</t>
  </si>
  <si>
    <t>Syringa vulgaris 'Charles Jolly' - vel. 60-100</t>
  </si>
  <si>
    <t>Vinca major - vel. 5-15</t>
  </si>
  <si>
    <t>Hydrangea paniculata ´Early sensation´ vel. 60-80</t>
  </si>
  <si>
    <t>Prunus padus - vel. 10-12, bal</t>
  </si>
  <si>
    <t>Pyrus communis - vel. ovocný vysokokmen</t>
  </si>
  <si>
    <t xml:space="preserve">Výsadba keřů listnatých kontejnerovaných/ balových - nízké keře i půdopokryvné do 20cm             </t>
  </si>
  <si>
    <t>Výsadba listnatého stromu s balem - ok 10-12cm</t>
  </si>
  <si>
    <t>pozn.:</t>
  </si>
  <si>
    <t>Drcená štěpka bude použita k mulčování výsadeb.</t>
  </si>
  <si>
    <t>Cena navýšena o 50% (výsadba alejových stromů obvod kmene přes 8cm)</t>
  </si>
  <si>
    <t>Péče o skupiny keřů v zápoji</t>
  </si>
  <si>
    <t xml:space="preserve">Odstranění vrstvy zeminy tl.35cm </t>
  </si>
  <si>
    <t>Založení spodní nosné vrstvy, 20cm</t>
  </si>
  <si>
    <t>Založení vrchní vegetační nosné vrstvy, 15cm včetně promíchání substrátu a hutnění</t>
  </si>
  <si>
    <t>185 80-2113</t>
  </si>
  <si>
    <t>181 41-1131</t>
  </si>
  <si>
    <t>Založení trávníku parkového výsevem</t>
  </si>
  <si>
    <t>111 15-1121</t>
  </si>
  <si>
    <t>Pokosení trávníku parkového</t>
  </si>
  <si>
    <t>185 80-4312</t>
  </si>
  <si>
    <t>185 85-1121</t>
  </si>
  <si>
    <t>Dovoz vody pro zálivku  do 1000m 1x</t>
  </si>
  <si>
    <t>998 23-1311</t>
  </si>
  <si>
    <t>Přesun hmot pro sadovnické a krajinářské úpravy</t>
  </si>
  <si>
    <t>Pokácení stromu postupné o průměru na řezné ploše pařezu do 1100mm</t>
  </si>
  <si>
    <t>112 15-1360</t>
  </si>
  <si>
    <t>Vytyčení výsadeb, vykopání jamky, přesun hmot pro účely výsadby, bez výměny půdy, výsadba, sazenice, povýsadbový řez, zálivka, hnojení, mulčování včetně materiálů potřebných k výsadbě (substrát, mulč, drenáž), likvidace zeminy zbylé po výsadbě, viz PD</t>
  </si>
  <si>
    <t>Vytyčení výsadeb, vykopání jamky, přesun hmot pro účely výsadby, bez výměny půdy, výsadba, sazenice, kotvení, ochrana kmene, zálivka,  povýsadbový řez, hnojení, mulčování včetně materiálů potřebných k výsadbě (substrát, kotvení, ochrana, mulč, drenáž) likvidace zeminy zbylé po výsadbě, viz PD</t>
  </si>
  <si>
    <t>184 85-2217</t>
  </si>
  <si>
    <t>184 85-2218</t>
  </si>
  <si>
    <t>184 85-2219</t>
  </si>
  <si>
    <t>184 85-2221</t>
  </si>
  <si>
    <t>184 85-2222</t>
  </si>
  <si>
    <t>184 85-2223</t>
  </si>
  <si>
    <t>184 85-2224</t>
  </si>
  <si>
    <t>184 85-2414</t>
  </si>
  <si>
    <t>184 85-2416</t>
  </si>
  <si>
    <t>Řez stromů prováděných lezeckou technikou zdravotní, plocha koruny stromu do 90m2</t>
  </si>
  <si>
    <t>Řez stromů prováděných lezeckou technikou zdravotní, plocha koruny stromu do 210m2</t>
  </si>
  <si>
    <t>Řez stromů prováděných lezeckou technikou zdravotní, plocha koruny stromu do 240m2</t>
  </si>
  <si>
    <t>Řez stromů prováděných lezeckou technikou zdravotní, plocha koruny stromu do 270m2</t>
  </si>
  <si>
    <t>Řez stromů prováděných lezeckou technikou zdravotní, plocha koruny stromu do 300m2</t>
  </si>
  <si>
    <t>Řez stromů prováděných lezeckou technikou zdravotní, plocha koruny stromu do 330m2</t>
  </si>
  <si>
    <t>Řez stromů prováděných lezeckou technikou zdravotní, plocha koruny stromu do 360m2</t>
  </si>
  <si>
    <t>Řez stromů prováděných lezeckou technikou zdravotní, plocha koruny stromu do 390m2</t>
  </si>
  <si>
    <t>Řez stromů prováděných lezeckou technikou  redukční obvodový, plocha koruny stromu do 120m2</t>
  </si>
  <si>
    <t>Řez stromů prováděných lezeckou technikou  redukční obvodový, plocha koruny stromu do 180m2</t>
  </si>
  <si>
    <t>Záhony pro keře</t>
  </si>
  <si>
    <t xml:space="preserve">Dlažba </t>
  </si>
  <si>
    <t>parkovací plocha před kaplí, dlážděná plocha v okolí kaple, u pomníku T.G.Masaryka, vjezdy do usedlostí</t>
  </si>
  <si>
    <t>183 20-5141</t>
  </si>
  <si>
    <t>lavičky</t>
  </si>
  <si>
    <t>Přesazení rostlin</t>
  </si>
  <si>
    <t>Přsadba keřů viz PD</t>
  </si>
  <si>
    <t>bm</t>
  </si>
  <si>
    <t xml:space="preserve">schodiště  uTGM š 5m x d 1,2m (cca 3 stupně dle terénu) </t>
  </si>
  <si>
    <t>schodiště pod Floriánem š 3m x d 4m (stupně v terénu, cca 6 dle terénu)</t>
  </si>
  <si>
    <t>opěrné zdi u kaple</t>
  </si>
  <si>
    <t>taras a schody za Floriánem</t>
  </si>
  <si>
    <t>opěrné zdi u TGM</t>
  </si>
  <si>
    <t>kamenná zeď na hrázi strana u stavidla</t>
  </si>
  <si>
    <t>kamenná zeď  na hrázi strana u TS</t>
  </si>
  <si>
    <t>dřevěná mola 2,5x3,5m - na rybníku</t>
  </si>
  <si>
    <t>Mbm</t>
  </si>
  <si>
    <t>Malus 'Brandy Magic´- vel. 12-14, VK, bal</t>
  </si>
  <si>
    <t>Mrs</t>
  </si>
  <si>
    <t>Malus 'Red Sentinel'- vel. 12-14, VK, bal</t>
  </si>
  <si>
    <t xml:space="preserve">Založení trávníku s modelací terénu   </t>
  </si>
  <si>
    <t>DPH 21 %</t>
  </si>
  <si>
    <t>CELKEM S DPH NEZPŮSOBILÉ + ZPŮSOBILÉ</t>
  </si>
  <si>
    <t>CENA CELKEM ZA ZPŮSOBILÉ + NEZPŮSOBILÉ BEZ DPH</t>
  </si>
  <si>
    <t>Přeměna nepropustných ploch na plochy propustné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</si>
</sst>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\ &quot;Kč&quot;;[Red]\-#,##0.0\ &quot;Kč&quot;"/>
    <numFmt numFmtId="192" formatCode="#,##0.000\ &quot;Kč&quot;;[Red]\-#,##0.000\ &quot;Kč&quot;"/>
    <numFmt numFmtId="193" formatCode="#,##0.0000\ &quot;Kč&quot;;[Red]\-#,##0.0000\ &quot;Kč&quot;"/>
    <numFmt numFmtId="194" formatCode="#,##0.00000\ &quot;Kč&quot;;[Red]\-#,##0.00000\ &quot;Kč&quot;"/>
    <numFmt numFmtId="195" formatCode="0.00000"/>
    <numFmt numFmtId="196" formatCode="#,##0\ &quot;Kč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_-* #,##0\ &quot;Kč&quot;_-;\-* #,##0\ &quot;Kč&quot;_-;_-* &quot;-&quot;??\ &quot;Kč&quot;_-;_-@_-"/>
    <numFmt numFmtId="202" formatCode="#,##0\ [$€-1]"/>
    <numFmt numFmtId="203" formatCode="#,##0.00\ &quot;Kč&quot;"/>
    <numFmt numFmtId="204" formatCode="[$-405]d\.\ mmmm\ yyyy"/>
    <numFmt numFmtId="205" formatCode="#,##0.0\ _K_č;[Red]\-#,##0.0\ _K_č"/>
    <numFmt numFmtId="206" formatCode="#,##0_ ;[Red]\-#,##0\ "/>
    <numFmt numFmtId="207" formatCode="#,##0.0000"/>
    <numFmt numFmtId="208" formatCode="#,##0.0_ ;[Red]\-#,##0.0\ "/>
    <numFmt numFmtId="209" formatCode="#,##0.00_ ;[Red]\-#,##0.00\ "/>
    <numFmt numFmtId="210" formatCode="#,##0.0\ &quot;Kč&quot;"/>
    <numFmt numFmtId="211" formatCode="#,##0.000_ ;[Red]\-#,##0.000\ "/>
    <numFmt numFmtId="212" formatCode="#,##0.000"/>
    <numFmt numFmtId="213" formatCode="#,##0.00000"/>
    <numFmt numFmtId="214" formatCode="_-* #,##0.00\ [$Kč-405]_-;\-* #,##0.00\ [$Kč-405]_-;_-* &quot;-&quot;??\ [$Kč-405]_-;_-@_-"/>
    <numFmt numFmtId="215" formatCode="[$€-2]\ #,##0.00_);[Red]\([$€-2]\ #,##0.00\)"/>
    <numFmt numFmtId="216" formatCode="#,##0.00&quot; Kč&quot;"/>
    <numFmt numFmtId="217" formatCode="#,##0.00\ [$Kč-405];[Red]\-#,##0.00\ [$Kč-405]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2" applyBorder="0" applyAlignment="0"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4" fillId="20" borderId="3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188" fontId="0" fillId="0" borderId="9" applyBorder="0" applyAlignment="0">
      <protection/>
    </xf>
    <xf numFmtId="0" fontId="64" fillId="25" borderId="10" applyNumberFormat="0" applyAlignment="0" applyProtection="0"/>
    <xf numFmtId="0" fontId="65" fillId="26" borderId="10" applyNumberFormat="0" applyAlignment="0" applyProtection="0"/>
    <xf numFmtId="0" fontId="66" fillId="26" borderId="11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33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9" fillId="0" borderId="13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216" fontId="6" fillId="0" borderId="19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4" fontId="8" fillId="33" borderId="23" xfId="34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/>
    </xf>
    <xf numFmtId="4" fontId="8" fillId="33" borderId="20" xfId="34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left" wrapText="1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4" fontId="8" fillId="33" borderId="25" xfId="34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13" fillId="33" borderId="26" xfId="34" applyNumberFormat="1" applyFont="1" applyFill="1" applyBorder="1" applyAlignment="1">
      <alignment horizontal="center"/>
    </xf>
    <xf numFmtId="4" fontId="13" fillId="33" borderId="27" xfId="34" applyNumberFormat="1" applyFont="1" applyFill="1" applyBorder="1" applyAlignment="1">
      <alignment horizontal="center"/>
    </xf>
    <xf numFmtId="4" fontId="13" fillId="33" borderId="28" xfId="34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21" xfId="0" applyFont="1" applyFill="1" applyBorder="1" applyAlignment="1">
      <alignment horizontal="center"/>
    </xf>
    <xf numFmtId="4" fontId="16" fillId="33" borderId="30" xfId="34" applyNumberFormat="1" applyFont="1" applyFill="1" applyBorder="1" applyAlignment="1">
      <alignment horizontal="center"/>
    </xf>
    <xf numFmtId="4" fontId="16" fillId="33" borderId="26" xfId="34" applyNumberFormat="1" applyFont="1" applyFill="1" applyBorder="1" applyAlignment="1">
      <alignment horizontal="center"/>
    </xf>
    <xf numFmtId="4" fontId="16" fillId="33" borderId="31" xfId="34" applyNumberFormat="1" applyFont="1" applyFill="1" applyBorder="1" applyAlignment="1">
      <alignment horizontal="center"/>
    </xf>
    <xf numFmtId="4" fontId="16" fillId="33" borderId="27" xfId="34" applyNumberFormat="1" applyFont="1" applyFill="1" applyBorder="1" applyAlignment="1">
      <alignment horizontal="center"/>
    </xf>
    <xf numFmtId="4" fontId="16" fillId="33" borderId="24" xfId="34" applyNumberFormat="1" applyFont="1" applyFill="1" applyBorder="1" applyAlignment="1">
      <alignment horizontal="center"/>
    </xf>
    <xf numFmtId="4" fontId="16" fillId="33" borderId="32" xfId="34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/>
    </xf>
    <xf numFmtId="4" fontId="16" fillId="0" borderId="34" xfId="0" applyNumberFormat="1" applyFont="1" applyFill="1" applyBorder="1" applyAlignment="1">
      <alignment/>
    </xf>
    <xf numFmtId="216" fontId="17" fillId="0" borderId="34" xfId="0" applyNumberFormat="1" applyFont="1" applyFill="1" applyBorder="1" applyAlignment="1">
      <alignment horizontal="right"/>
    </xf>
    <xf numFmtId="0" fontId="16" fillId="0" borderId="34" xfId="0" applyFont="1" applyFill="1" applyBorder="1" applyAlignment="1">
      <alignment horizontal="center"/>
    </xf>
    <xf numFmtId="4" fontId="16" fillId="0" borderId="35" xfId="0" applyNumberFormat="1" applyFont="1" applyFill="1" applyBorder="1" applyAlignment="1">
      <alignment/>
    </xf>
    <xf numFmtId="0" fontId="18" fillId="0" borderId="0" xfId="0" applyFont="1" applyAlignment="1">
      <alignment/>
    </xf>
    <xf numFmtId="216" fontId="17" fillId="0" borderId="12" xfId="0" applyNumberFormat="1" applyFont="1" applyFill="1" applyBorder="1" applyAlignment="1">
      <alignment horizontal="right"/>
    </xf>
    <xf numFmtId="216" fontId="16" fillId="0" borderId="12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right"/>
    </xf>
    <xf numFmtId="216" fontId="14" fillId="0" borderId="38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wrapText="1"/>
    </xf>
    <xf numFmtId="4" fontId="13" fillId="34" borderId="27" xfId="0" applyNumberFormat="1" applyFont="1" applyFill="1" applyBorder="1" applyAlignment="1">
      <alignment/>
    </xf>
    <xf numFmtId="216" fontId="12" fillId="34" borderId="39" xfId="0" applyNumberFormat="1" applyFont="1" applyFill="1" applyBorder="1" applyAlignment="1">
      <alignment horizontal="right"/>
    </xf>
    <xf numFmtId="216" fontId="15" fillId="34" borderId="40" xfId="0" applyNumberFormat="1" applyFont="1" applyFill="1" applyBorder="1" applyAlignment="1">
      <alignment horizontal="right"/>
    </xf>
    <xf numFmtId="0" fontId="13" fillId="34" borderId="2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right"/>
    </xf>
    <xf numFmtId="216" fontId="14" fillId="0" borderId="19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216" fontId="16" fillId="0" borderId="39" xfId="0" applyNumberFormat="1" applyFont="1" applyFill="1" applyBorder="1" applyAlignment="1">
      <alignment horizontal="right"/>
    </xf>
    <xf numFmtId="4" fontId="8" fillId="33" borderId="31" xfId="34" applyNumberFormat="1" applyFont="1" applyFill="1" applyBorder="1" applyAlignment="1">
      <alignment horizontal="center"/>
    </xf>
    <xf numFmtId="216" fontId="7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/>
    </xf>
    <xf numFmtId="216" fontId="16" fillId="0" borderId="24" xfId="0" applyNumberFormat="1" applyFont="1" applyFill="1" applyBorder="1" applyAlignment="1">
      <alignment horizontal="right"/>
    </xf>
    <xf numFmtId="216" fontId="16" fillId="0" borderId="32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right"/>
    </xf>
    <xf numFmtId="2" fontId="14" fillId="0" borderId="38" xfId="0" applyNumberFormat="1" applyFont="1" applyFill="1" applyBorder="1" applyAlignment="1">
      <alignment horizontal="right"/>
    </xf>
    <xf numFmtId="216" fontId="12" fillId="34" borderId="42" xfId="0" applyNumberFormat="1" applyFont="1" applyFill="1" applyBorder="1" applyAlignment="1">
      <alignment horizontal="right"/>
    </xf>
    <xf numFmtId="216" fontId="15" fillId="34" borderId="39" xfId="0" applyNumberFormat="1" applyFont="1" applyFill="1" applyBorder="1" applyAlignment="1">
      <alignment horizontal="right"/>
    </xf>
    <xf numFmtId="0" fontId="15" fillId="0" borderId="3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2" fontId="6" fillId="0" borderId="43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right"/>
    </xf>
    <xf numFmtId="216" fontId="21" fillId="0" borderId="19" xfId="0" applyNumberFormat="1" applyFont="1" applyFill="1" applyBorder="1" applyAlignment="1">
      <alignment horizontal="right"/>
    </xf>
    <xf numFmtId="216" fontId="10" fillId="34" borderId="39" xfId="0" applyNumberFormat="1" applyFont="1" applyFill="1" applyBorder="1" applyAlignment="1">
      <alignment horizontal="right"/>
    </xf>
    <xf numFmtId="216" fontId="22" fillId="0" borderId="3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2" fontId="24" fillId="0" borderId="19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216" fontId="22" fillId="0" borderId="12" xfId="0" applyNumberFormat="1" applyFont="1" applyFill="1" applyBorder="1" applyAlignment="1">
      <alignment horizontal="right"/>
    </xf>
    <xf numFmtId="216" fontId="16" fillId="0" borderId="34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5" fillId="0" borderId="0" xfId="0" applyFont="1" applyFill="1" applyAlignment="1">
      <alignment/>
    </xf>
    <xf numFmtId="216" fontId="7" fillId="0" borderId="43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right"/>
    </xf>
    <xf numFmtId="216" fontId="11" fillId="34" borderId="39" xfId="0" applyNumberFormat="1" applyFont="1" applyFill="1" applyBorder="1" applyAlignment="1">
      <alignment horizontal="right"/>
    </xf>
    <xf numFmtId="216" fontId="7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6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/>
    </xf>
    <xf numFmtId="216" fontId="16" fillId="0" borderId="19" xfId="0" applyNumberFormat="1" applyFont="1" applyFill="1" applyBorder="1" applyAlignment="1">
      <alignment horizontal="right"/>
    </xf>
    <xf numFmtId="216" fontId="27" fillId="34" borderId="39" xfId="0" applyNumberFormat="1" applyFont="1" applyFill="1" applyBorder="1" applyAlignment="1">
      <alignment horizontal="right"/>
    </xf>
    <xf numFmtId="216" fontId="16" fillId="0" borderId="12" xfId="0" applyNumberFormat="1" applyFont="1" applyFill="1" applyBorder="1" applyAlignment="1">
      <alignment horizontal="right"/>
    </xf>
    <xf numFmtId="216" fontId="16" fillId="0" borderId="27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wrapText="1"/>
    </xf>
    <xf numFmtId="0" fontId="14" fillId="0" borderId="45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right"/>
    </xf>
    <xf numFmtId="216" fontId="14" fillId="0" borderId="45" xfId="0" applyNumberFormat="1" applyFont="1" applyFill="1" applyBorder="1" applyAlignment="1">
      <alignment horizontal="right"/>
    </xf>
    <xf numFmtId="216" fontId="15" fillId="34" borderId="46" xfId="0" applyNumberFormat="1" applyFont="1" applyFill="1" applyBorder="1" applyAlignment="1">
      <alignment horizontal="right"/>
    </xf>
    <xf numFmtId="216" fontId="16" fillId="0" borderId="17" xfId="0" applyNumberFormat="1" applyFont="1" applyFill="1" applyBorder="1" applyAlignment="1">
      <alignment horizontal="right"/>
    </xf>
    <xf numFmtId="216" fontId="16" fillId="0" borderId="35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216" fontId="22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16" fontId="30" fillId="0" borderId="0" xfId="0" applyNumberFormat="1" applyFont="1" applyAlignment="1">
      <alignment horizontal="center" vertical="center"/>
    </xf>
    <xf numFmtId="216" fontId="22" fillId="0" borderId="27" xfId="0" applyNumberFormat="1" applyFont="1" applyFill="1" applyBorder="1" applyAlignment="1">
      <alignment horizontal="right"/>
    </xf>
    <xf numFmtId="216" fontId="22" fillId="0" borderId="41" xfId="0" applyNumberFormat="1" applyFont="1" applyFill="1" applyBorder="1" applyAlignment="1">
      <alignment horizontal="right"/>
    </xf>
    <xf numFmtId="216" fontId="17" fillId="0" borderId="31" xfId="0" applyNumberFormat="1" applyFont="1" applyFill="1" applyBorder="1" applyAlignment="1">
      <alignment horizontal="right"/>
    </xf>
    <xf numFmtId="216" fontId="22" fillId="0" borderId="31" xfId="0" applyNumberFormat="1" applyFont="1" applyFill="1" applyBorder="1" applyAlignment="1">
      <alignment horizontal="right"/>
    </xf>
    <xf numFmtId="216" fontId="17" fillId="0" borderId="27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center"/>
    </xf>
    <xf numFmtId="0" fontId="24" fillId="0" borderId="41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189" fontId="6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33" fillId="0" borderId="47" xfId="0" applyFont="1" applyFill="1" applyBorder="1" applyAlignment="1">
      <alignment wrapText="1"/>
    </xf>
    <xf numFmtId="0" fontId="14" fillId="0" borderId="48" xfId="0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right"/>
    </xf>
    <xf numFmtId="216" fontId="14" fillId="0" borderId="48" xfId="0" applyNumberFormat="1" applyFont="1" applyFill="1" applyBorder="1" applyAlignment="1">
      <alignment horizontal="right"/>
    </xf>
    <xf numFmtId="216" fontId="15" fillId="34" borderId="49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wrapText="1"/>
    </xf>
    <xf numFmtId="0" fontId="14" fillId="0" borderId="44" xfId="0" applyFont="1" applyFill="1" applyBorder="1" applyAlignment="1">
      <alignment wrapText="1"/>
    </xf>
    <xf numFmtId="189" fontId="14" fillId="0" borderId="45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čtyřimísta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4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třimísta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H192" sqref="H192"/>
    </sheetView>
  </sheetViews>
  <sheetFormatPr defaultColWidth="9.00390625" defaultRowHeight="12.75"/>
  <cols>
    <col min="1" max="1" width="15.25390625" style="16" bestFit="1" customWidth="1"/>
    <col min="2" max="2" width="81.00390625" style="7" customWidth="1"/>
    <col min="3" max="3" width="4.125" style="16" bestFit="1" customWidth="1"/>
    <col min="4" max="4" width="8.25390625" style="7" customWidth="1"/>
    <col min="5" max="5" width="19.125" style="17" customWidth="1"/>
    <col min="6" max="6" width="19.125" style="49" customWidth="1"/>
    <col min="7" max="8" width="19.125" style="64" customWidth="1"/>
    <col min="9" max="9" width="13.375" style="7" bestFit="1" customWidth="1"/>
    <col min="10" max="16384" width="9.125" style="7" customWidth="1"/>
  </cols>
  <sheetData>
    <row r="1" spans="1:8" ht="15">
      <c r="A1" s="28" t="s">
        <v>6</v>
      </c>
      <c r="B1" s="29" t="s">
        <v>0</v>
      </c>
      <c r="C1" s="30" t="s">
        <v>1</v>
      </c>
      <c r="D1" s="30" t="s">
        <v>2</v>
      </c>
      <c r="E1" s="31" t="s">
        <v>21</v>
      </c>
      <c r="F1" s="44" t="s">
        <v>4</v>
      </c>
      <c r="G1" s="51" t="s">
        <v>19</v>
      </c>
      <c r="H1" s="52" t="s">
        <v>19</v>
      </c>
    </row>
    <row r="2" spans="1:8" ht="15">
      <c r="A2" s="87" t="s">
        <v>23</v>
      </c>
      <c r="B2" s="32" t="s">
        <v>3</v>
      </c>
      <c r="C2" s="33"/>
      <c r="D2" s="33" t="s">
        <v>1</v>
      </c>
      <c r="E2" s="34" t="s">
        <v>25</v>
      </c>
      <c r="F2" s="45" t="s">
        <v>25</v>
      </c>
      <c r="G2" s="53" t="s">
        <v>20</v>
      </c>
      <c r="H2" s="54" t="s">
        <v>20</v>
      </c>
    </row>
    <row r="3" spans="1:8" ht="15">
      <c r="A3" s="35"/>
      <c r="B3" s="36"/>
      <c r="C3" s="37"/>
      <c r="D3" s="38"/>
      <c r="E3" s="39"/>
      <c r="F3" s="46"/>
      <c r="G3" s="55" t="s">
        <v>26</v>
      </c>
      <c r="H3" s="56" t="s">
        <v>22</v>
      </c>
    </row>
    <row r="4" spans="1:8" ht="15.75" thickBot="1">
      <c r="A4" s="8" t="s">
        <v>5</v>
      </c>
      <c r="B4" s="9">
        <v>2</v>
      </c>
      <c r="C4" s="10">
        <v>3</v>
      </c>
      <c r="D4" s="10">
        <v>4</v>
      </c>
      <c r="E4" s="11">
        <v>5</v>
      </c>
      <c r="F4" s="47">
        <v>6</v>
      </c>
      <c r="G4" s="57">
        <v>7</v>
      </c>
      <c r="H4" s="58">
        <v>8</v>
      </c>
    </row>
    <row r="5" spans="1:8" s="5" customFormat="1" ht="15">
      <c r="A5" s="1"/>
      <c r="B5" s="18" t="s">
        <v>10</v>
      </c>
      <c r="C5" s="2"/>
      <c r="D5" s="3"/>
      <c r="E5" s="4"/>
      <c r="F5" s="76"/>
      <c r="G5" s="59"/>
      <c r="H5" s="60"/>
    </row>
    <row r="6" spans="1:10" s="43" customFormat="1" ht="15">
      <c r="A6" s="40"/>
      <c r="B6" s="41" t="s">
        <v>16</v>
      </c>
      <c r="C6" s="42"/>
      <c r="D6" s="94"/>
      <c r="E6" s="89"/>
      <c r="F6" s="76"/>
      <c r="G6" s="59"/>
      <c r="H6" s="61"/>
      <c r="I6" s="5"/>
      <c r="J6" s="5"/>
    </row>
    <row r="7" spans="1:8" s="5" customFormat="1" ht="14.25">
      <c r="A7" s="23" t="s">
        <v>13</v>
      </c>
      <c r="B7" s="24" t="s">
        <v>79</v>
      </c>
      <c r="C7" s="25" t="s">
        <v>7</v>
      </c>
      <c r="D7" s="92">
        <v>2</v>
      </c>
      <c r="E7" s="88"/>
      <c r="F7" s="77"/>
      <c r="G7" s="65"/>
      <c r="H7" s="61"/>
    </row>
    <row r="8" spans="1:8" s="5" customFormat="1" ht="14.25">
      <c r="A8" s="23" t="s">
        <v>12</v>
      </c>
      <c r="B8" s="24" t="s">
        <v>183</v>
      </c>
      <c r="C8" s="25" t="s">
        <v>7</v>
      </c>
      <c r="D8" s="92">
        <v>7</v>
      </c>
      <c r="E8" s="88"/>
      <c r="F8" s="77"/>
      <c r="G8" s="65"/>
      <c r="H8" s="61"/>
    </row>
    <row r="9" spans="1:8" s="5" customFormat="1" ht="14.25">
      <c r="A9" s="23" t="s">
        <v>77</v>
      </c>
      <c r="B9" s="24" t="s">
        <v>80</v>
      </c>
      <c r="C9" s="25" t="s">
        <v>7</v>
      </c>
      <c r="D9" s="92">
        <v>14</v>
      </c>
      <c r="E9" s="88"/>
      <c r="F9" s="77"/>
      <c r="G9" s="65"/>
      <c r="H9" s="61"/>
    </row>
    <row r="10" spans="1:8" s="5" customFormat="1" ht="14.25">
      <c r="A10" s="23" t="s">
        <v>78</v>
      </c>
      <c r="B10" s="24" t="s">
        <v>81</v>
      </c>
      <c r="C10" s="25" t="s">
        <v>7</v>
      </c>
      <c r="D10" s="92">
        <v>18</v>
      </c>
      <c r="E10" s="88"/>
      <c r="F10" s="77"/>
      <c r="G10" s="65"/>
      <c r="H10" s="61"/>
    </row>
    <row r="11" spans="1:8" s="5" customFormat="1" ht="14.25">
      <c r="A11" s="23" t="s">
        <v>11</v>
      </c>
      <c r="B11" s="24" t="s">
        <v>82</v>
      </c>
      <c r="C11" s="25" t="s">
        <v>7</v>
      </c>
      <c r="D11" s="92">
        <v>17</v>
      </c>
      <c r="E11" s="88"/>
      <c r="F11" s="77"/>
      <c r="G11" s="65"/>
      <c r="H11" s="61"/>
    </row>
    <row r="12" spans="1:8" s="5" customFormat="1" ht="14.25">
      <c r="A12" s="23" t="s">
        <v>174</v>
      </c>
      <c r="B12" s="24" t="s">
        <v>184</v>
      </c>
      <c r="C12" s="25" t="s">
        <v>7</v>
      </c>
      <c r="D12" s="92">
        <v>7</v>
      </c>
      <c r="E12" s="88"/>
      <c r="F12" s="77"/>
      <c r="G12" s="88"/>
      <c r="H12" s="61"/>
    </row>
    <row r="13" spans="1:8" s="5" customFormat="1" ht="14.25">
      <c r="A13" s="23" t="s">
        <v>175</v>
      </c>
      <c r="B13" s="24" t="s">
        <v>185</v>
      </c>
      <c r="C13" s="25" t="s">
        <v>7</v>
      </c>
      <c r="D13" s="92">
        <v>4</v>
      </c>
      <c r="E13" s="88"/>
      <c r="F13" s="77"/>
      <c r="G13" s="88"/>
      <c r="H13" s="61"/>
    </row>
    <row r="14" spans="1:8" s="5" customFormat="1" ht="14.25">
      <c r="A14" s="23" t="s">
        <v>176</v>
      </c>
      <c r="B14" s="24" t="s">
        <v>186</v>
      </c>
      <c r="C14" s="25" t="s">
        <v>7</v>
      </c>
      <c r="D14" s="92">
        <v>1</v>
      </c>
      <c r="E14" s="88"/>
      <c r="F14" s="77"/>
      <c r="G14" s="88"/>
      <c r="H14" s="61"/>
    </row>
    <row r="15" spans="1:8" s="5" customFormat="1" ht="14.25">
      <c r="A15" s="23" t="s">
        <v>177</v>
      </c>
      <c r="B15" s="24" t="s">
        <v>187</v>
      </c>
      <c r="C15" s="25" t="s">
        <v>7</v>
      </c>
      <c r="D15" s="92">
        <v>4</v>
      </c>
      <c r="E15" s="88"/>
      <c r="F15" s="77"/>
      <c r="G15" s="88"/>
      <c r="H15" s="61"/>
    </row>
    <row r="16" spans="1:8" s="5" customFormat="1" ht="14.25">
      <c r="A16" s="23" t="s">
        <v>178</v>
      </c>
      <c r="B16" s="24" t="s">
        <v>188</v>
      </c>
      <c r="C16" s="25" t="s">
        <v>7</v>
      </c>
      <c r="D16" s="92">
        <v>1</v>
      </c>
      <c r="E16" s="88"/>
      <c r="F16" s="77"/>
      <c r="G16" s="88"/>
      <c r="H16" s="61"/>
    </row>
    <row r="17" spans="1:8" s="5" customFormat="1" ht="14.25">
      <c r="A17" s="23" t="s">
        <v>179</v>
      </c>
      <c r="B17" s="24" t="s">
        <v>189</v>
      </c>
      <c r="C17" s="25" t="s">
        <v>7</v>
      </c>
      <c r="D17" s="92">
        <v>1</v>
      </c>
      <c r="E17" s="88"/>
      <c r="F17" s="77"/>
      <c r="G17" s="88"/>
      <c r="H17" s="61"/>
    </row>
    <row r="18" spans="1:8" s="5" customFormat="1" ht="14.25">
      <c r="A18" s="23" t="s">
        <v>180</v>
      </c>
      <c r="B18" s="24" t="s">
        <v>190</v>
      </c>
      <c r="C18" s="25" t="s">
        <v>7</v>
      </c>
      <c r="D18" s="92">
        <v>1</v>
      </c>
      <c r="E18" s="88"/>
      <c r="F18" s="77"/>
      <c r="G18" s="88"/>
      <c r="H18" s="61"/>
    </row>
    <row r="19" spans="1:8" s="5" customFormat="1" ht="15">
      <c r="A19" s="1"/>
      <c r="B19" s="41" t="s">
        <v>41</v>
      </c>
      <c r="C19" s="2"/>
      <c r="D19" s="95"/>
      <c r="E19" s="4"/>
      <c r="F19" s="76"/>
      <c r="G19" s="59"/>
      <c r="H19" s="60"/>
    </row>
    <row r="20" spans="1:8" s="5" customFormat="1" ht="25.5">
      <c r="A20" s="23" t="s">
        <v>181</v>
      </c>
      <c r="B20" s="24" t="s">
        <v>191</v>
      </c>
      <c r="C20" s="25" t="s">
        <v>7</v>
      </c>
      <c r="D20" s="92">
        <v>1</v>
      </c>
      <c r="E20" s="88"/>
      <c r="F20" s="77"/>
      <c r="G20" s="65"/>
      <c r="H20" s="61"/>
    </row>
    <row r="21" spans="1:8" s="5" customFormat="1" ht="25.5">
      <c r="A21" s="23" t="s">
        <v>182</v>
      </c>
      <c r="B21" s="24" t="s">
        <v>192</v>
      </c>
      <c r="C21" s="25" t="s">
        <v>7</v>
      </c>
      <c r="D21" s="92">
        <v>2</v>
      </c>
      <c r="E21" s="88"/>
      <c r="F21" s="77"/>
      <c r="G21" s="65"/>
      <c r="H21" s="61"/>
    </row>
    <row r="22" spans="1:8" s="6" customFormat="1" ht="12.75">
      <c r="A22" s="23"/>
      <c r="B22" s="41" t="s">
        <v>24</v>
      </c>
      <c r="C22" s="25"/>
      <c r="D22" s="92"/>
      <c r="E22" s="88"/>
      <c r="F22" s="77"/>
      <c r="G22" s="65"/>
      <c r="H22" s="61"/>
    </row>
    <row r="23" spans="1:8" s="6" customFormat="1" ht="12.75">
      <c r="A23" s="124" t="s">
        <v>15</v>
      </c>
      <c r="B23" s="125" t="s">
        <v>14</v>
      </c>
      <c r="C23" s="126" t="s">
        <v>9</v>
      </c>
      <c r="D23" s="127">
        <v>24</v>
      </c>
      <c r="E23" s="88"/>
      <c r="F23" s="77"/>
      <c r="G23" s="65"/>
      <c r="H23" s="61"/>
    </row>
    <row r="24" spans="1:8" s="6" customFormat="1" ht="12.75">
      <c r="A24" s="156" t="s">
        <v>153</v>
      </c>
      <c r="B24" s="157" t="s">
        <v>154</v>
      </c>
      <c r="C24" s="158"/>
      <c r="D24" s="162"/>
      <c r="E24" s="88"/>
      <c r="F24" s="77"/>
      <c r="G24" s="65"/>
      <c r="H24" s="61"/>
    </row>
    <row r="25" spans="1:8" s="5" customFormat="1" ht="15">
      <c r="A25" s="50"/>
      <c r="B25" s="69" t="s">
        <v>17</v>
      </c>
      <c r="C25" s="70"/>
      <c r="D25" s="96"/>
      <c r="E25" s="71"/>
      <c r="F25" s="78"/>
      <c r="G25" s="90"/>
      <c r="H25" s="91"/>
    </row>
    <row r="26" spans="1:8" s="5" customFormat="1" ht="15">
      <c r="A26" s="23"/>
      <c r="B26" s="20"/>
      <c r="C26" s="21"/>
      <c r="D26" s="97"/>
      <c r="E26" s="22"/>
      <c r="F26" s="79"/>
      <c r="G26" s="67"/>
      <c r="H26" s="62"/>
    </row>
    <row r="27" spans="1:8" s="5" customFormat="1" ht="15">
      <c r="A27" s="23"/>
      <c r="B27" s="18" t="s">
        <v>49</v>
      </c>
      <c r="C27" s="2"/>
      <c r="D27" s="95"/>
      <c r="E27" s="4"/>
      <c r="F27" s="76"/>
      <c r="G27" s="59"/>
      <c r="H27" s="60"/>
    </row>
    <row r="28" spans="1:8" s="5" customFormat="1" ht="14.25">
      <c r="A28" s="23" t="s">
        <v>48</v>
      </c>
      <c r="B28" s="24" t="s">
        <v>151</v>
      </c>
      <c r="C28" s="25" t="s">
        <v>7</v>
      </c>
      <c r="D28" s="98">
        <f>SUM(D30:D30)</f>
        <v>1032</v>
      </c>
      <c r="E28" s="27"/>
      <c r="F28" s="77"/>
      <c r="G28" s="153"/>
      <c r="H28" s="155"/>
    </row>
    <row r="29" spans="1:8" s="114" customFormat="1" ht="38.25">
      <c r="A29" s="108"/>
      <c r="B29" s="121" t="s">
        <v>172</v>
      </c>
      <c r="C29" s="109"/>
      <c r="D29" s="110"/>
      <c r="E29" s="111"/>
      <c r="F29" s="112"/>
      <c r="G29" s="152"/>
      <c r="H29" s="151"/>
    </row>
    <row r="30" spans="1:8" s="116" customFormat="1" ht="15">
      <c r="A30" s="108" t="s">
        <v>140</v>
      </c>
      <c r="B30" s="121" t="s">
        <v>147</v>
      </c>
      <c r="C30" s="109"/>
      <c r="D30" s="115">
        <v>1032</v>
      </c>
      <c r="E30" s="149"/>
      <c r="F30" s="112"/>
      <c r="G30" s="148"/>
      <c r="H30" s="151"/>
    </row>
    <row r="31" spans="1:8" s="116" customFormat="1" ht="15">
      <c r="A31" s="108"/>
      <c r="B31" s="121"/>
      <c r="C31" s="109"/>
      <c r="D31" s="115"/>
      <c r="E31" s="149"/>
      <c r="F31" s="112"/>
      <c r="G31" s="148"/>
      <c r="H31" s="151"/>
    </row>
    <row r="32" spans="1:8" s="5" customFormat="1" ht="14.25">
      <c r="A32" s="23" t="s">
        <v>48</v>
      </c>
      <c r="B32" s="24" t="s">
        <v>72</v>
      </c>
      <c r="C32" s="25" t="s">
        <v>7</v>
      </c>
      <c r="D32" s="98">
        <f>SUM(D34:D35)</f>
        <v>384</v>
      </c>
      <c r="E32" s="27"/>
      <c r="F32" s="77"/>
      <c r="G32" s="153"/>
      <c r="H32" s="155"/>
    </row>
    <row r="33" spans="1:8" s="114" customFormat="1" ht="38.25">
      <c r="A33" s="108"/>
      <c r="B33" s="121" t="s">
        <v>172</v>
      </c>
      <c r="C33" s="109"/>
      <c r="D33" s="110"/>
      <c r="E33" s="111"/>
      <c r="F33" s="112"/>
      <c r="G33" s="152"/>
      <c r="H33" s="151"/>
    </row>
    <row r="34" spans="1:8" s="116" customFormat="1" ht="15">
      <c r="A34" s="108" t="s">
        <v>60</v>
      </c>
      <c r="B34" s="121" t="s">
        <v>71</v>
      </c>
      <c r="C34" s="109" t="s">
        <v>7</v>
      </c>
      <c r="D34" s="115">
        <v>342</v>
      </c>
      <c r="E34" s="149"/>
      <c r="F34" s="112"/>
      <c r="G34" s="148"/>
      <c r="H34" s="151"/>
    </row>
    <row r="35" spans="1:8" s="116" customFormat="1" ht="15">
      <c r="A35" s="108" t="s">
        <v>141</v>
      </c>
      <c r="B35" s="121" t="s">
        <v>145</v>
      </c>
      <c r="C35" s="109" t="s">
        <v>7</v>
      </c>
      <c r="D35" s="115">
        <v>42</v>
      </c>
      <c r="E35" s="149"/>
      <c r="F35" s="112"/>
      <c r="G35" s="148"/>
      <c r="H35" s="151"/>
    </row>
    <row r="36" spans="1:8" s="116" customFormat="1" ht="15">
      <c r="A36" s="108"/>
      <c r="B36" s="121"/>
      <c r="C36" s="109"/>
      <c r="D36" s="115"/>
      <c r="E36" s="149"/>
      <c r="F36" s="112"/>
      <c r="G36" s="148"/>
      <c r="H36" s="151"/>
    </row>
    <row r="37" spans="1:8" s="5" customFormat="1" ht="14.25">
      <c r="A37" s="23" t="s">
        <v>48</v>
      </c>
      <c r="B37" s="24" t="s">
        <v>68</v>
      </c>
      <c r="C37" s="25" t="s">
        <v>7</v>
      </c>
      <c r="D37" s="98">
        <f>SUM(D39:D44)</f>
        <v>156</v>
      </c>
      <c r="E37" s="27"/>
      <c r="F37" s="77"/>
      <c r="G37" s="153"/>
      <c r="H37" s="155"/>
    </row>
    <row r="38" spans="1:8" s="114" customFormat="1" ht="38.25">
      <c r="A38" s="108"/>
      <c r="B38" s="121" t="s">
        <v>172</v>
      </c>
      <c r="C38" s="109"/>
      <c r="D38" s="110"/>
      <c r="E38" s="111"/>
      <c r="F38" s="112"/>
      <c r="G38" s="154"/>
      <c r="H38" s="155"/>
    </row>
    <row r="39" spans="1:8" s="116" customFormat="1" ht="15">
      <c r="A39" s="108" t="s">
        <v>136</v>
      </c>
      <c r="B39" s="121" t="s">
        <v>148</v>
      </c>
      <c r="C39" s="109" t="s">
        <v>7</v>
      </c>
      <c r="D39" s="115">
        <v>7</v>
      </c>
      <c r="E39" s="149"/>
      <c r="F39" s="112"/>
      <c r="G39" s="148"/>
      <c r="H39" s="151"/>
    </row>
    <row r="40" spans="1:8" s="116" customFormat="1" ht="15">
      <c r="A40" s="108" t="s">
        <v>137</v>
      </c>
      <c r="B40" s="121" t="s">
        <v>146</v>
      </c>
      <c r="C40" s="109" t="s">
        <v>7</v>
      </c>
      <c r="D40" s="115">
        <v>5</v>
      </c>
      <c r="E40" s="149"/>
      <c r="F40" s="112"/>
      <c r="G40" s="148"/>
      <c r="H40" s="151"/>
    </row>
    <row r="41" spans="1:8" s="116" customFormat="1" ht="15">
      <c r="A41" s="108" t="s">
        <v>138</v>
      </c>
      <c r="B41" s="121" t="s">
        <v>69</v>
      </c>
      <c r="C41" s="109" t="s">
        <v>7</v>
      </c>
      <c r="D41" s="115">
        <v>9</v>
      </c>
      <c r="E41" s="149"/>
      <c r="F41" s="112"/>
      <c r="G41" s="148"/>
      <c r="H41" s="151"/>
    </row>
    <row r="42" spans="1:8" s="116" customFormat="1" ht="15">
      <c r="A42" s="108" t="s">
        <v>139</v>
      </c>
      <c r="B42" s="121" t="s">
        <v>70</v>
      </c>
      <c r="C42" s="109" t="s">
        <v>7</v>
      </c>
      <c r="D42" s="115">
        <v>6</v>
      </c>
      <c r="E42" s="149"/>
      <c r="F42" s="112"/>
      <c r="G42" s="148"/>
      <c r="H42" s="151"/>
    </row>
    <row r="43" spans="1:8" s="116" customFormat="1" ht="15">
      <c r="A43" s="108" t="s">
        <v>61</v>
      </c>
      <c r="B43" s="121" t="s">
        <v>69</v>
      </c>
      <c r="C43" s="109" t="s">
        <v>7</v>
      </c>
      <c r="D43" s="115">
        <v>43</v>
      </c>
      <c r="E43" s="149"/>
      <c r="F43" s="112"/>
      <c r="G43" s="148"/>
      <c r="H43" s="151"/>
    </row>
    <row r="44" spans="1:8" s="116" customFormat="1" ht="15">
      <c r="A44" s="108" t="s">
        <v>61</v>
      </c>
      <c r="B44" s="121" t="s">
        <v>70</v>
      </c>
      <c r="C44" s="109" t="s">
        <v>7</v>
      </c>
      <c r="D44" s="115">
        <v>86</v>
      </c>
      <c r="E44" s="149"/>
      <c r="F44" s="112"/>
      <c r="G44" s="148"/>
      <c r="H44" s="151"/>
    </row>
    <row r="45" spans="1:8" s="116" customFormat="1" ht="12.75">
      <c r="A45" s="108"/>
      <c r="B45" s="121"/>
      <c r="C45" s="109"/>
      <c r="D45" s="115"/>
      <c r="E45" s="111"/>
      <c r="F45" s="112"/>
      <c r="G45" s="152"/>
      <c r="H45" s="151"/>
    </row>
    <row r="46" spans="1:8" s="5" customFormat="1" ht="14.25">
      <c r="A46" s="23" t="s">
        <v>48</v>
      </c>
      <c r="B46" s="24" t="s">
        <v>73</v>
      </c>
      <c r="C46" s="25" t="s">
        <v>7</v>
      </c>
      <c r="D46" s="98">
        <f>SUM(D47:D51)</f>
        <v>32</v>
      </c>
      <c r="E46" s="27"/>
      <c r="F46" s="77"/>
      <c r="G46" s="65"/>
      <c r="H46" s="61"/>
    </row>
    <row r="47" spans="1:8" s="116" customFormat="1" ht="51">
      <c r="A47" s="108"/>
      <c r="B47" s="121" t="s">
        <v>173</v>
      </c>
      <c r="C47" s="109"/>
      <c r="D47" s="115"/>
      <c r="E47" s="111"/>
      <c r="F47" s="112"/>
      <c r="G47" s="117"/>
      <c r="H47" s="113"/>
    </row>
    <row r="48" spans="1:8" s="116" customFormat="1" ht="38.25">
      <c r="A48" s="108" t="s">
        <v>59</v>
      </c>
      <c r="B48" s="121" t="s">
        <v>76</v>
      </c>
      <c r="C48" s="109" t="s">
        <v>7</v>
      </c>
      <c r="D48" s="115">
        <v>6</v>
      </c>
      <c r="E48" s="111"/>
      <c r="F48" s="112"/>
      <c r="G48" s="152"/>
      <c r="H48" s="151"/>
    </row>
    <row r="49" spans="1:8" s="116" customFormat="1" ht="12.75">
      <c r="A49" s="108" t="s">
        <v>135</v>
      </c>
      <c r="B49" s="121" t="s">
        <v>150</v>
      </c>
      <c r="C49" s="109" t="s">
        <v>7</v>
      </c>
      <c r="D49" s="115">
        <v>2</v>
      </c>
      <c r="E49" s="111"/>
      <c r="F49" s="112"/>
      <c r="G49" s="152"/>
      <c r="H49" s="151"/>
    </row>
    <row r="50" spans="1:8" s="116" customFormat="1" ht="12.75">
      <c r="A50" s="108" t="s">
        <v>42</v>
      </c>
      <c r="B50" s="121" t="s">
        <v>74</v>
      </c>
      <c r="C50" s="109" t="s">
        <v>7</v>
      </c>
      <c r="D50" s="115">
        <v>20</v>
      </c>
      <c r="E50" s="111"/>
      <c r="F50" s="112"/>
      <c r="G50" s="152"/>
      <c r="H50" s="151"/>
    </row>
    <row r="51" spans="1:8" s="116" customFormat="1" ht="12.75">
      <c r="A51" s="108" t="s">
        <v>43</v>
      </c>
      <c r="B51" s="121" t="s">
        <v>75</v>
      </c>
      <c r="C51" s="109" t="s">
        <v>7</v>
      </c>
      <c r="D51" s="115">
        <v>4</v>
      </c>
      <c r="E51" s="111"/>
      <c r="F51" s="112"/>
      <c r="G51" s="148"/>
      <c r="H51" s="151"/>
    </row>
    <row r="52" spans="1:8" s="116" customFormat="1" ht="12.75">
      <c r="A52" s="108"/>
      <c r="B52" s="121"/>
      <c r="C52" s="109"/>
      <c r="D52" s="115"/>
      <c r="E52" s="111"/>
      <c r="F52" s="112"/>
      <c r="G52" s="148"/>
      <c r="H52" s="151"/>
    </row>
    <row r="53" spans="1:8" s="5" customFormat="1" ht="14.25">
      <c r="A53" s="23" t="s">
        <v>48</v>
      </c>
      <c r="B53" s="24" t="s">
        <v>152</v>
      </c>
      <c r="C53" s="25" t="s">
        <v>7</v>
      </c>
      <c r="D53" s="98">
        <f>SUM(D54:D55)</f>
        <v>1</v>
      </c>
      <c r="E53" s="27"/>
      <c r="F53" s="77"/>
      <c r="G53" s="153"/>
      <c r="H53" s="155"/>
    </row>
    <row r="54" spans="1:8" s="116" customFormat="1" ht="51">
      <c r="A54" s="108"/>
      <c r="B54" s="121" t="s">
        <v>173</v>
      </c>
      <c r="C54" s="109"/>
      <c r="D54" s="115"/>
      <c r="E54" s="111"/>
      <c r="F54" s="112"/>
      <c r="G54" s="154"/>
      <c r="H54" s="151"/>
    </row>
    <row r="55" spans="1:8" s="116" customFormat="1" ht="15">
      <c r="A55" s="108" t="s">
        <v>44</v>
      </c>
      <c r="B55" s="121" t="s">
        <v>149</v>
      </c>
      <c r="C55" s="109"/>
      <c r="D55" s="115">
        <v>1</v>
      </c>
      <c r="E55" s="150"/>
      <c r="F55" s="112"/>
      <c r="G55" s="148"/>
      <c r="H55" s="151"/>
    </row>
    <row r="56" spans="1:8" s="116" customFormat="1" ht="12.75">
      <c r="A56" s="108"/>
      <c r="B56" s="121"/>
      <c r="C56" s="109"/>
      <c r="D56" s="115"/>
      <c r="E56" s="111"/>
      <c r="F56" s="112"/>
      <c r="G56" s="152"/>
      <c r="H56" s="151"/>
    </row>
    <row r="57" spans="1:8" s="5" customFormat="1" ht="14.25">
      <c r="A57" s="23" t="s">
        <v>48</v>
      </c>
      <c r="B57" s="24" t="s">
        <v>66</v>
      </c>
      <c r="C57" s="25" t="s">
        <v>7</v>
      </c>
      <c r="D57" s="98">
        <f>SUM(D58:D63)</f>
        <v>53</v>
      </c>
      <c r="E57" s="27"/>
      <c r="F57" s="77"/>
      <c r="G57" s="153"/>
      <c r="H57" s="155"/>
    </row>
    <row r="58" spans="1:8" s="116" customFormat="1" ht="51">
      <c r="A58" s="108"/>
      <c r="B58" s="121" t="s">
        <v>173</v>
      </c>
      <c r="C58" s="109"/>
      <c r="D58" s="115"/>
      <c r="E58" s="111"/>
      <c r="F58" s="112"/>
      <c r="G58" s="154"/>
      <c r="H58" s="151"/>
    </row>
    <row r="59" spans="1:8" s="116" customFormat="1" ht="15">
      <c r="A59" s="108" t="s">
        <v>57</v>
      </c>
      <c r="B59" s="121" t="s">
        <v>63</v>
      </c>
      <c r="C59" s="109" t="s">
        <v>7</v>
      </c>
      <c r="D59" s="115">
        <v>16</v>
      </c>
      <c r="E59" s="149"/>
      <c r="F59" s="112"/>
      <c r="G59" s="148"/>
      <c r="H59" s="151"/>
    </row>
    <row r="60" spans="1:8" s="116" customFormat="1" ht="12.75">
      <c r="A60" s="108" t="s">
        <v>209</v>
      </c>
      <c r="B60" s="121" t="s">
        <v>210</v>
      </c>
      <c r="C60" s="109" t="s">
        <v>7</v>
      </c>
      <c r="D60" s="115">
        <v>2</v>
      </c>
      <c r="E60" s="111"/>
      <c r="F60" s="112"/>
      <c r="G60" s="117"/>
      <c r="H60" s="113"/>
    </row>
    <row r="61" spans="1:8" s="116" customFormat="1" ht="12.75">
      <c r="A61" s="108" t="s">
        <v>211</v>
      </c>
      <c r="B61" s="121" t="s">
        <v>212</v>
      </c>
      <c r="C61" s="109" t="s">
        <v>7</v>
      </c>
      <c r="D61" s="115">
        <v>4</v>
      </c>
      <c r="E61" s="111"/>
      <c r="F61" s="112"/>
      <c r="G61" s="117"/>
      <c r="H61" s="113"/>
    </row>
    <row r="62" spans="1:8" s="116" customFormat="1" ht="15">
      <c r="A62" s="108" t="s">
        <v>58</v>
      </c>
      <c r="B62" s="121" t="s">
        <v>64</v>
      </c>
      <c r="C62" s="109" t="s">
        <v>7</v>
      </c>
      <c r="D62" s="115">
        <v>9</v>
      </c>
      <c r="E62" s="149"/>
      <c r="F62" s="112"/>
      <c r="G62" s="148"/>
      <c r="H62" s="151"/>
    </row>
    <row r="63" spans="1:8" s="116" customFormat="1" ht="15">
      <c r="A63" s="108" t="s">
        <v>134</v>
      </c>
      <c r="B63" s="121" t="s">
        <v>65</v>
      </c>
      <c r="C63" s="109" t="s">
        <v>7</v>
      </c>
      <c r="D63" s="115">
        <v>22</v>
      </c>
      <c r="E63" s="149"/>
      <c r="F63" s="112"/>
      <c r="G63" s="148"/>
      <c r="H63" s="151"/>
    </row>
    <row r="64" spans="1:8" s="116" customFormat="1" ht="12.75">
      <c r="A64" s="108"/>
      <c r="B64" s="121"/>
      <c r="C64" s="109"/>
      <c r="D64" s="115"/>
      <c r="E64" s="111"/>
      <c r="F64" s="112"/>
      <c r="G64" s="152"/>
      <c r="H64" s="151"/>
    </row>
    <row r="65" spans="1:8" s="5" customFormat="1" ht="14.25">
      <c r="A65" s="23" t="s">
        <v>48</v>
      </c>
      <c r="B65" s="24" t="s">
        <v>67</v>
      </c>
      <c r="C65" s="25" t="s">
        <v>7</v>
      </c>
      <c r="D65" s="98">
        <f>SUM(D66:D70)</f>
        <v>24</v>
      </c>
      <c r="E65" s="27"/>
      <c r="F65" s="77"/>
      <c r="G65" s="153"/>
      <c r="H65" s="155"/>
    </row>
    <row r="66" spans="1:8" s="116" customFormat="1" ht="51">
      <c r="A66" s="108"/>
      <c r="B66" s="121" t="s">
        <v>173</v>
      </c>
      <c r="C66" s="109"/>
      <c r="D66" s="115"/>
      <c r="E66" s="111"/>
      <c r="F66" s="112"/>
      <c r="G66" s="154"/>
      <c r="H66" s="151"/>
    </row>
    <row r="67" spans="1:8" s="116" customFormat="1" ht="15">
      <c r="A67" s="108" t="s">
        <v>55</v>
      </c>
      <c r="B67" s="121" t="s">
        <v>62</v>
      </c>
      <c r="C67" s="109" t="s">
        <v>7</v>
      </c>
      <c r="D67" s="115">
        <v>5</v>
      </c>
      <c r="E67" s="149"/>
      <c r="F67" s="112"/>
      <c r="G67" s="148"/>
      <c r="H67" s="151"/>
    </row>
    <row r="68" spans="1:8" s="116" customFormat="1" ht="15">
      <c r="A68" s="108" t="s">
        <v>56</v>
      </c>
      <c r="B68" s="121" t="s">
        <v>142</v>
      </c>
      <c r="C68" s="109" t="s">
        <v>7</v>
      </c>
      <c r="D68" s="115">
        <v>10</v>
      </c>
      <c r="E68" s="149"/>
      <c r="F68" s="112"/>
      <c r="G68" s="148"/>
      <c r="H68" s="151"/>
    </row>
    <row r="69" spans="1:8" s="116" customFormat="1" ht="15">
      <c r="A69" s="108" t="s">
        <v>132</v>
      </c>
      <c r="B69" s="121" t="s">
        <v>143</v>
      </c>
      <c r="C69" s="109" t="s">
        <v>7</v>
      </c>
      <c r="D69" s="115">
        <v>6</v>
      </c>
      <c r="E69" s="149"/>
      <c r="F69" s="112"/>
      <c r="G69" s="148"/>
      <c r="H69" s="151"/>
    </row>
    <row r="70" spans="1:8" s="116" customFormat="1" ht="15">
      <c r="A70" s="108" t="s">
        <v>133</v>
      </c>
      <c r="B70" s="121" t="s">
        <v>144</v>
      </c>
      <c r="C70" s="109" t="s">
        <v>7</v>
      </c>
      <c r="D70" s="115">
        <v>3</v>
      </c>
      <c r="E70" s="149"/>
      <c r="F70" s="112"/>
      <c r="G70" s="148"/>
      <c r="H70" s="151"/>
    </row>
    <row r="71" spans="1:8" s="5" customFormat="1" ht="15">
      <c r="A71" s="50"/>
      <c r="B71" s="69" t="s">
        <v>18</v>
      </c>
      <c r="C71" s="72"/>
      <c r="D71" s="99"/>
      <c r="E71" s="74"/>
      <c r="F71" s="78"/>
      <c r="G71" s="90"/>
      <c r="H71" s="91"/>
    </row>
    <row r="72" spans="1:8" s="6" customFormat="1" ht="12.75">
      <c r="A72" s="23"/>
      <c r="B72" s="18"/>
      <c r="C72" s="25"/>
      <c r="D72" s="98"/>
      <c r="E72" s="27"/>
      <c r="F72" s="77"/>
      <c r="G72" s="65"/>
      <c r="H72" s="61"/>
    </row>
    <row r="73" spans="1:8" s="6" customFormat="1" ht="12.75">
      <c r="A73" s="23"/>
      <c r="B73" s="19" t="s">
        <v>117</v>
      </c>
      <c r="C73" s="25"/>
      <c r="D73" s="98"/>
      <c r="E73" s="27"/>
      <c r="F73" s="77"/>
      <c r="G73" s="65"/>
      <c r="H73" s="61"/>
    </row>
    <row r="74" spans="1:9" s="5" customFormat="1" ht="14.25">
      <c r="A74" s="23" t="s">
        <v>48</v>
      </c>
      <c r="B74" s="24" t="s">
        <v>114</v>
      </c>
      <c r="C74" s="25" t="s">
        <v>7</v>
      </c>
      <c r="D74" s="98">
        <f>D65</f>
        <v>24</v>
      </c>
      <c r="E74" s="27"/>
      <c r="F74" s="77"/>
      <c r="G74" s="65"/>
      <c r="H74" s="61"/>
      <c r="I74" s="147"/>
    </row>
    <row r="75" spans="1:9" s="5" customFormat="1" ht="14.25">
      <c r="A75" s="156" t="s">
        <v>153</v>
      </c>
      <c r="B75" s="157" t="s">
        <v>155</v>
      </c>
      <c r="C75" s="25"/>
      <c r="D75" s="98"/>
      <c r="E75" s="27"/>
      <c r="F75" s="77"/>
      <c r="G75" s="65"/>
      <c r="H75" s="61"/>
      <c r="I75" s="147"/>
    </row>
    <row r="76" spans="1:9" s="5" customFormat="1" ht="14.25">
      <c r="A76" s="23" t="s">
        <v>48</v>
      </c>
      <c r="B76" s="24" t="s">
        <v>114</v>
      </c>
      <c r="C76" s="25" t="s">
        <v>7</v>
      </c>
      <c r="D76" s="98">
        <f>D53+D57</f>
        <v>54</v>
      </c>
      <c r="E76" s="27"/>
      <c r="F76" s="77"/>
      <c r="G76" s="65"/>
      <c r="H76" s="61"/>
      <c r="I76" s="147"/>
    </row>
    <row r="77" spans="1:8" s="5" customFormat="1" ht="14.25">
      <c r="A77" s="23" t="s">
        <v>48</v>
      </c>
      <c r="B77" s="24" t="s">
        <v>115</v>
      </c>
      <c r="C77" s="25" t="s">
        <v>7</v>
      </c>
      <c r="D77" s="98">
        <f>D46</f>
        <v>32</v>
      </c>
      <c r="E77" s="27"/>
      <c r="F77" s="77"/>
      <c r="G77" s="65"/>
      <c r="H77" s="61"/>
    </row>
    <row r="78" spans="1:9" s="5" customFormat="1" ht="14.25">
      <c r="A78" s="23" t="s">
        <v>48</v>
      </c>
      <c r="B78" s="24" t="s">
        <v>116</v>
      </c>
      <c r="C78" s="25" t="s">
        <v>7</v>
      </c>
      <c r="D78" s="98">
        <f>D37</f>
        <v>156</v>
      </c>
      <c r="E78" s="27"/>
      <c r="F78" s="77"/>
      <c r="G78" s="65"/>
      <c r="H78" s="61"/>
      <c r="I78" s="146"/>
    </row>
    <row r="79" spans="1:9" s="5" customFormat="1" ht="15">
      <c r="A79" s="23" t="s">
        <v>48</v>
      </c>
      <c r="B79" s="24" t="s">
        <v>156</v>
      </c>
      <c r="C79" s="25" t="s">
        <v>7</v>
      </c>
      <c r="D79" s="98">
        <f>D32+D28</f>
        <v>1416</v>
      </c>
      <c r="E79" s="27"/>
      <c r="F79" s="77"/>
      <c r="G79" s="65"/>
      <c r="H79" s="61"/>
      <c r="I79" s="131"/>
    </row>
    <row r="80" spans="1:8" s="5" customFormat="1" ht="38.25">
      <c r="A80" s="23"/>
      <c r="B80" s="121" t="s">
        <v>120</v>
      </c>
      <c r="C80" s="25"/>
      <c r="D80" s="98"/>
      <c r="E80" s="27"/>
      <c r="F80" s="77"/>
      <c r="G80" s="65"/>
      <c r="H80" s="61"/>
    </row>
    <row r="81" spans="1:8" s="5" customFormat="1" ht="15">
      <c r="A81" s="50"/>
      <c r="B81" s="69" t="s">
        <v>118</v>
      </c>
      <c r="C81" s="72"/>
      <c r="D81" s="99"/>
      <c r="E81" s="74"/>
      <c r="F81" s="78"/>
      <c r="G81" s="90"/>
      <c r="H81" s="91"/>
    </row>
    <row r="82" spans="1:8" s="6" customFormat="1" ht="12.75">
      <c r="A82" s="23"/>
      <c r="B82" s="19"/>
      <c r="C82" s="25"/>
      <c r="D82" s="98"/>
      <c r="E82" s="27"/>
      <c r="F82" s="77"/>
      <c r="G82" s="65"/>
      <c r="H82" s="61"/>
    </row>
    <row r="83" spans="1:8" s="6" customFormat="1" ht="12.75">
      <c r="A83" s="23"/>
      <c r="B83" s="19" t="s">
        <v>45</v>
      </c>
      <c r="C83" s="25"/>
      <c r="D83" s="98"/>
      <c r="E83" s="27"/>
      <c r="F83" s="77"/>
      <c r="G83" s="65"/>
      <c r="H83" s="61"/>
    </row>
    <row r="84" spans="1:9" s="5" customFormat="1" ht="15">
      <c r="A84" s="23" t="s">
        <v>47</v>
      </c>
      <c r="B84" s="24" t="s">
        <v>213</v>
      </c>
      <c r="C84" s="25" t="s">
        <v>8</v>
      </c>
      <c r="D84" s="98">
        <v>1228</v>
      </c>
      <c r="E84" s="27"/>
      <c r="F84" s="77"/>
      <c r="G84" s="65"/>
      <c r="H84" s="61"/>
      <c r="I84" s="131"/>
    </row>
    <row r="85" spans="1:8" s="5" customFormat="1" ht="38.25">
      <c r="A85" s="23"/>
      <c r="B85" s="121" t="s">
        <v>107</v>
      </c>
      <c r="C85" s="25"/>
      <c r="D85" s="98"/>
      <c r="E85" s="27"/>
      <c r="F85" s="77"/>
      <c r="G85" s="65"/>
      <c r="H85" s="61"/>
    </row>
    <row r="86" spans="1:8" s="5" customFormat="1" ht="15">
      <c r="A86" s="50"/>
      <c r="B86" s="75" t="s">
        <v>46</v>
      </c>
      <c r="C86" s="72"/>
      <c r="D86" s="99"/>
      <c r="E86" s="74"/>
      <c r="F86" s="78"/>
      <c r="G86" s="90"/>
      <c r="H86" s="91"/>
    </row>
    <row r="87" spans="1:8" s="6" customFormat="1" ht="12.75">
      <c r="A87" s="23"/>
      <c r="B87" s="24"/>
      <c r="C87" s="25"/>
      <c r="D87" s="26"/>
      <c r="E87" s="27"/>
      <c r="F87" s="77"/>
      <c r="G87" s="65"/>
      <c r="H87" s="61"/>
    </row>
    <row r="88" spans="1:8" s="6" customFormat="1" ht="12.75">
      <c r="A88" s="23"/>
      <c r="B88" s="104" t="s">
        <v>53</v>
      </c>
      <c r="C88" s="25"/>
      <c r="D88" s="98"/>
      <c r="E88" s="98"/>
      <c r="F88" s="77"/>
      <c r="G88" s="65"/>
      <c r="H88" s="61"/>
    </row>
    <row r="89" spans="1:8" s="6" customFormat="1" ht="12.75">
      <c r="A89" s="23"/>
      <c r="B89" s="19" t="s">
        <v>84</v>
      </c>
      <c r="C89" s="25"/>
      <c r="D89" s="98"/>
      <c r="E89" s="98"/>
      <c r="F89" s="77"/>
      <c r="G89" s="65"/>
      <c r="H89" s="61"/>
    </row>
    <row r="90" spans="1:8" s="6" customFormat="1" ht="12.75">
      <c r="A90" s="23"/>
      <c r="B90" s="19" t="s">
        <v>84</v>
      </c>
      <c r="C90" s="25"/>
      <c r="D90" s="98"/>
      <c r="E90" s="98"/>
      <c r="F90" s="77"/>
      <c r="G90" s="65"/>
      <c r="H90" s="61"/>
    </row>
    <row r="91" spans="1:8" s="5" customFormat="1" ht="14.25">
      <c r="A91" s="23" t="s">
        <v>47</v>
      </c>
      <c r="B91" s="24" t="s">
        <v>157</v>
      </c>
      <c r="C91" s="25" t="s">
        <v>8</v>
      </c>
      <c r="D91" s="98">
        <v>68.5</v>
      </c>
      <c r="E91" s="27"/>
      <c r="F91" s="77"/>
      <c r="G91" s="27"/>
      <c r="H91" s="61"/>
    </row>
    <row r="92" spans="1:8" s="5" customFormat="1" ht="14.25">
      <c r="A92" s="23" t="s">
        <v>47</v>
      </c>
      <c r="B92" s="24" t="s">
        <v>158</v>
      </c>
      <c r="C92" s="25" t="s">
        <v>8</v>
      </c>
      <c r="D92" s="98">
        <f>D91</f>
        <v>68.5</v>
      </c>
      <c r="E92" s="27"/>
      <c r="F92" s="77"/>
      <c r="G92" s="27"/>
      <c r="H92" s="61"/>
    </row>
    <row r="93" spans="1:8" s="5" customFormat="1" ht="14.25">
      <c r="A93" s="23" t="s">
        <v>131</v>
      </c>
      <c r="B93" s="24" t="s">
        <v>121</v>
      </c>
      <c r="C93" s="25" t="s">
        <v>9</v>
      </c>
      <c r="D93" s="98">
        <f>D91*0.2*1.3</f>
        <v>17.810000000000002</v>
      </c>
      <c r="E93" s="27"/>
      <c r="F93" s="77"/>
      <c r="G93" s="27"/>
      <c r="H93" s="61"/>
    </row>
    <row r="94" spans="1:8" s="5" customFormat="1" ht="14.25">
      <c r="A94" s="23" t="s">
        <v>47</v>
      </c>
      <c r="B94" s="24" t="s">
        <v>130</v>
      </c>
      <c r="C94" s="25" t="s">
        <v>8</v>
      </c>
      <c r="D94" s="98">
        <f>D91*3</f>
        <v>205.5</v>
      </c>
      <c r="E94" s="27"/>
      <c r="F94" s="77"/>
      <c r="G94" s="27"/>
      <c r="H94" s="61"/>
    </row>
    <row r="95" spans="1:8" s="5" customFormat="1" ht="14.25">
      <c r="A95" s="23" t="s">
        <v>47</v>
      </c>
      <c r="B95" s="24" t="s">
        <v>159</v>
      </c>
      <c r="C95" s="25" t="s">
        <v>8</v>
      </c>
      <c r="D95" s="98">
        <f>D91</f>
        <v>68.5</v>
      </c>
      <c r="E95" s="27"/>
      <c r="F95" s="77"/>
      <c r="G95" s="27"/>
      <c r="H95" s="61"/>
    </row>
    <row r="96" spans="1:8" s="5" customFormat="1" ht="14.25">
      <c r="A96" s="23" t="s">
        <v>131</v>
      </c>
      <c r="B96" s="24" t="s">
        <v>122</v>
      </c>
      <c r="C96" s="25" t="s">
        <v>9</v>
      </c>
      <c r="D96" s="98">
        <f>((D91*0.15)/100)*80*1.3</f>
        <v>10.686000000000002</v>
      </c>
      <c r="E96" s="27"/>
      <c r="F96" s="77"/>
      <c r="G96" s="27"/>
      <c r="H96" s="61"/>
    </row>
    <row r="97" spans="1:8" s="5" customFormat="1" ht="14.25">
      <c r="A97" s="23" t="s">
        <v>131</v>
      </c>
      <c r="B97" s="24" t="s">
        <v>123</v>
      </c>
      <c r="C97" s="25" t="s">
        <v>9</v>
      </c>
      <c r="D97" s="98">
        <f>((D91*0.15)/100)*20*1.3</f>
        <v>2.6715000000000004</v>
      </c>
      <c r="E97" s="27"/>
      <c r="F97" s="77"/>
      <c r="G97" s="27"/>
      <c r="H97" s="61"/>
    </row>
    <row r="98" spans="1:8" s="5" customFormat="1" ht="14.25">
      <c r="A98" s="23" t="s">
        <v>160</v>
      </c>
      <c r="B98" s="24" t="s">
        <v>124</v>
      </c>
      <c r="C98" s="25" t="s">
        <v>129</v>
      </c>
      <c r="D98" s="159">
        <f>D99/1000</f>
        <v>0.0020549999999999995</v>
      </c>
      <c r="E98" s="27"/>
      <c r="F98" s="77"/>
      <c r="G98" s="27"/>
      <c r="H98" s="61"/>
    </row>
    <row r="99" spans="1:8" s="5" customFormat="1" ht="14.25">
      <c r="A99" s="23" t="s">
        <v>131</v>
      </c>
      <c r="B99" s="24" t="s">
        <v>125</v>
      </c>
      <c r="C99" s="25" t="s">
        <v>126</v>
      </c>
      <c r="D99" s="98">
        <f>D91*0.03</f>
        <v>2.0549999999999997</v>
      </c>
      <c r="E99" s="27"/>
      <c r="F99" s="77"/>
      <c r="G99" s="27"/>
      <c r="H99" s="61"/>
    </row>
    <row r="100" spans="1:8" s="5" customFormat="1" ht="14.25">
      <c r="A100" s="23" t="s">
        <v>161</v>
      </c>
      <c r="B100" s="24" t="s">
        <v>162</v>
      </c>
      <c r="C100" s="25" t="s">
        <v>8</v>
      </c>
      <c r="D100" s="98">
        <f>D91</f>
        <v>68.5</v>
      </c>
      <c r="E100" s="27"/>
      <c r="F100" s="77"/>
      <c r="G100" s="27"/>
      <c r="H100" s="61"/>
    </row>
    <row r="101" spans="1:8" s="5" customFormat="1" ht="14.25">
      <c r="A101" s="23" t="s">
        <v>131</v>
      </c>
      <c r="B101" s="24" t="s">
        <v>127</v>
      </c>
      <c r="C101" s="25" t="s">
        <v>126</v>
      </c>
      <c r="D101" s="98">
        <f>D91*0.03</f>
        <v>2.0549999999999997</v>
      </c>
      <c r="E101" s="27"/>
      <c r="F101" s="77"/>
      <c r="G101" s="27"/>
      <c r="H101" s="61"/>
    </row>
    <row r="102" spans="1:8" s="5" customFormat="1" ht="14.25">
      <c r="A102" s="23" t="s">
        <v>163</v>
      </c>
      <c r="B102" s="24" t="s">
        <v>164</v>
      </c>
      <c r="C102" s="25" t="s">
        <v>8</v>
      </c>
      <c r="D102" s="98">
        <f>D91</f>
        <v>68.5</v>
      </c>
      <c r="E102" s="27"/>
      <c r="F102" s="77"/>
      <c r="G102" s="27"/>
      <c r="H102" s="61"/>
    </row>
    <row r="103" spans="1:8" s="5" customFormat="1" ht="14.25">
      <c r="A103" s="23" t="s">
        <v>165</v>
      </c>
      <c r="B103" s="24" t="s">
        <v>128</v>
      </c>
      <c r="C103" s="25" t="s">
        <v>9</v>
      </c>
      <c r="D103" s="98">
        <f>D91*0.01</f>
        <v>0.685</v>
      </c>
      <c r="E103" s="27"/>
      <c r="F103" s="77"/>
      <c r="G103" s="27"/>
      <c r="H103" s="61"/>
    </row>
    <row r="104" spans="1:8" s="5" customFormat="1" ht="14.25">
      <c r="A104" s="23" t="s">
        <v>166</v>
      </c>
      <c r="B104" s="24" t="s">
        <v>167</v>
      </c>
      <c r="C104" s="25" t="s">
        <v>9</v>
      </c>
      <c r="D104" s="98">
        <f>D103</f>
        <v>0.685</v>
      </c>
      <c r="E104" s="27"/>
      <c r="F104" s="77"/>
      <c r="G104" s="27"/>
      <c r="H104" s="61"/>
    </row>
    <row r="105" spans="1:8" s="5" customFormat="1" ht="14.25">
      <c r="A105" s="23" t="s">
        <v>168</v>
      </c>
      <c r="B105" s="24" t="s">
        <v>169</v>
      </c>
      <c r="C105" s="25" t="s">
        <v>129</v>
      </c>
      <c r="D105" s="98">
        <f>(D93*1.8)+(D96*1.8)+(D97*1.2)+(D99*0.001)+(D101*0.001)</f>
        <v>54.502710000000015</v>
      </c>
      <c r="E105" s="27"/>
      <c r="F105" s="77"/>
      <c r="G105" s="27"/>
      <c r="H105" s="61"/>
    </row>
    <row r="106" spans="1:8" s="5" customFormat="1" ht="15">
      <c r="A106" s="50"/>
      <c r="B106" s="75" t="s">
        <v>52</v>
      </c>
      <c r="C106" s="72"/>
      <c r="D106" s="99"/>
      <c r="E106" s="74"/>
      <c r="F106" s="78"/>
      <c r="G106" s="90"/>
      <c r="H106" s="91"/>
    </row>
    <row r="107" spans="1:8" s="6" customFormat="1" ht="12.75">
      <c r="A107" s="23"/>
      <c r="B107" s="24"/>
      <c r="C107" s="25"/>
      <c r="D107" s="98"/>
      <c r="E107" s="98"/>
      <c r="F107" s="77"/>
      <c r="G107" s="65"/>
      <c r="H107" s="61"/>
    </row>
    <row r="108" spans="1:8" s="6" customFormat="1" ht="12.75">
      <c r="A108" s="23"/>
      <c r="B108" s="24"/>
      <c r="C108" s="25"/>
      <c r="D108" s="98"/>
      <c r="E108" s="98"/>
      <c r="F108" s="77"/>
      <c r="G108" s="65"/>
      <c r="H108" s="61"/>
    </row>
    <row r="109" spans="1:8" s="6" customFormat="1" ht="12.75">
      <c r="A109" s="23"/>
      <c r="B109" s="103" t="s">
        <v>51</v>
      </c>
      <c r="C109" s="25"/>
      <c r="D109" s="98"/>
      <c r="E109" s="98"/>
      <c r="F109" s="77"/>
      <c r="G109" s="65"/>
      <c r="H109" s="61"/>
    </row>
    <row r="110" spans="1:8" s="6" customFormat="1" ht="12.75">
      <c r="A110" s="23"/>
      <c r="B110" s="105"/>
      <c r="C110" s="25"/>
      <c r="D110" s="98"/>
      <c r="E110" s="98"/>
      <c r="F110" s="77"/>
      <c r="G110" s="65"/>
      <c r="H110" s="61"/>
    </row>
    <row r="111" spans="1:8" s="6" customFormat="1" ht="14.25">
      <c r="A111" s="23"/>
      <c r="B111" s="84" t="s">
        <v>10</v>
      </c>
      <c r="C111" s="25"/>
      <c r="D111" s="98"/>
      <c r="E111" s="98"/>
      <c r="F111" s="77"/>
      <c r="G111" s="65"/>
      <c r="H111" s="61"/>
    </row>
    <row r="112" spans="1:8" s="6" customFormat="1" ht="14.25">
      <c r="A112" s="23"/>
      <c r="B112" s="84" t="s">
        <v>49</v>
      </c>
      <c r="C112" s="25"/>
      <c r="D112" s="98"/>
      <c r="E112" s="98"/>
      <c r="F112" s="77"/>
      <c r="G112" s="65"/>
      <c r="H112" s="61"/>
    </row>
    <row r="113" spans="1:8" s="6" customFormat="1" ht="14.25">
      <c r="A113" s="23"/>
      <c r="B113" s="119" t="s">
        <v>119</v>
      </c>
      <c r="C113" s="25"/>
      <c r="D113" s="98"/>
      <c r="E113" s="98"/>
      <c r="F113" s="77"/>
      <c r="G113" s="65"/>
      <c r="H113" s="61"/>
    </row>
    <row r="114" spans="1:8" s="6" customFormat="1" ht="14.25">
      <c r="A114" s="23"/>
      <c r="B114" s="85" t="s">
        <v>45</v>
      </c>
      <c r="C114" s="25"/>
      <c r="D114" s="98"/>
      <c r="E114" s="98"/>
      <c r="F114" s="77"/>
      <c r="G114" s="65"/>
      <c r="H114" s="61"/>
    </row>
    <row r="115" spans="1:8" s="6" customFormat="1" ht="14.25">
      <c r="A115" s="23"/>
      <c r="B115" s="85" t="s">
        <v>54</v>
      </c>
      <c r="C115" s="25"/>
      <c r="D115" s="98"/>
      <c r="E115" s="98"/>
      <c r="F115" s="77"/>
      <c r="G115" s="65"/>
      <c r="H115" s="61"/>
    </row>
    <row r="116" spans="1:8" s="6" customFormat="1" ht="12.75">
      <c r="A116" s="23"/>
      <c r="B116" s="24"/>
      <c r="C116" s="25"/>
      <c r="D116" s="98"/>
      <c r="E116" s="98"/>
      <c r="F116" s="77"/>
      <c r="G116" s="65"/>
      <c r="H116" s="61"/>
    </row>
    <row r="117" spans="1:8" s="6" customFormat="1" ht="15">
      <c r="A117" s="23"/>
      <c r="B117" s="102" t="s">
        <v>27</v>
      </c>
      <c r="C117" s="72"/>
      <c r="D117" s="73"/>
      <c r="E117" s="74"/>
      <c r="F117" s="78"/>
      <c r="G117" s="90"/>
      <c r="H117" s="91"/>
    </row>
    <row r="118" spans="1:8" s="6" customFormat="1" ht="15">
      <c r="A118" s="23"/>
      <c r="B118" s="83" t="s">
        <v>28</v>
      </c>
      <c r="C118" s="80"/>
      <c r="D118" s="81"/>
      <c r="E118" s="82"/>
      <c r="F118" s="101"/>
      <c r="G118" s="66"/>
      <c r="H118" s="86"/>
    </row>
    <row r="119" spans="1:8" s="6" customFormat="1" ht="15">
      <c r="A119" s="23"/>
      <c r="B119" s="83" t="s">
        <v>29</v>
      </c>
      <c r="C119" s="80"/>
      <c r="D119" s="81"/>
      <c r="E119" s="82"/>
      <c r="F119" s="101"/>
      <c r="G119" s="66"/>
      <c r="H119" s="86"/>
    </row>
    <row r="120" spans="1:8" s="6" customFormat="1" ht="15">
      <c r="A120" s="23"/>
      <c r="B120" s="83"/>
      <c r="C120" s="80"/>
      <c r="D120" s="81"/>
      <c r="E120" s="82"/>
      <c r="F120" s="101"/>
      <c r="G120" s="66"/>
      <c r="H120" s="118"/>
    </row>
    <row r="121" spans="1:8" s="6" customFormat="1" ht="15">
      <c r="A121" s="23"/>
      <c r="B121" s="83"/>
      <c r="C121" s="80"/>
      <c r="D121" s="81"/>
      <c r="E121" s="82"/>
      <c r="F121" s="101"/>
      <c r="G121" s="66"/>
      <c r="H121" s="118"/>
    </row>
    <row r="122" spans="1:9" s="6" customFormat="1" ht="15">
      <c r="A122" s="23"/>
      <c r="B122" s="132" t="s">
        <v>113</v>
      </c>
      <c r="C122" s="133" t="s">
        <v>8</v>
      </c>
      <c r="D122" s="161">
        <v>11136</v>
      </c>
      <c r="E122" s="134"/>
      <c r="F122" s="135"/>
      <c r="G122" s="136"/>
      <c r="H122" s="137"/>
      <c r="I122" s="122"/>
    </row>
    <row r="123" spans="1:8" s="6" customFormat="1" ht="15.75" thickBot="1">
      <c r="A123" s="138"/>
      <c r="B123" s="139"/>
      <c r="C123" s="140"/>
      <c r="D123" s="141"/>
      <c r="E123" s="142"/>
      <c r="F123" s="143"/>
      <c r="G123" s="144"/>
      <c r="H123" s="145"/>
    </row>
    <row r="124" spans="1:8" s="6" customFormat="1" ht="12.75">
      <c r="A124" s="23"/>
      <c r="B124" s="24"/>
      <c r="C124" s="25"/>
      <c r="D124" s="98"/>
      <c r="E124" s="98"/>
      <c r="F124" s="77"/>
      <c r="G124" s="65"/>
      <c r="H124" s="61"/>
    </row>
    <row r="125" spans="1:8" s="6" customFormat="1" ht="12.75">
      <c r="A125" s="23"/>
      <c r="B125" s="19" t="s">
        <v>50</v>
      </c>
      <c r="C125" s="25"/>
      <c r="D125" s="98"/>
      <c r="E125" s="98"/>
      <c r="F125" s="77"/>
      <c r="G125" s="65"/>
      <c r="H125" s="61"/>
    </row>
    <row r="126" spans="1:8" s="6" customFormat="1" ht="12.75">
      <c r="A126" s="23"/>
      <c r="B126" s="120" t="s">
        <v>89</v>
      </c>
      <c r="C126" s="25"/>
      <c r="D126" s="92"/>
      <c r="E126" s="106"/>
      <c r="F126" s="77"/>
      <c r="G126" s="65"/>
      <c r="H126" s="61"/>
    </row>
    <row r="127" spans="1:8" s="6" customFormat="1" ht="12.75">
      <c r="A127" s="23"/>
      <c r="B127" s="41" t="s">
        <v>90</v>
      </c>
      <c r="C127" s="25"/>
      <c r="D127" s="92"/>
      <c r="E127" s="106"/>
      <c r="F127" s="77"/>
      <c r="G127" s="65"/>
      <c r="H127" s="61"/>
    </row>
    <row r="128" spans="1:10" s="5" customFormat="1" ht="25.5">
      <c r="A128" s="23" t="s">
        <v>30</v>
      </c>
      <c r="B128" s="24" t="s">
        <v>36</v>
      </c>
      <c r="C128" s="25" t="s">
        <v>7</v>
      </c>
      <c r="D128" s="92">
        <v>3</v>
      </c>
      <c r="E128" s="88"/>
      <c r="F128" s="77"/>
      <c r="G128" s="65"/>
      <c r="H128" s="61"/>
      <c r="I128" s="6"/>
      <c r="J128" s="6"/>
    </row>
    <row r="129" spans="1:10" s="5" customFormat="1" ht="25.5">
      <c r="A129" s="23" t="s">
        <v>31</v>
      </c>
      <c r="B129" s="24" t="s">
        <v>37</v>
      </c>
      <c r="C129" s="25" t="s">
        <v>7</v>
      </c>
      <c r="D129" s="92">
        <v>4</v>
      </c>
      <c r="E129" s="88"/>
      <c r="F129" s="77"/>
      <c r="G129" s="65"/>
      <c r="H129" s="61"/>
      <c r="I129" s="6"/>
      <c r="J129" s="6"/>
    </row>
    <row r="130" spans="1:10" s="5" customFormat="1" ht="25.5">
      <c r="A130" s="23" t="s">
        <v>32</v>
      </c>
      <c r="B130" s="24" t="s">
        <v>38</v>
      </c>
      <c r="C130" s="25" t="s">
        <v>7</v>
      </c>
      <c r="D130" s="92">
        <v>6</v>
      </c>
      <c r="E130" s="88"/>
      <c r="F130" s="77"/>
      <c r="G130" s="65"/>
      <c r="H130" s="61"/>
      <c r="I130" s="6"/>
      <c r="J130" s="6"/>
    </row>
    <row r="131" spans="1:10" s="5" customFormat="1" ht="25.5">
      <c r="A131" s="23" t="s">
        <v>34</v>
      </c>
      <c r="B131" s="24" t="s">
        <v>39</v>
      </c>
      <c r="C131" s="25" t="s">
        <v>7</v>
      </c>
      <c r="D131" s="92">
        <v>7</v>
      </c>
      <c r="E131" s="88"/>
      <c r="F131" s="77"/>
      <c r="G131" s="65"/>
      <c r="H131" s="61"/>
      <c r="I131" s="6"/>
      <c r="J131" s="6"/>
    </row>
    <row r="132" spans="1:10" s="5" customFormat="1" ht="25.5">
      <c r="A132" s="23" t="s">
        <v>35</v>
      </c>
      <c r="B132" s="24" t="s">
        <v>40</v>
      </c>
      <c r="C132" s="25" t="s">
        <v>7</v>
      </c>
      <c r="D132" s="92">
        <v>3</v>
      </c>
      <c r="E132" s="88"/>
      <c r="F132" s="77"/>
      <c r="G132" s="65"/>
      <c r="H132" s="61"/>
      <c r="I132" s="6"/>
      <c r="J132" s="6"/>
    </row>
    <row r="133" spans="1:10" s="5" customFormat="1" ht="25.5">
      <c r="A133" s="23" t="s">
        <v>87</v>
      </c>
      <c r="B133" s="24" t="s">
        <v>85</v>
      </c>
      <c r="C133" s="25" t="s">
        <v>7</v>
      </c>
      <c r="D133" s="92">
        <v>1</v>
      </c>
      <c r="E133" s="88"/>
      <c r="F133" s="77"/>
      <c r="G133" s="65"/>
      <c r="H133" s="61"/>
      <c r="I133" s="6"/>
      <c r="J133" s="6"/>
    </row>
    <row r="134" spans="1:10" s="5" customFormat="1" ht="25.5">
      <c r="A134" s="23" t="s">
        <v>88</v>
      </c>
      <c r="B134" s="24" t="s">
        <v>86</v>
      </c>
      <c r="C134" s="25" t="s">
        <v>7</v>
      </c>
      <c r="D134" s="92">
        <v>1</v>
      </c>
      <c r="E134" s="88"/>
      <c r="F134" s="77"/>
      <c r="G134" s="65"/>
      <c r="H134" s="61"/>
      <c r="I134" s="6"/>
      <c r="J134" s="6"/>
    </row>
    <row r="135" spans="1:10" s="43" customFormat="1" ht="15">
      <c r="A135" s="40"/>
      <c r="B135" s="41" t="s">
        <v>33</v>
      </c>
      <c r="C135" s="42"/>
      <c r="D135" s="93"/>
      <c r="E135" s="89"/>
      <c r="F135" s="76"/>
      <c r="G135" s="59"/>
      <c r="H135" s="61"/>
      <c r="I135" s="6"/>
      <c r="J135" s="6"/>
    </row>
    <row r="136" spans="1:10" s="5" customFormat="1" ht="14.25">
      <c r="A136" s="23" t="s">
        <v>92</v>
      </c>
      <c r="B136" s="24" t="s">
        <v>93</v>
      </c>
      <c r="C136" s="25" t="s">
        <v>7</v>
      </c>
      <c r="D136" s="92"/>
      <c r="E136" s="88"/>
      <c r="F136" s="77"/>
      <c r="G136" s="65"/>
      <c r="H136" s="61"/>
      <c r="I136" s="6"/>
      <c r="J136" s="6"/>
    </row>
    <row r="137" spans="1:10" s="5" customFormat="1" ht="14.25">
      <c r="A137" s="23" t="s">
        <v>94</v>
      </c>
      <c r="B137" s="24" t="s">
        <v>95</v>
      </c>
      <c r="C137" s="25" t="s">
        <v>7</v>
      </c>
      <c r="D137" s="92"/>
      <c r="E137" s="88"/>
      <c r="F137" s="77"/>
      <c r="G137" s="65"/>
      <c r="H137" s="61"/>
      <c r="I137" s="6"/>
      <c r="J137" s="6"/>
    </row>
    <row r="138" spans="1:10" s="5" customFormat="1" ht="14.25">
      <c r="A138" s="23" t="s">
        <v>96</v>
      </c>
      <c r="B138" s="24" t="s">
        <v>97</v>
      </c>
      <c r="C138" s="25" t="s">
        <v>7</v>
      </c>
      <c r="D138" s="92">
        <v>2</v>
      </c>
      <c r="E138" s="88"/>
      <c r="F138" s="77"/>
      <c r="G138" s="65"/>
      <c r="H138" s="61"/>
      <c r="I138" s="6"/>
      <c r="J138" s="6"/>
    </row>
    <row r="139" spans="1:10" s="5" customFormat="1" ht="14.25">
      <c r="A139" s="23" t="s">
        <v>99</v>
      </c>
      <c r="B139" s="24" t="s">
        <v>98</v>
      </c>
      <c r="C139" s="25" t="s">
        <v>7</v>
      </c>
      <c r="D139" s="92">
        <v>1</v>
      </c>
      <c r="E139" s="88"/>
      <c r="F139" s="77"/>
      <c r="G139" s="65"/>
      <c r="H139" s="61"/>
      <c r="I139" s="6"/>
      <c r="J139" s="6"/>
    </row>
    <row r="140" spans="1:10" s="5" customFormat="1" ht="14.25">
      <c r="A140" s="23" t="s">
        <v>101</v>
      </c>
      <c r="B140" s="24" t="s">
        <v>100</v>
      </c>
      <c r="C140" s="25" t="s">
        <v>7</v>
      </c>
      <c r="D140" s="92">
        <v>1</v>
      </c>
      <c r="E140" s="88"/>
      <c r="F140" s="77"/>
      <c r="G140" s="65"/>
      <c r="H140" s="61"/>
      <c r="I140" s="6"/>
      <c r="J140" s="6"/>
    </row>
    <row r="141" spans="1:10" s="5" customFormat="1" ht="14.25">
      <c r="A141" s="23" t="s">
        <v>102</v>
      </c>
      <c r="B141" s="24" t="s">
        <v>103</v>
      </c>
      <c r="C141" s="25" t="s">
        <v>7</v>
      </c>
      <c r="D141" s="92"/>
      <c r="E141" s="88"/>
      <c r="F141" s="77"/>
      <c r="G141" s="65"/>
      <c r="H141" s="61"/>
      <c r="I141" s="6"/>
      <c r="J141" s="6"/>
    </row>
    <row r="142" spans="1:10" s="5" customFormat="1" ht="14.25">
      <c r="A142" s="23" t="s">
        <v>105</v>
      </c>
      <c r="B142" s="24" t="s">
        <v>104</v>
      </c>
      <c r="C142" s="25" t="s">
        <v>7</v>
      </c>
      <c r="D142" s="92">
        <v>1</v>
      </c>
      <c r="E142" s="88"/>
      <c r="F142" s="77"/>
      <c r="G142" s="65"/>
      <c r="H142" s="61"/>
      <c r="I142" s="6"/>
      <c r="J142" s="6"/>
    </row>
    <row r="143" spans="1:10" s="5" customFormat="1" ht="14.25">
      <c r="A143" s="23" t="s">
        <v>171</v>
      </c>
      <c r="B143" s="24" t="s">
        <v>170</v>
      </c>
      <c r="C143" s="25" t="s">
        <v>7</v>
      </c>
      <c r="D143" s="92">
        <v>1</v>
      </c>
      <c r="E143" s="88"/>
      <c r="F143" s="77"/>
      <c r="G143" s="65"/>
      <c r="H143" s="61"/>
      <c r="I143" s="6"/>
      <c r="J143" s="6"/>
    </row>
    <row r="144" spans="1:10" s="130" customFormat="1" ht="12.75">
      <c r="A144" s="124" t="s">
        <v>15</v>
      </c>
      <c r="B144" s="125" t="s">
        <v>14</v>
      </c>
      <c r="C144" s="126" t="s">
        <v>9</v>
      </c>
      <c r="D144" s="127">
        <v>10</v>
      </c>
      <c r="E144" s="88"/>
      <c r="F144" s="128"/>
      <c r="G144" s="129"/>
      <c r="H144" s="61"/>
      <c r="I144" s="6"/>
      <c r="J144" s="6"/>
    </row>
    <row r="145" spans="1:8" s="5" customFormat="1" ht="14.25">
      <c r="A145" s="23" t="s">
        <v>48</v>
      </c>
      <c r="B145" s="24" t="s">
        <v>106</v>
      </c>
      <c r="C145" s="25" t="s">
        <v>91</v>
      </c>
      <c r="D145" s="92">
        <v>1</v>
      </c>
      <c r="E145" s="123"/>
      <c r="F145" s="77"/>
      <c r="G145" s="65"/>
      <c r="H145" s="61"/>
    </row>
    <row r="146" spans="1:8" s="6" customFormat="1" ht="12.75">
      <c r="A146" s="23"/>
      <c r="B146" s="19" t="s">
        <v>84</v>
      </c>
      <c r="C146" s="25"/>
      <c r="D146" s="98"/>
      <c r="E146" s="98"/>
      <c r="F146" s="77"/>
      <c r="G146" s="65"/>
      <c r="H146" s="61"/>
    </row>
    <row r="147" spans="1:10" s="5" customFormat="1" ht="14.25">
      <c r="A147" s="23" t="s">
        <v>47</v>
      </c>
      <c r="B147" s="24" t="s">
        <v>157</v>
      </c>
      <c r="C147" s="25" t="s">
        <v>8</v>
      </c>
      <c r="D147" s="98">
        <v>1506.5</v>
      </c>
      <c r="E147" s="27"/>
      <c r="F147" s="77"/>
      <c r="G147" s="27"/>
      <c r="H147" s="61"/>
      <c r="I147" s="146"/>
      <c r="J147" s="146"/>
    </row>
    <row r="148" spans="1:10" s="5" customFormat="1" ht="14.25">
      <c r="A148" s="23" t="s">
        <v>47</v>
      </c>
      <c r="B148" s="24" t="s">
        <v>158</v>
      </c>
      <c r="C148" s="25" t="s">
        <v>8</v>
      </c>
      <c r="D148" s="98">
        <f>D147</f>
        <v>1506.5</v>
      </c>
      <c r="E148" s="27"/>
      <c r="F148" s="77"/>
      <c r="G148" s="27"/>
      <c r="H148" s="61"/>
      <c r="I148" s="146"/>
      <c r="J148" s="146"/>
    </row>
    <row r="149" spans="1:8" s="5" customFormat="1" ht="14.25">
      <c r="A149" s="23" t="s">
        <v>131</v>
      </c>
      <c r="B149" s="24" t="s">
        <v>121</v>
      </c>
      <c r="C149" s="25" t="s">
        <v>9</v>
      </c>
      <c r="D149" s="98">
        <f>D147*0.2*1.3</f>
        <v>391.69000000000005</v>
      </c>
      <c r="E149" s="27"/>
      <c r="F149" s="77"/>
      <c r="G149" s="27"/>
      <c r="H149" s="61"/>
    </row>
    <row r="150" spans="1:8" s="5" customFormat="1" ht="14.25">
      <c r="A150" s="23" t="s">
        <v>47</v>
      </c>
      <c r="B150" s="24" t="s">
        <v>130</v>
      </c>
      <c r="C150" s="25" t="s">
        <v>8</v>
      </c>
      <c r="D150" s="98">
        <f>D147*3</f>
        <v>4519.5</v>
      </c>
      <c r="E150" s="27"/>
      <c r="F150" s="77"/>
      <c r="G150" s="27"/>
      <c r="H150" s="61"/>
    </row>
    <row r="151" spans="1:8" s="5" customFormat="1" ht="14.25">
      <c r="A151" s="23" t="s">
        <v>47</v>
      </c>
      <c r="B151" s="24" t="s">
        <v>159</v>
      </c>
      <c r="C151" s="25" t="s">
        <v>8</v>
      </c>
      <c r="D151" s="98">
        <f>D147</f>
        <v>1506.5</v>
      </c>
      <c r="E151" s="27"/>
      <c r="F151" s="77"/>
      <c r="G151" s="27"/>
      <c r="H151" s="61"/>
    </row>
    <row r="152" spans="1:8" s="5" customFormat="1" ht="14.25">
      <c r="A152" s="23" t="s">
        <v>131</v>
      </c>
      <c r="B152" s="24" t="s">
        <v>122</v>
      </c>
      <c r="C152" s="25" t="s">
        <v>9</v>
      </c>
      <c r="D152" s="98">
        <f>((D147*0.15)/100)*80*1.3</f>
        <v>235.014</v>
      </c>
      <c r="E152" s="27"/>
      <c r="F152" s="77"/>
      <c r="G152" s="27"/>
      <c r="H152" s="61"/>
    </row>
    <row r="153" spans="1:8" s="5" customFormat="1" ht="14.25">
      <c r="A153" s="23" t="s">
        <v>131</v>
      </c>
      <c r="B153" s="24" t="s">
        <v>123</v>
      </c>
      <c r="C153" s="25" t="s">
        <v>9</v>
      </c>
      <c r="D153" s="98">
        <f>((D147*0.15)/100)*20*1.3</f>
        <v>58.7535</v>
      </c>
      <c r="E153" s="27"/>
      <c r="F153" s="77"/>
      <c r="G153" s="27"/>
      <c r="H153" s="61"/>
    </row>
    <row r="154" spans="1:8" s="5" customFormat="1" ht="14.25">
      <c r="A154" s="23" t="s">
        <v>160</v>
      </c>
      <c r="B154" s="24" t="s">
        <v>124</v>
      </c>
      <c r="C154" s="25" t="s">
        <v>129</v>
      </c>
      <c r="D154" s="159">
        <f>D155/1000</f>
        <v>0.045195</v>
      </c>
      <c r="E154" s="27"/>
      <c r="F154" s="77"/>
      <c r="G154" s="27"/>
      <c r="H154" s="61"/>
    </row>
    <row r="155" spans="1:8" s="5" customFormat="1" ht="14.25">
      <c r="A155" s="23" t="s">
        <v>131</v>
      </c>
      <c r="B155" s="24" t="s">
        <v>125</v>
      </c>
      <c r="C155" s="25" t="s">
        <v>126</v>
      </c>
      <c r="D155" s="98">
        <f>D147*0.03</f>
        <v>45.195</v>
      </c>
      <c r="E155" s="27"/>
      <c r="F155" s="77"/>
      <c r="G155" s="27"/>
      <c r="H155" s="61"/>
    </row>
    <row r="156" spans="1:8" s="5" customFormat="1" ht="14.25">
      <c r="A156" s="23" t="s">
        <v>161</v>
      </c>
      <c r="B156" s="24" t="s">
        <v>162</v>
      </c>
      <c r="C156" s="25" t="s">
        <v>8</v>
      </c>
      <c r="D156" s="98">
        <f>D147</f>
        <v>1506.5</v>
      </c>
      <c r="E156" s="27"/>
      <c r="F156" s="77"/>
      <c r="G156" s="27"/>
      <c r="H156" s="61"/>
    </row>
    <row r="157" spans="1:8" s="5" customFormat="1" ht="14.25">
      <c r="A157" s="23" t="s">
        <v>131</v>
      </c>
      <c r="B157" s="24" t="s">
        <v>127</v>
      </c>
      <c r="C157" s="25" t="s">
        <v>126</v>
      </c>
      <c r="D157" s="98">
        <f>D147*0.03</f>
        <v>45.195</v>
      </c>
      <c r="E157" s="27"/>
      <c r="F157" s="77"/>
      <c r="G157" s="27"/>
      <c r="H157" s="61"/>
    </row>
    <row r="158" spans="1:8" s="5" customFormat="1" ht="14.25">
      <c r="A158" s="23" t="s">
        <v>163</v>
      </c>
      <c r="B158" s="24" t="s">
        <v>164</v>
      </c>
      <c r="C158" s="25" t="s">
        <v>8</v>
      </c>
      <c r="D158" s="98">
        <f>D147</f>
        <v>1506.5</v>
      </c>
      <c r="E158" s="27"/>
      <c r="F158" s="77"/>
      <c r="G158" s="27"/>
      <c r="H158" s="61"/>
    </row>
    <row r="159" spans="1:8" s="5" customFormat="1" ht="14.25">
      <c r="A159" s="23" t="s">
        <v>165</v>
      </c>
      <c r="B159" s="24" t="s">
        <v>128</v>
      </c>
      <c r="C159" s="25" t="s">
        <v>9</v>
      </c>
      <c r="D159" s="98">
        <f>D147*0.01</f>
        <v>15.065</v>
      </c>
      <c r="E159" s="27"/>
      <c r="F159" s="77"/>
      <c r="G159" s="27"/>
      <c r="H159" s="61"/>
    </row>
    <row r="160" spans="1:8" s="5" customFormat="1" ht="14.25">
      <c r="A160" s="23" t="s">
        <v>166</v>
      </c>
      <c r="B160" s="24" t="s">
        <v>167</v>
      </c>
      <c r="C160" s="25" t="s">
        <v>9</v>
      </c>
      <c r="D160" s="98">
        <f>D159</f>
        <v>15.065</v>
      </c>
      <c r="E160" s="27"/>
      <c r="F160" s="77"/>
      <c r="G160" s="27"/>
      <c r="H160" s="61"/>
    </row>
    <row r="161" spans="1:8" s="5" customFormat="1" ht="14.25">
      <c r="A161" s="23" t="s">
        <v>168</v>
      </c>
      <c r="B161" s="24" t="s">
        <v>169</v>
      </c>
      <c r="C161" s="25" t="s">
        <v>129</v>
      </c>
      <c r="D161" s="98">
        <f>(D149*1.8)+(D152*1.8)+(D153*1.2)+(D155*0.001)+(D157*0.001)</f>
        <v>1198.66179</v>
      </c>
      <c r="E161" s="27"/>
      <c r="F161" s="77"/>
      <c r="G161" s="27"/>
      <c r="H161" s="61"/>
    </row>
    <row r="162" spans="1:8" s="6" customFormat="1" ht="12.75">
      <c r="A162" s="23"/>
      <c r="B162" s="160" t="s">
        <v>108</v>
      </c>
      <c r="C162" s="25"/>
      <c r="D162" s="98"/>
      <c r="E162" s="107"/>
      <c r="F162" s="77"/>
      <c r="G162" s="65"/>
      <c r="H162" s="61"/>
    </row>
    <row r="163" spans="1:8" s="6" customFormat="1" ht="12.75">
      <c r="A163" s="23" t="s">
        <v>109</v>
      </c>
      <c r="B163" s="24" t="s">
        <v>110</v>
      </c>
      <c r="C163" s="25" t="s">
        <v>8</v>
      </c>
      <c r="D163" s="98">
        <v>129</v>
      </c>
      <c r="E163" s="27"/>
      <c r="F163" s="77"/>
      <c r="G163" s="65"/>
      <c r="H163" s="61"/>
    </row>
    <row r="164" spans="1:9" s="6" customFormat="1" ht="12.75">
      <c r="A164" s="23" t="s">
        <v>47</v>
      </c>
      <c r="B164" s="24" t="s">
        <v>111</v>
      </c>
      <c r="C164" s="25" t="s">
        <v>7</v>
      </c>
      <c r="D164" s="98">
        <v>1161</v>
      </c>
      <c r="E164" s="27"/>
      <c r="F164" s="77"/>
      <c r="G164" s="65"/>
      <c r="H164" s="61"/>
      <c r="I164" s="122"/>
    </row>
    <row r="165" spans="1:8" s="6" customFormat="1" ht="38.25">
      <c r="A165" s="23"/>
      <c r="B165" s="121" t="s">
        <v>112</v>
      </c>
      <c r="C165" s="25"/>
      <c r="D165" s="98"/>
      <c r="E165" s="107"/>
      <c r="F165" s="77"/>
      <c r="G165" s="65"/>
      <c r="H165" s="61"/>
    </row>
    <row r="166" spans="1:8" s="6" customFormat="1" ht="12.75">
      <c r="A166" s="23"/>
      <c r="B166" s="160" t="s">
        <v>193</v>
      </c>
      <c r="C166" s="25"/>
      <c r="D166" s="98"/>
      <c r="E166" s="107"/>
      <c r="F166" s="77"/>
      <c r="G166" s="65"/>
      <c r="H166" s="61"/>
    </row>
    <row r="167" spans="1:8" s="6" customFormat="1" ht="12.75">
      <c r="A167" s="23" t="s">
        <v>196</v>
      </c>
      <c r="B167" s="24" t="s">
        <v>110</v>
      </c>
      <c r="C167" s="25" t="s">
        <v>8</v>
      </c>
      <c r="D167" s="98">
        <v>258</v>
      </c>
      <c r="E167" s="27"/>
      <c r="F167" s="77"/>
      <c r="G167" s="65"/>
      <c r="H167" s="61"/>
    </row>
    <row r="168" spans="1:8" s="6" customFormat="1" ht="12.75">
      <c r="A168" s="23"/>
      <c r="B168" s="160" t="s">
        <v>198</v>
      </c>
      <c r="C168" s="25"/>
      <c r="D168" s="98"/>
      <c r="E168" s="107"/>
      <c r="F168" s="77"/>
      <c r="G168" s="65"/>
      <c r="H168" s="61"/>
    </row>
    <row r="169" spans="1:9" s="6" customFormat="1" ht="12.75">
      <c r="A169" s="23" t="s">
        <v>47</v>
      </c>
      <c r="B169" s="24" t="s">
        <v>199</v>
      </c>
      <c r="C169" s="25" t="s">
        <v>7</v>
      </c>
      <c r="D169" s="98">
        <v>4</v>
      </c>
      <c r="E169" s="27"/>
      <c r="F169" s="77"/>
      <c r="G169" s="65"/>
      <c r="H169" s="61"/>
      <c r="I169" s="122"/>
    </row>
    <row r="170" spans="1:8" s="6" customFormat="1" ht="12.75">
      <c r="A170" s="23"/>
      <c r="B170" s="160" t="s">
        <v>83</v>
      </c>
      <c r="C170" s="25"/>
      <c r="D170" s="98"/>
      <c r="E170" s="107"/>
      <c r="F170" s="77"/>
      <c r="G170" s="65"/>
      <c r="H170" s="61"/>
    </row>
    <row r="171" spans="1:8" s="6" customFormat="1" ht="12.75">
      <c r="A171" s="23" t="s">
        <v>47</v>
      </c>
      <c r="B171" s="24" t="s">
        <v>194</v>
      </c>
      <c r="C171" s="25" t="s">
        <v>8</v>
      </c>
      <c r="D171" s="98">
        <v>669.5</v>
      </c>
      <c r="E171" s="98"/>
      <c r="F171" s="77"/>
      <c r="G171" s="65"/>
      <c r="H171" s="61"/>
    </row>
    <row r="172" spans="1:8" s="6" customFormat="1" ht="25.5">
      <c r="A172" s="23"/>
      <c r="B172" s="121" t="s">
        <v>195</v>
      </c>
      <c r="C172" s="25"/>
      <c r="D172" s="98"/>
      <c r="E172" s="98"/>
      <c r="F172" s="77"/>
      <c r="G172" s="65"/>
      <c r="H172" s="61"/>
    </row>
    <row r="173" spans="1:8" s="6" customFormat="1" ht="12.75">
      <c r="A173" s="23" t="s">
        <v>47</v>
      </c>
      <c r="B173" s="24" t="s">
        <v>203</v>
      </c>
      <c r="C173" s="25" t="s">
        <v>200</v>
      </c>
      <c r="D173" s="98">
        <v>7.5</v>
      </c>
      <c r="E173" s="98"/>
      <c r="F173" s="77"/>
      <c r="G173" s="65"/>
      <c r="H173" s="61"/>
    </row>
    <row r="174" spans="1:8" s="6" customFormat="1" ht="12.75">
      <c r="A174" s="23" t="s">
        <v>47</v>
      </c>
      <c r="B174" s="24" t="s">
        <v>205</v>
      </c>
      <c r="C174" s="25" t="s">
        <v>200</v>
      </c>
      <c r="D174" s="98">
        <v>41</v>
      </c>
      <c r="E174" s="98"/>
      <c r="F174" s="77"/>
      <c r="G174" s="65"/>
      <c r="H174" s="61"/>
    </row>
    <row r="175" spans="1:8" s="6" customFormat="1" ht="12.75">
      <c r="A175" s="23" t="s">
        <v>47</v>
      </c>
      <c r="B175" s="24" t="s">
        <v>204</v>
      </c>
      <c r="C175" s="25" t="s">
        <v>200</v>
      </c>
      <c r="D175" s="98">
        <v>23.7</v>
      </c>
      <c r="E175" s="98"/>
      <c r="F175" s="77"/>
      <c r="G175" s="65"/>
      <c r="H175" s="61"/>
    </row>
    <row r="176" spans="1:8" s="6" customFormat="1" ht="12.75">
      <c r="A176" s="23" t="s">
        <v>47</v>
      </c>
      <c r="B176" s="24" t="s">
        <v>202</v>
      </c>
      <c r="C176" s="25" t="s">
        <v>91</v>
      </c>
      <c r="D176" s="98">
        <v>1</v>
      </c>
      <c r="E176" s="98"/>
      <c r="F176" s="77"/>
      <c r="G176" s="65"/>
      <c r="H176" s="61"/>
    </row>
    <row r="177" spans="1:8" s="6" customFormat="1" ht="12.75">
      <c r="A177" s="23" t="s">
        <v>47</v>
      </c>
      <c r="B177" s="24" t="s">
        <v>201</v>
      </c>
      <c r="C177" s="25" t="s">
        <v>91</v>
      </c>
      <c r="D177" s="98">
        <v>1</v>
      </c>
      <c r="E177" s="98"/>
      <c r="F177" s="77"/>
      <c r="G177" s="65"/>
      <c r="H177" s="61"/>
    </row>
    <row r="178" spans="1:8" s="6" customFormat="1" ht="12.75">
      <c r="A178" s="23" t="s">
        <v>47</v>
      </c>
      <c r="B178" s="24" t="s">
        <v>206</v>
      </c>
      <c r="C178" s="25" t="s">
        <v>200</v>
      </c>
      <c r="D178" s="98">
        <v>44</v>
      </c>
      <c r="E178" s="98"/>
      <c r="F178" s="77"/>
      <c r="G178" s="65"/>
      <c r="H178" s="61"/>
    </row>
    <row r="179" spans="1:8" s="6" customFormat="1" ht="12.75">
      <c r="A179" s="23" t="s">
        <v>47</v>
      </c>
      <c r="B179" s="24" t="s">
        <v>207</v>
      </c>
      <c r="C179" s="25" t="s">
        <v>200</v>
      </c>
      <c r="D179" s="98">
        <v>26</v>
      </c>
      <c r="E179" s="98"/>
      <c r="F179" s="77"/>
      <c r="G179" s="65"/>
      <c r="H179" s="61"/>
    </row>
    <row r="180" spans="1:8" s="6" customFormat="1" ht="12.75">
      <c r="A180" s="23" t="s">
        <v>47</v>
      </c>
      <c r="B180" s="24" t="s">
        <v>197</v>
      </c>
      <c r="C180" s="25" t="s">
        <v>7</v>
      </c>
      <c r="D180" s="98">
        <v>2</v>
      </c>
      <c r="E180" s="98"/>
      <c r="F180" s="77"/>
      <c r="G180" s="65"/>
      <c r="H180" s="61"/>
    </row>
    <row r="181" spans="1:8" s="6" customFormat="1" ht="12.75">
      <c r="A181" s="23" t="s">
        <v>47</v>
      </c>
      <c r="B181" s="24" t="s">
        <v>208</v>
      </c>
      <c r="C181" s="25" t="s">
        <v>7</v>
      </c>
      <c r="D181" s="98">
        <v>2</v>
      </c>
      <c r="E181" s="98"/>
      <c r="F181" s="77"/>
      <c r="G181" s="65"/>
      <c r="H181" s="61"/>
    </row>
    <row r="182" spans="1:8" ht="15" thickBot="1">
      <c r="A182" s="12"/>
      <c r="B182" s="13"/>
      <c r="C182" s="14"/>
      <c r="D182" s="13"/>
      <c r="E182" s="15"/>
      <c r="F182" s="100"/>
      <c r="G182" s="68"/>
      <c r="H182" s="63"/>
    </row>
    <row r="183" ht="15">
      <c r="F183" s="48"/>
    </row>
    <row r="184" spans="2:6" ht="15">
      <c r="B184" s="165"/>
      <c r="C184" s="163"/>
      <c r="E184" s="166"/>
      <c r="F184" s="48"/>
    </row>
    <row r="185" spans="2:6" ht="15">
      <c r="B185" s="165"/>
      <c r="C185" s="163"/>
      <c r="E185" s="166"/>
      <c r="F185" s="48"/>
    </row>
    <row r="186" spans="2:6" ht="15">
      <c r="B186" s="165"/>
      <c r="C186" s="163"/>
      <c r="E186" s="166"/>
      <c r="F186" s="48"/>
    </row>
    <row r="187" spans="2:6" ht="15">
      <c r="B187" s="184"/>
      <c r="C187" s="163"/>
      <c r="E187" s="185"/>
      <c r="F187" s="48"/>
    </row>
    <row r="188" spans="2:6" ht="15">
      <c r="B188" s="184"/>
      <c r="C188" s="163"/>
      <c r="E188" s="185"/>
      <c r="F188" s="48"/>
    </row>
    <row r="189" spans="2:6" ht="15">
      <c r="B189" s="165"/>
      <c r="C189" s="163"/>
      <c r="E189" s="166"/>
      <c r="F189" s="48"/>
    </row>
    <row r="190" spans="2:6" ht="15">
      <c r="B190" s="168"/>
      <c r="C190" s="163"/>
      <c r="E190" s="166"/>
      <c r="F190" s="48"/>
    </row>
    <row r="191" spans="2:6" ht="15">
      <c r="B191" s="169"/>
      <c r="C191" s="163"/>
      <c r="E191" s="166"/>
      <c r="F191" s="48"/>
    </row>
    <row r="192" spans="2:6" ht="15">
      <c r="B192" s="165"/>
      <c r="C192" s="163"/>
      <c r="E192" s="167"/>
      <c r="F192" s="48"/>
    </row>
    <row r="193" spans="2:6" ht="15">
      <c r="B193"/>
      <c r="C193"/>
      <c r="D193" s="170"/>
      <c r="E193" s="171"/>
      <c r="F193" s="48"/>
    </row>
    <row r="194" spans="2:6" ht="15">
      <c r="B194" s="172"/>
      <c r="C194" s="172"/>
      <c r="D194" s="173"/>
      <c r="E194" s="166"/>
      <c r="F194" s="48"/>
    </row>
    <row r="195" spans="2:6" ht="15">
      <c r="B195" s="164"/>
      <c r="C195" s="164"/>
      <c r="D195" s="167"/>
      <c r="E195" s="166"/>
      <c r="F195" s="48"/>
    </row>
    <row r="196" ht="15">
      <c r="F196" s="48"/>
    </row>
    <row r="197" ht="15">
      <c r="F197" s="48"/>
    </row>
    <row r="198" ht="15">
      <c r="F198" s="48"/>
    </row>
    <row r="199" ht="15">
      <c r="F199" s="48"/>
    </row>
    <row r="200" ht="15">
      <c r="F200" s="48"/>
    </row>
    <row r="201" ht="15">
      <c r="F201" s="48"/>
    </row>
    <row r="202" ht="15">
      <c r="F202" s="48"/>
    </row>
    <row r="203" ht="15">
      <c r="F203" s="48"/>
    </row>
    <row r="204" ht="15">
      <c r="F204" s="48"/>
    </row>
    <row r="205" ht="15">
      <c r="F205" s="48"/>
    </row>
    <row r="206" ht="15">
      <c r="F206" s="48"/>
    </row>
    <row r="207" ht="15">
      <c r="F207" s="48"/>
    </row>
    <row r="208" ht="15">
      <c r="F208" s="48"/>
    </row>
    <row r="209" ht="15">
      <c r="F209" s="48"/>
    </row>
    <row r="210" ht="15">
      <c r="F210" s="48"/>
    </row>
    <row r="211" ht="15">
      <c r="F211" s="48"/>
    </row>
    <row r="212" ht="15">
      <c r="F212" s="48"/>
    </row>
    <row r="213" ht="15">
      <c r="F213" s="48"/>
    </row>
  </sheetData>
  <sheetProtection/>
  <mergeCells count="2">
    <mergeCell ref="B187:B188"/>
    <mergeCell ref="E187:E188"/>
  </mergeCells>
  <printOptions horizontalCentered="1"/>
  <pageMargins left="0.2755905511811024" right="0.2755905511811024" top="0.7086614173228347" bottom="0.7086614173228347" header="0.3937007874015748" footer="0.3937007874015748"/>
  <pageSetup fitToHeight="11" horizontalDpi="600" verticalDpi="600" orientation="landscape" paperSize="9" scale="75" r:id="rId1"/>
  <headerFooter alignWithMargins="0">
    <oddHeader>&amp;L&amp;"Square721 Cn BT,Condensed"&amp;11VÝKAZ VÝMĚR&amp;10
</oddHeader>
    <oddFooter>&amp;L&amp;"Square721 Cn BT,Condensed"&amp;11ZVÝŠENÍ BIODIVERZITY VEŘEJNÉ ZELENĚ OBCE VESELÁ&amp;R&amp;"Square721 Cn BT,Condensed"&amp;11Příloha C  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5.25390625" style="16" bestFit="1" customWidth="1"/>
    <col min="2" max="2" width="81.00390625" style="7" customWidth="1"/>
    <col min="3" max="3" width="4.125" style="16" bestFit="1" customWidth="1"/>
    <col min="4" max="4" width="8.25390625" style="7" customWidth="1"/>
    <col min="5" max="5" width="19.125" style="17" customWidth="1"/>
    <col min="6" max="6" width="19.125" style="49" customWidth="1"/>
    <col min="7" max="7" width="13.375" style="7" bestFit="1" customWidth="1"/>
    <col min="8" max="16384" width="9.125" style="7" customWidth="1"/>
  </cols>
  <sheetData>
    <row r="1" spans="1:6" ht="15">
      <c r="A1" s="28" t="s">
        <v>6</v>
      </c>
      <c r="B1" s="29" t="s">
        <v>0</v>
      </c>
      <c r="C1" s="30" t="s">
        <v>1</v>
      </c>
      <c r="D1" s="30" t="s">
        <v>2</v>
      </c>
      <c r="E1" s="31" t="s">
        <v>21</v>
      </c>
      <c r="F1" s="44" t="s">
        <v>4</v>
      </c>
    </row>
    <row r="2" spans="1:6" ht="15">
      <c r="A2" s="87" t="s">
        <v>23</v>
      </c>
      <c r="B2" s="32" t="s">
        <v>3</v>
      </c>
      <c r="C2" s="33"/>
      <c r="D2" s="33" t="s">
        <v>1</v>
      </c>
      <c r="E2" s="34" t="s">
        <v>25</v>
      </c>
      <c r="F2" s="45" t="s">
        <v>25</v>
      </c>
    </row>
    <row r="3" spans="1:6" ht="15">
      <c r="A3" s="35"/>
      <c r="B3" s="36"/>
      <c r="C3" s="37"/>
      <c r="D3" s="38"/>
      <c r="E3" s="39"/>
      <c r="F3" s="46"/>
    </row>
    <row r="4" spans="1:6" ht="15.75" thickBot="1">
      <c r="A4" s="8" t="s">
        <v>5</v>
      </c>
      <c r="B4" s="9">
        <v>2</v>
      </c>
      <c r="C4" s="10">
        <v>3</v>
      </c>
      <c r="D4" s="10">
        <v>4</v>
      </c>
      <c r="E4" s="11">
        <v>5</v>
      </c>
      <c r="F4" s="47">
        <v>6</v>
      </c>
    </row>
    <row r="5" spans="1:6" s="5" customFormat="1" ht="15">
      <c r="A5" s="1"/>
      <c r="B5" s="18" t="s">
        <v>10</v>
      </c>
      <c r="C5" s="2"/>
      <c r="D5" s="3"/>
      <c r="E5" s="4"/>
      <c r="F5" s="76"/>
    </row>
    <row r="6" spans="1:8" s="43" customFormat="1" ht="15">
      <c r="A6" s="40"/>
      <c r="B6" s="41" t="s">
        <v>16</v>
      </c>
      <c r="C6" s="42"/>
      <c r="D6" s="94"/>
      <c r="E6" s="89"/>
      <c r="F6" s="76"/>
      <c r="G6" s="5"/>
      <c r="H6" s="5"/>
    </row>
    <row r="7" spans="1:6" s="5" customFormat="1" ht="14.25">
      <c r="A7" s="23" t="s">
        <v>13</v>
      </c>
      <c r="B7" s="24" t="s">
        <v>79</v>
      </c>
      <c r="C7" s="25" t="s">
        <v>7</v>
      </c>
      <c r="D7" s="92">
        <v>2</v>
      </c>
      <c r="E7" s="88"/>
      <c r="F7" s="77">
        <f aca="true" t="shared" si="0" ref="F7:F12">E7*D7</f>
        <v>0</v>
      </c>
    </row>
    <row r="8" spans="1:6" s="5" customFormat="1" ht="14.25">
      <c r="A8" s="23" t="s">
        <v>12</v>
      </c>
      <c r="B8" s="24" t="s">
        <v>183</v>
      </c>
      <c r="C8" s="25" t="s">
        <v>7</v>
      </c>
      <c r="D8" s="92">
        <v>7</v>
      </c>
      <c r="E8" s="88"/>
      <c r="F8" s="77">
        <f t="shared" si="0"/>
        <v>0</v>
      </c>
    </row>
    <row r="9" spans="1:6" s="5" customFormat="1" ht="14.25">
      <c r="A9" s="23" t="s">
        <v>77</v>
      </c>
      <c r="B9" s="24" t="s">
        <v>80</v>
      </c>
      <c r="C9" s="25" t="s">
        <v>7</v>
      </c>
      <c r="D9" s="92">
        <v>14</v>
      </c>
      <c r="E9" s="88"/>
      <c r="F9" s="77">
        <f t="shared" si="0"/>
        <v>0</v>
      </c>
    </row>
    <row r="10" spans="1:6" s="5" customFormat="1" ht="14.25">
      <c r="A10" s="23" t="s">
        <v>78</v>
      </c>
      <c r="B10" s="24" t="s">
        <v>81</v>
      </c>
      <c r="C10" s="25" t="s">
        <v>7</v>
      </c>
      <c r="D10" s="92">
        <v>18</v>
      </c>
      <c r="E10" s="88"/>
      <c r="F10" s="77">
        <f t="shared" si="0"/>
        <v>0</v>
      </c>
    </row>
    <row r="11" spans="1:6" s="5" customFormat="1" ht="14.25">
      <c r="A11" s="23" t="s">
        <v>11</v>
      </c>
      <c r="B11" s="24" t="s">
        <v>82</v>
      </c>
      <c r="C11" s="25" t="s">
        <v>7</v>
      </c>
      <c r="D11" s="92">
        <v>17</v>
      </c>
      <c r="E11" s="88"/>
      <c r="F11" s="77">
        <f t="shared" si="0"/>
        <v>0</v>
      </c>
    </row>
    <row r="12" spans="1:6" s="5" customFormat="1" ht="14.25">
      <c r="A12" s="23" t="s">
        <v>174</v>
      </c>
      <c r="B12" s="24" t="s">
        <v>184</v>
      </c>
      <c r="C12" s="25" t="s">
        <v>7</v>
      </c>
      <c r="D12" s="92">
        <v>7</v>
      </c>
      <c r="E12" s="88"/>
      <c r="F12" s="77">
        <f t="shared" si="0"/>
        <v>0</v>
      </c>
    </row>
    <row r="13" spans="1:6" s="5" customFormat="1" ht="14.25">
      <c r="A13" s="23" t="s">
        <v>175</v>
      </c>
      <c r="B13" s="24" t="s">
        <v>185</v>
      </c>
      <c r="C13" s="25" t="s">
        <v>7</v>
      </c>
      <c r="D13" s="92">
        <v>4</v>
      </c>
      <c r="E13" s="88"/>
      <c r="F13" s="77">
        <f aca="true" t="shared" si="1" ref="F13:F18">E13*D13</f>
        <v>0</v>
      </c>
    </row>
    <row r="14" spans="1:6" s="5" customFormat="1" ht="14.25">
      <c r="A14" s="23" t="s">
        <v>176</v>
      </c>
      <c r="B14" s="24" t="s">
        <v>186</v>
      </c>
      <c r="C14" s="25" t="s">
        <v>7</v>
      </c>
      <c r="D14" s="92">
        <v>1</v>
      </c>
      <c r="E14" s="88"/>
      <c r="F14" s="77">
        <f t="shared" si="1"/>
        <v>0</v>
      </c>
    </row>
    <row r="15" spans="1:6" s="5" customFormat="1" ht="14.25">
      <c r="A15" s="23" t="s">
        <v>177</v>
      </c>
      <c r="B15" s="24" t="s">
        <v>187</v>
      </c>
      <c r="C15" s="25" t="s">
        <v>7</v>
      </c>
      <c r="D15" s="92">
        <v>4</v>
      </c>
      <c r="E15" s="88"/>
      <c r="F15" s="77">
        <f t="shared" si="1"/>
        <v>0</v>
      </c>
    </row>
    <row r="16" spans="1:6" s="5" customFormat="1" ht="14.25">
      <c r="A16" s="23" t="s">
        <v>178</v>
      </c>
      <c r="B16" s="24" t="s">
        <v>188</v>
      </c>
      <c r="C16" s="25" t="s">
        <v>7</v>
      </c>
      <c r="D16" s="92">
        <v>1</v>
      </c>
      <c r="E16" s="88"/>
      <c r="F16" s="77">
        <f t="shared" si="1"/>
        <v>0</v>
      </c>
    </row>
    <row r="17" spans="1:6" s="5" customFormat="1" ht="14.25">
      <c r="A17" s="23" t="s">
        <v>179</v>
      </c>
      <c r="B17" s="24" t="s">
        <v>189</v>
      </c>
      <c r="C17" s="25" t="s">
        <v>7</v>
      </c>
      <c r="D17" s="92">
        <v>1</v>
      </c>
      <c r="E17" s="88"/>
      <c r="F17" s="77">
        <f t="shared" si="1"/>
        <v>0</v>
      </c>
    </row>
    <row r="18" spans="1:6" s="5" customFormat="1" ht="14.25">
      <c r="A18" s="23" t="s">
        <v>180</v>
      </c>
      <c r="B18" s="24" t="s">
        <v>190</v>
      </c>
      <c r="C18" s="25" t="s">
        <v>7</v>
      </c>
      <c r="D18" s="92">
        <v>1</v>
      </c>
      <c r="E18" s="88"/>
      <c r="F18" s="77">
        <f t="shared" si="1"/>
        <v>0</v>
      </c>
    </row>
    <row r="19" spans="1:6" s="5" customFormat="1" ht="15">
      <c r="A19" s="1"/>
      <c r="B19" s="41" t="s">
        <v>41</v>
      </c>
      <c r="C19" s="2"/>
      <c r="D19" s="95"/>
      <c r="E19" s="4"/>
      <c r="F19" s="76"/>
    </row>
    <row r="20" spans="1:6" s="5" customFormat="1" ht="25.5">
      <c r="A20" s="23" t="s">
        <v>181</v>
      </c>
      <c r="B20" s="24" t="s">
        <v>191</v>
      </c>
      <c r="C20" s="25" t="s">
        <v>7</v>
      </c>
      <c r="D20" s="92">
        <v>1</v>
      </c>
      <c r="E20" s="88"/>
      <c r="F20" s="77">
        <f>E20*D20</f>
        <v>0</v>
      </c>
    </row>
    <row r="21" spans="1:6" s="5" customFormat="1" ht="25.5">
      <c r="A21" s="23" t="s">
        <v>182</v>
      </c>
      <c r="B21" s="24" t="s">
        <v>192</v>
      </c>
      <c r="C21" s="25" t="s">
        <v>7</v>
      </c>
      <c r="D21" s="92">
        <v>2</v>
      </c>
      <c r="E21" s="88"/>
      <c r="F21" s="77">
        <f>E21*D21</f>
        <v>0</v>
      </c>
    </row>
    <row r="22" spans="1:6" s="6" customFormat="1" ht="12.75">
      <c r="A22" s="23"/>
      <c r="B22" s="41" t="s">
        <v>24</v>
      </c>
      <c r="C22" s="25"/>
      <c r="D22" s="92"/>
      <c r="E22" s="88"/>
      <c r="F22" s="77"/>
    </row>
    <row r="23" spans="1:6" s="6" customFormat="1" ht="12.75">
      <c r="A23" s="124" t="s">
        <v>15</v>
      </c>
      <c r="B23" s="125" t="s">
        <v>14</v>
      </c>
      <c r="C23" s="126" t="s">
        <v>9</v>
      </c>
      <c r="D23" s="127">
        <v>24</v>
      </c>
      <c r="E23" s="88"/>
      <c r="F23" s="77">
        <f>E23*D23</f>
        <v>0</v>
      </c>
    </row>
    <row r="24" spans="1:6" s="6" customFormat="1" ht="12.75">
      <c r="A24" s="156" t="s">
        <v>153</v>
      </c>
      <c r="B24" s="157" t="s">
        <v>154</v>
      </c>
      <c r="C24" s="158"/>
      <c r="D24" s="162"/>
      <c r="E24" s="88"/>
      <c r="F24" s="77"/>
    </row>
    <row r="25" spans="1:6" s="5" customFormat="1" ht="15">
      <c r="A25" s="50"/>
      <c r="B25" s="69" t="s">
        <v>17</v>
      </c>
      <c r="C25" s="70"/>
      <c r="D25" s="96"/>
      <c r="E25" s="71"/>
      <c r="F25" s="78">
        <f>SUM(F6:F24)</f>
        <v>0</v>
      </c>
    </row>
    <row r="26" spans="1:6" s="5" customFormat="1" ht="15">
      <c r="A26" s="23"/>
      <c r="B26" s="20"/>
      <c r="C26" s="21"/>
      <c r="D26" s="97"/>
      <c r="E26" s="22"/>
      <c r="F26" s="79"/>
    </row>
    <row r="27" spans="1:6" s="5" customFormat="1" ht="15">
      <c r="A27" s="23"/>
      <c r="B27" s="18" t="s">
        <v>49</v>
      </c>
      <c r="C27" s="2"/>
      <c r="D27" s="95"/>
      <c r="E27" s="4"/>
      <c r="F27" s="76"/>
    </row>
    <row r="28" spans="1:6" s="5" customFormat="1" ht="14.25">
      <c r="A28" s="23" t="s">
        <v>48</v>
      </c>
      <c r="B28" s="24" t="s">
        <v>151</v>
      </c>
      <c r="C28" s="25" t="s">
        <v>7</v>
      </c>
      <c r="D28" s="98">
        <f>SUM(D30:D30)</f>
        <v>1032</v>
      </c>
      <c r="E28" s="27"/>
      <c r="F28" s="77">
        <f>E28*D28</f>
        <v>0</v>
      </c>
    </row>
    <row r="29" spans="1:6" s="114" customFormat="1" ht="38.25">
      <c r="A29" s="108"/>
      <c r="B29" s="121" t="s">
        <v>172</v>
      </c>
      <c r="C29" s="109"/>
      <c r="D29" s="110"/>
      <c r="E29" s="111"/>
      <c r="F29" s="112"/>
    </row>
    <row r="30" spans="1:6" s="116" customFormat="1" ht="15">
      <c r="A30" s="108" t="s">
        <v>140</v>
      </c>
      <c r="B30" s="121" t="s">
        <v>147</v>
      </c>
      <c r="C30" s="109"/>
      <c r="D30" s="115">
        <v>1032</v>
      </c>
      <c r="E30" s="149"/>
      <c r="F30" s="112"/>
    </row>
    <row r="31" spans="1:6" s="116" customFormat="1" ht="15">
      <c r="A31" s="108"/>
      <c r="B31" s="121"/>
      <c r="C31" s="109"/>
      <c r="D31" s="115"/>
      <c r="E31" s="149"/>
      <c r="F31" s="112"/>
    </row>
    <row r="32" spans="1:6" s="5" customFormat="1" ht="14.25">
      <c r="A32" s="23" t="s">
        <v>48</v>
      </c>
      <c r="B32" s="24" t="s">
        <v>72</v>
      </c>
      <c r="C32" s="25" t="s">
        <v>7</v>
      </c>
      <c r="D32" s="98">
        <f>SUM(D34:D35)</f>
        <v>384</v>
      </c>
      <c r="E32" s="27"/>
      <c r="F32" s="77">
        <f>E32*D32</f>
        <v>0</v>
      </c>
    </row>
    <row r="33" spans="1:6" s="114" customFormat="1" ht="38.25">
      <c r="A33" s="108"/>
      <c r="B33" s="121" t="s">
        <v>172</v>
      </c>
      <c r="C33" s="109"/>
      <c r="D33" s="110"/>
      <c r="E33" s="111"/>
      <c r="F33" s="112"/>
    </row>
    <row r="34" spans="1:6" s="116" customFormat="1" ht="15">
      <c r="A34" s="108" t="s">
        <v>60</v>
      </c>
      <c r="B34" s="121" t="s">
        <v>71</v>
      </c>
      <c r="C34" s="109" t="s">
        <v>7</v>
      </c>
      <c r="D34" s="115">
        <v>342</v>
      </c>
      <c r="E34" s="149"/>
      <c r="F34" s="112"/>
    </row>
    <row r="35" spans="1:6" s="116" customFormat="1" ht="15">
      <c r="A35" s="108" t="s">
        <v>141</v>
      </c>
      <c r="B35" s="121" t="s">
        <v>145</v>
      </c>
      <c r="C35" s="109" t="s">
        <v>7</v>
      </c>
      <c r="D35" s="115">
        <v>42</v>
      </c>
      <c r="E35" s="149"/>
      <c r="F35" s="112"/>
    </row>
    <row r="36" spans="1:6" s="116" customFormat="1" ht="15">
      <c r="A36" s="108"/>
      <c r="B36" s="121"/>
      <c r="C36" s="109"/>
      <c r="D36" s="115"/>
      <c r="E36" s="149"/>
      <c r="F36" s="112"/>
    </row>
    <row r="37" spans="1:6" s="5" customFormat="1" ht="14.25">
      <c r="A37" s="23" t="s">
        <v>48</v>
      </c>
      <c r="B37" s="24" t="s">
        <v>68</v>
      </c>
      <c r="C37" s="25" t="s">
        <v>7</v>
      </c>
      <c r="D37" s="98">
        <f>SUM(D39:D44)</f>
        <v>156</v>
      </c>
      <c r="E37" s="27"/>
      <c r="F37" s="77">
        <f>E37*D37</f>
        <v>0</v>
      </c>
    </row>
    <row r="38" spans="1:6" s="114" customFormat="1" ht="38.25">
      <c r="A38" s="108"/>
      <c r="B38" s="121" t="s">
        <v>172</v>
      </c>
      <c r="C38" s="109"/>
      <c r="D38" s="110"/>
      <c r="E38" s="111"/>
      <c r="F38" s="112"/>
    </row>
    <row r="39" spans="1:6" s="116" customFormat="1" ht="15">
      <c r="A39" s="108" t="s">
        <v>136</v>
      </c>
      <c r="B39" s="121" t="s">
        <v>148</v>
      </c>
      <c r="C39" s="109" t="s">
        <v>7</v>
      </c>
      <c r="D39" s="115">
        <v>7</v>
      </c>
      <c r="E39" s="149"/>
      <c r="F39" s="112"/>
    </row>
    <row r="40" spans="1:6" s="116" customFormat="1" ht="15">
      <c r="A40" s="108" t="s">
        <v>137</v>
      </c>
      <c r="B40" s="121" t="s">
        <v>146</v>
      </c>
      <c r="C40" s="109" t="s">
        <v>7</v>
      </c>
      <c r="D40" s="115">
        <v>5</v>
      </c>
      <c r="E40" s="149"/>
      <c r="F40" s="112"/>
    </row>
    <row r="41" spans="1:6" s="116" customFormat="1" ht="15">
      <c r="A41" s="108" t="s">
        <v>138</v>
      </c>
      <c r="B41" s="121" t="s">
        <v>69</v>
      </c>
      <c r="C41" s="109" t="s">
        <v>7</v>
      </c>
      <c r="D41" s="115">
        <v>9</v>
      </c>
      <c r="E41" s="149"/>
      <c r="F41" s="112"/>
    </row>
    <row r="42" spans="1:6" s="116" customFormat="1" ht="15">
      <c r="A42" s="108" t="s">
        <v>139</v>
      </c>
      <c r="B42" s="121" t="s">
        <v>70</v>
      </c>
      <c r="C42" s="109" t="s">
        <v>7</v>
      </c>
      <c r="D42" s="115">
        <v>6</v>
      </c>
      <c r="E42" s="149"/>
      <c r="F42" s="112"/>
    </row>
    <row r="43" spans="1:6" s="116" customFormat="1" ht="15">
      <c r="A43" s="108" t="s">
        <v>61</v>
      </c>
      <c r="B43" s="121" t="s">
        <v>69</v>
      </c>
      <c r="C43" s="109" t="s">
        <v>7</v>
      </c>
      <c r="D43" s="115">
        <v>43</v>
      </c>
      <c r="E43" s="149"/>
      <c r="F43" s="112"/>
    </row>
    <row r="44" spans="1:6" s="116" customFormat="1" ht="15">
      <c r="A44" s="108" t="s">
        <v>61</v>
      </c>
      <c r="B44" s="121" t="s">
        <v>70</v>
      </c>
      <c r="C44" s="109" t="s">
        <v>7</v>
      </c>
      <c r="D44" s="115">
        <v>86</v>
      </c>
      <c r="E44" s="149"/>
      <c r="F44" s="112"/>
    </row>
    <row r="45" spans="1:6" s="116" customFormat="1" ht="12.75">
      <c r="A45" s="108"/>
      <c r="B45" s="121"/>
      <c r="C45" s="109"/>
      <c r="D45" s="115"/>
      <c r="E45" s="111"/>
      <c r="F45" s="112"/>
    </row>
    <row r="46" spans="1:6" s="5" customFormat="1" ht="14.25">
      <c r="A46" s="23" t="s">
        <v>48</v>
      </c>
      <c r="B46" s="24" t="s">
        <v>73</v>
      </c>
      <c r="C46" s="25" t="s">
        <v>7</v>
      </c>
      <c r="D46" s="98">
        <f>SUM(D47:D51)</f>
        <v>32</v>
      </c>
      <c r="E46" s="27"/>
      <c r="F46" s="77">
        <f>E46*D46</f>
        <v>0</v>
      </c>
    </row>
    <row r="47" spans="1:6" s="116" customFormat="1" ht="51">
      <c r="A47" s="108"/>
      <c r="B47" s="121" t="s">
        <v>173</v>
      </c>
      <c r="C47" s="109"/>
      <c r="D47" s="115"/>
      <c r="E47" s="111"/>
      <c r="F47" s="112"/>
    </row>
    <row r="48" spans="1:6" s="116" customFormat="1" ht="38.25">
      <c r="A48" s="108" t="s">
        <v>59</v>
      </c>
      <c r="B48" s="121" t="s">
        <v>76</v>
      </c>
      <c r="C48" s="109" t="s">
        <v>7</v>
      </c>
      <c r="D48" s="115">
        <v>6</v>
      </c>
      <c r="E48" s="111"/>
      <c r="F48" s="112"/>
    </row>
    <row r="49" spans="1:6" s="116" customFormat="1" ht="12.75">
      <c r="A49" s="108" t="s">
        <v>135</v>
      </c>
      <c r="B49" s="121" t="s">
        <v>150</v>
      </c>
      <c r="C49" s="109" t="s">
        <v>7</v>
      </c>
      <c r="D49" s="115">
        <v>2</v>
      </c>
      <c r="E49" s="111"/>
      <c r="F49" s="112"/>
    </row>
    <row r="50" spans="1:6" s="116" customFormat="1" ht="12.75">
      <c r="A50" s="108" t="s">
        <v>42</v>
      </c>
      <c r="B50" s="121" t="s">
        <v>74</v>
      </c>
      <c r="C50" s="109" t="s">
        <v>7</v>
      </c>
      <c r="D50" s="115">
        <v>20</v>
      </c>
      <c r="E50" s="111"/>
      <c r="F50" s="112"/>
    </row>
    <row r="51" spans="1:6" s="116" customFormat="1" ht="12.75">
      <c r="A51" s="108" t="s">
        <v>43</v>
      </c>
      <c r="B51" s="121" t="s">
        <v>75</v>
      </c>
      <c r="C51" s="109" t="s">
        <v>7</v>
      </c>
      <c r="D51" s="115">
        <v>4</v>
      </c>
      <c r="E51" s="111"/>
      <c r="F51" s="112"/>
    </row>
    <row r="52" spans="1:6" s="116" customFormat="1" ht="12.75">
      <c r="A52" s="108"/>
      <c r="B52" s="121"/>
      <c r="C52" s="109"/>
      <c r="D52" s="115"/>
      <c r="E52" s="111"/>
      <c r="F52" s="112"/>
    </row>
    <row r="53" spans="1:6" s="5" customFormat="1" ht="14.25">
      <c r="A53" s="23" t="s">
        <v>48</v>
      </c>
      <c r="B53" s="24" t="s">
        <v>152</v>
      </c>
      <c r="C53" s="25" t="s">
        <v>7</v>
      </c>
      <c r="D53" s="98">
        <f>SUM(D54:D55)</f>
        <v>1</v>
      </c>
      <c r="E53" s="27"/>
      <c r="F53" s="77">
        <f>E53*D53</f>
        <v>0</v>
      </c>
    </row>
    <row r="54" spans="1:6" s="116" customFormat="1" ht="51">
      <c r="A54" s="108"/>
      <c r="B54" s="121" t="s">
        <v>173</v>
      </c>
      <c r="C54" s="109"/>
      <c r="D54" s="115"/>
      <c r="E54" s="111"/>
      <c r="F54" s="112"/>
    </row>
    <row r="55" spans="1:6" s="116" customFormat="1" ht="15">
      <c r="A55" s="108" t="s">
        <v>44</v>
      </c>
      <c r="B55" s="121" t="s">
        <v>149</v>
      </c>
      <c r="C55" s="109"/>
      <c r="D55" s="115">
        <v>1</v>
      </c>
      <c r="E55" s="150"/>
      <c r="F55" s="112"/>
    </row>
    <row r="56" spans="1:6" s="116" customFormat="1" ht="12.75">
      <c r="A56" s="108"/>
      <c r="B56" s="121"/>
      <c r="C56" s="109"/>
      <c r="D56" s="115"/>
      <c r="E56" s="111"/>
      <c r="F56" s="112"/>
    </row>
    <row r="57" spans="1:6" s="5" customFormat="1" ht="14.25">
      <c r="A57" s="23" t="s">
        <v>48</v>
      </c>
      <c r="B57" s="24" t="s">
        <v>66</v>
      </c>
      <c r="C57" s="25" t="s">
        <v>7</v>
      </c>
      <c r="D57" s="98">
        <f>SUM(D58:D63)</f>
        <v>53</v>
      </c>
      <c r="E57" s="27"/>
      <c r="F57" s="77">
        <f>E57*D57</f>
        <v>0</v>
      </c>
    </row>
    <row r="58" spans="1:6" s="116" customFormat="1" ht="51">
      <c r="A58" s="108"/>
      <c r="B58" s="121" t="s">
        <v>173</v>
      </c>
      <c r="C58" s="109"/>
      <c r="D58" s="115"/>
      <c r="E58" s="111"/>
      <c r="F58" s="112"/>
    </row>
    <row r="59" spans="1:6" s="116" customFormat="1" ht="15">
      <c r="A59" s="108" t="s">
        <v>57</v>
      </c>
      <c r="B59" s="121" t="s">
        <v>63</v>
      </c>
      <c r="C59" s="109" t="s">
        <v>7</v>
      </c>
      <c r="D59" s="115">
        <v>16</v>
      </c>
      <c r="E59" s="149"/>
      <c r="F59" s="112"/>
    </row>
    <row r="60" spans="1:6" s="116" customFormat="1" ht="12.75">
      <c r="A60" s="108" t="s">
        <v>209</v>
      </c>
      <c r="B60" s="121" t="s">
        <v>210</v>
      </c>
      <c r="C60" s="109" t="s">
        <v>7</v>
      </c>
      <c r="D60" s="115">
        <v>2</v>
      </c>
      <c r="E60" s="111"/>
      <c r="F60" s="112"/>
    </row>
    <row r="61" spans="1:6" s="116" customFormat="1" ht="12.75">
      <c r="A61" s="108" t="s">
        <v>211</v>
      </c>
      <c r="B61" s="121" t="s">
        <v>212</v>
      </c>
      <c r="C61" s="109" t="s">
        <v>7</v>
      </c>
      <c r="D61" s="115">
        <v>4</v>
      </c>
      <c r="E61" s="111"/>
      <c r="F61" s="112"/>
    </row>
    <row r="62" spans="1:6" s="116" customFormat="1" ht="15">
      <c r="A62" s="108" t="s">
        <v>58</v>
      </c>
      <c r="B62" s="121" t="s">
        <v>64</v>
      </c>
      <c r="C62" s="109" t="s">
        <v>7</v>
      </c>
      <c r="D62" s="115">
        <v>9</v>
      </c>
      <c r="E62" s="149"/>
      <c r="F62" s="112"/>
    </row>
    <row r="63" spans="1:6" s="116" customFormat="1" ht="15">
      <c r="A63" s="108" t="s">
        <v>134</v>
      </c>
      <c r="B63" s="121" t="s">
        <v>65</v>
      </c>
      <c r="C63" s="109" t="s">
        <v>7</v>
      </c>
      <c r="D63" s="115">
        <v>22</v>
      </c>
      <c r="E63" s="149"/>
      <c r="F63" s="112"/>
    </row>
    <row r="64" spans="1:6" s="116" customFormat="1" ht="12.75">
      <c r="A64" s="108"/>
      <c r="B64" s="121"/>
      <c r="C64" s="109"/>
      <c r="D64" s="115"/>
      <c r="E64" s="111"/>
      <c r="F64" s="112"/>
    </row>
    <row r="65" spans="1:6" s="5" customFormat="1" ht="14.25">
      <c r="A65" s="23" t="s">
        <v>48</v>
      </c>
      <c r="B65" s="24" t="s">
        <v>67</v>
      </c>
      <c r="C65" s="25" t="s">
        <v>7</v>
      </c>
      <c r="D65" s="98">
        <f>SUM(D66:D70)</f>
        <v>24</v>
      </c>
      <c r="E65" s="27"/>
      <c r="F65" s="77">
        <f>E65*D65</f>
        <v>0</v>
      </c>
    </row>
    <row r="66" spans="1:6" s="116" customFormat="1" ht="51">
      <c r="A66" s="108"/>
      <c r="B66" s="121" t="s">
        <v>173</v>
      </c>
      <c r="C66" s="109"/>
      <c r="D66" s="115"/>
      <c r="E66" s="111"/>
      <c r="F66" s="112"/>
    </row>
    <row r="67" spans="1:6" s="116" customFormat="1" ht="15">
      <c r="A67" s="108" t="s">
        <v>55</v>
      </c>
      <c r="B67" s="121" t="s">
        <v>62</v>
      </c>
      <c r="C67" s="109" t="s">
        <v>7</v>
      </c>
      <c r="D67" s="115">
        <v>5</v>
      </c>
      <c r="E67" s="149"/>
      <c r="F67" s="112"/>
    </row>
    <row r="68" spans="1:6" s="116" customFormat="1" ht="15">
      <c r="A68" s="108" t="s">
        <v>56</v>
      </c>
      <c r="B68" s="121" t="s">
        <v>142</v>
      </c>
      <c r="C68" s="109" t="s">
        <v>7</v>
      </c>
      <c r="D68" s="115">
        <v>10</v>
      </c>
      <c r="E68" s="149"/>
      <c r="F68" s="112"/>
    </row>
    <row r="69" spans="1:6" s="116" customFormat="1" ht="15">
      <c r="A69" s="108" t="s">
        <v>132</v>
      </c>
      <c r="B69" s="121" t="s">
        <v>143</v>
      </c>
      <c r="C69" s="109" t="s">
        <v>7</v>
      </c>
      <c r="D69" s="115">
        <v>6</v>
      </c>
      <c r="E69" s="149"/>
      <c r="F69" s="112"/>
    </row>
    <row r="70" spans="1:6" s="116" customFormat="1" ht="15">
      <c r="A70" s="108" t="s">
        <v>133</v>
      </c>
      <c r="B70" s="121" t="s">
        <v>144</v>
      </c>
      <c r="C70" s="109" t="s">
        <v>7</v>
      </c>
      <c r="D70" s="115">
        <v>3</v>
      </c>
      <c r="E70" s="149"/>
      <c r="F70" s="112"/>
    </row>
    <row r="71" spans="1:6" s="5" customFormat="1" ht="15">
      <c r="A71" s="50"/>
      <c r="B71" s="69" t="s">
        <v>18</v>
      </c>
      <c r="C71" s="72"/>
      <c r="D71" s="99"/>
      <c r="E71" s="74"/>
      <c r="F71" s="78">
        <f>SUM(F28:F70)</f>
        <v>0</v>
      </c>
    </row>
    <row r="72" spans="1:6" s="6" customFormat="1" ht="12.75">
      <c r="A72" s="23"/>
      <c r="B72" s="18"/>
      <c r="C72" s="25"/>
      <c r="D72" s="98"/>
      <c r="E72" s="27"/>
      <c r="F72" s="77"/>
    </row>
    <row r="73" spans="1:6" s="6" customFormat="1" ht="12.75">
      <c r="A73" s="23"/>
      <c r="B73" s="19" t="s">
        <v>117</v>
      </c>
      <c r="C73" s="25"/>
      <c r="D73" s="98"/>
      <c r="E73" s="27"/>
      <c r="F73" s="77"/>
    </row>
    <row r="74" spans="1:7" s="5" customFormat="1" ht="14.25">
      <c r="A74" s="23" t="s">
        <v>48</v>
      </c>
      <c r="B74" s="24" t="s">
        <v>114</v>
      </c>
      <c r="C74" s="25" t="s">
        <v>7</v>
      </c>
      <c r="D74" s="98">
        <f>D65</f>
        <v>24</v>
      </c>
      <c r="E74" s="27"/>
      <c r="F74" s="77">
        <f>E74*D74</f>
        <v>0</v>
      </c>
      <c r="G74" s="147"/>
    </row>
    <row r="75" spans="1:7" s="5" customFormat="1" ht="14.25">
      <c r="A75" s="156" t="s">
        <v>153</v>
      </c>
      <c r="B75" s="157" t="s">
        <v>155</v>
      </c>
      <c r="C75" s="25"/>
      <c r="D75" s="98"/>
      <c r="E75" s="27"/>
      <c r="F75" s="77"/>
      <c r="G75" s="147"/>
    </row>
    <row r="76" spans="1:7" s="5" customFormat="1" ht="14.25">
      <c r="A76" s="23" t="s">
        <v>48</v>
      </c>
      <c r="B76" s="24" t="s">
        <v>114</v>
      </c>
      <c r="C76" s="25" t="s">
        <v>7</v>
      </c>
      <c r="D76" s="98">
        <f>D53+D57</f>
        <v>54</v>
      </c>
      <c r="E76" s="27"/>
      <c r="F76" s="77">
        <f>E76*D76</f>
        <v>0</v>
      </c>
      <c r="G76" s="147"/>
    </row>
    <row r="77" spans="1:6" s="5" customFormat="1" ht="14.25">
      <c r="A77" s="23" t="s">
        <v>48</v>
      </c>
      <c r="B77" s="24" t="s">
        <v>115</v>
      </c>
      <c r="C77" s="25" t="s">
        <v>7</v>
      </c>
      <c r="D77" s="98">
        <f>D46</f>
        <v>32</v>
      </c>
      <c r="E77" s="27"/>
      <c r="F77" s="77">
        <f>E77*D77</f>
        <v>0</v>
      </c>
    </row>
    <row r="78" spans="1:7" s="5" customFormat="1" ht="14.25">
      <c r="A78" s="23" t="s">
        <v>48</v>
      </c>
      <c r="B78" s="24" t="s">
        <v>116</v>
      </c>
      <c r="C78" s="25" t="s">
        <v>7</v>
      </c>
      <c r="D78" s="98">
        <f>D37</f>
        <v>156</v>
      </c>
      <c r="E78" s="27"/>
      <c r="F78" s="77">
        <f>E78*D78</f>
        <v>0</v>
      </c>
      <c r="G78" s="146"/>
    </row>
    <row r="79" spans="1:7" s="5" customFormat="1" ht="15">
      <c r="A79" s="23" t="s">
        <v>48</v>
      </c>
      <c r="B79" s="24" t="s">
        <v>156</v>
      </c>
      <c r="C79" s="25" t="s">
        <v>7</v>
      </c>
      <c r="D79" s="98">
        <f>D32+D28</f>
        <v>1416</v>
      </c>
      <c r="E79" s="27"/>
      <c r="F79" s="77">
        <f>E79*D79</f>
        <v>0</v>
      </c>
      <c r="G79" s="131"/>
    </row>
    <row r="80" spans="1:6" s="5" customFormat="1" ht="38.25">
      <c r="A80" s="23"/>
      <c r="B80" s="121" t="s">
        <v>120</v>
      </c>
      <c r="C80" s="25"/>
      <c r="D80" s="98"/>
      <c r="E80" s="27"/>
      <c r="F80" s="77"/>
    </row>
    <row r="81" spans="1:6" s="5" customFormat="1" ht="15">
      <c r="A81" s="50"/>
      <c r="B81" s="69" t="s">
        <v>118</v>
      </c>
      <c r="C81" s="72"/>
      <c r="D81" s="99"/>
      <c r="E81" s="74"/>
      <c r="F81" s="78">
        <f>SUM(F74:F80)</f>
        <v>0</v>
      </c>
    </row>
    <row r="82" spans="1:6" s="6" customFormat="1" ht="12.75">
      <c r="A82" s="23"/>
      <c r="B82" s="19"/>
      <c r="C82" s="25"/>
      <c r="D82" s="98"/>
      <c r="E82" s="27"/>
      <c r="F82" s="77"/>
    </row>
    <row r="83" spans="1:6" s="6" customFormat="1" ht="12.75">
      <c r="A83" s="23"/>
      <c r="B83" s="19" t="s">
        <v>45</v>
      </c>
      <c r="C83" s="25"/>
      <c r="D83" s="98"/>
      <c r="E83" s="27"/>
      <c r="F83" s="77"/>
    </row>
    <row r="84" spans="1:7" s="5" customFormat="1" ht="15">
      <c r="A84" s="23" t="s">
        <v>47</v>
      </c>
      <c r="B84" s="24" t="s">
        <v>213</v>
      </c>
      <c r="C84" s="25" t="s">
        <v>8</v>
      </c>
      <c r="D84" s="98">
        <v>1228</v>
      </c>
      <c r="E84" s="27"/>
      <c r="F84" s="77">
        <f>E84*D84</f>
        <v>0</v>
      </c>
      <c r="G84" s="131"/>
    </row>
    <row r="85" spans="1:6" s="5" customFormat="1" ht="38.25">
      <c r="A85" s="23"/>
      <c r="B85" s="121" t="s">
        <v>107</v>
      </c>
      <c r="C85" s="25"/>
      <c r="D85" s="98"/>
      <c r="E85" s="27"/>
      <c r="F85" s="77"/>
    </row>
    <row r="86" spans="1:6" s="5" customFormat="1" ht="15">
      <c r="A86" s="50"/>
      <c r="B86" s="75" t="s">
        <v>46</v>
      </c>
      <c r="C86" s="72"/>
      <c r="D86" s="99"/>
      <c r="E86" s="74"/>
      <c r="F86" s="78">
        <f>SUM(F84:F85)</f>
        <v>0</v>
      </c>
    </row>
    <row r="87" spans="1:6" s="6" customFormat="1" ht="12.75">
      <c r="A87" s="23"/>
      <c r="B87" s="24"/>
      <c r="C87" s="25"/>
      <c r="D87" s="26"/>
      <c r="E87" s="27"/>
      <c r="F87" s="77"/>
    </row>
    <row r="88" spans="1:6" s="6" customFormat="1" ht="12.75">
      <c r="A88" s="23"/>
      <c r="B88" s="104" t="s">
        <v>217</v>
      </c>
      <c r="C88" s="25"/>
      <c r="D88" s="98"/>
      <c r="E88" s="98"/>
      <c r="F88" s="77"/>
    </row>
    <row r="89" spans="1:6" s="6" customFormat="1" ht="12.75">
      <c r="A89" s="23"/>
      <c r="B89" s="19" t="s">
        <v>84</v>
      </c>
      <c r="C89" s="25"/>
      <c r="D89" s="98"/>
      <c r="E89" s="98"/>
      <c r="F89" s="77"/>
    </row>
    <row r="90" spans="1:6" s="6" customFormat="1" ht="12.75">
      <c r="A90" s="23"/>
      <c r="B90" s="19" t="s">
        <v>84</v>
      </c>
      <c r="C90" s="25"/>
      <c r="D90" s="98"/>
      <c r="E90" s="98"/>
      <c r="F90" s="77"/>
    </row>
    <row r="91" spans="1:6" s="5" customFormat="1" ht="14.25">
      <c r="A91" s="23" t="s">
        <v>47</v>
      </c>
      <c r="B91" s="24" t="s">
        <v>157</v>
      </c>
      <c r="C91" s="25" t="s">
        <v>8</v>
      </c>
      <c r="D91" s="98">
        <v>68.5</v>
      </c>
      <c r="E91" s="27"/>
      <c r="F91" s="77">
        <f aca="true" t="shared" si="2" ref="F91:F105">E91*D91</f>
        <v>0</v>
      </c>
    </row>
    <row r="92" spans="1:6" s="5" customFormat="1" ht="14.25">
      <c r="A92" s="23" t="s">
        <v>47</v>
      </c>
      <c r="B92" s="24" t="s">
        <v>158</v>
      </c>
      <c r="C92" s="25" t="s">
        <v>8</v>
      </c>
      <c r="D92" s="98">
        <f>D91</f>
        <v>68.5</v>
      </c>
      <c r="E92" s="27"/>
      <c r="F92" s="77">
        <f t="shared" si="2"/>
        <v>0</v>
      </c>
    </row>
    <row r="93" spans="1:6" s="5" customFormat="1" ht="14.25">
      <c r="A93" s="23" t="s">
        <v>131</v>
      </c>
      <c r="B93" s="24" t="s">
        <v>121</v>
      </c>
      <c r="C93" s="25" t="s">
        <v>9</v>
      </c>
      <c r="D93" s="98">
        <f>D91*0.2*1.3</f>
        <v>17.810000000000002</v>
      </c>
      <c r="E93" s="27"/>
      <c r="F93" s="77">
        <f t="shared" si="2"/>
        <v>0</v>
      </c>
    </row>
    <row r="94" spans="1:6" s="5" customFormat="1" ht="14.25">
      <c r="A94" s="23" t="s">
        <v>47</v>
      </c>
      <c r="B94" s="24" t="s">
        <v>130</v>
      </c>
      <c r="C94" s="25" t="s">
        <v>8</v>
      </c>
      <c r="D94" s="98">
        <f>D91*3</f>
        <v>205.5</v>
      </c>
      <c r="E94" s="27"/>
      <c r="F94" s="77">
        <f t="shared" si="2"/>
        <v>0</v>
      </c>
    </row>
    <row r="95" spans="1:6" s="5" customFormat="1" ht="14.25">
      <c r="A95" s="23" t="s">
        <v>47</v>
      </c>
      <c r="B95" s="24" t="s">
        <v>159</v>
      </c>
      <c r="C95" s="25" t="s">
        <v>8</v>
      </c>
      <c r="D95" s="98">
        <f>D91</f>
        <v>68.5</v>
      </c>
      <c r="E95" s="27"/>
      <c r="F95" s="77">
        <f t="shared" si="2"/>
        <v>0</v>
      </c>
    </row>
    <row r="96" spans="1:6" s="5" customFormat="1" ht="14.25">
      <c r="A96" s="23" t="s">
        <v>131</v>
      </c>
      <c r="B96" s="24" t="s">
        <v>122</v>
      </c>
      <c r="C96" s="25" t="s">
        <v>9</v>
      </c>
      <c r="D96" s="98">
        <f>((D91*0.15)/100)*80*1.3</f>
        <v>10.686000000000002</v>
      </c>
      <c r="E96" s="27"/>
      <c r="F96" s="77">
        <f t="shared" si="2"/>
        <v>0</v>
      </c>
    </row>
    <row r="97" spans="1:6" s="5" customFormat="1" ht="14.25">
      <c r="A97" s="23" t="s">
        <v>131</v>
      </c>
      <c r="B97" s="24" t="s">
        <v>123</v>
      </c>
      <c r="C97" s="25" t="s">
        <v>9</v>
      </c>
      <c r="D97" s="98">
        <f>((D91*0.15)/100)*20*1.3</f>
        <v>2.6715000000000004</v>
      </c>
      <c r="E97" s="27"/>
      <c r="F97" s="77">
        <f t="shared" si="2"/>
        <v>0</v>
      </c>
    </row>
    <row r="98" spans="1:6" s="5" customFormat="1" ht="14.25">
      <c r="A98" s="23" t="s">
        <v>160</v>
      </c>
      <c r="B98" s="24" t="s">
        <v>124</v>
      </c>
      <c r="C98" s="25" t="s">
        <v>129</v>
      </c>
      <c r="D98" s="159">
        <f>D99/1000</f>
        <v>0.0020549999999999995</v>
      </c>
      <c r="E98" s="27"/>
      <c r="F98" s="77">
        <f t="shared" si="2"/>
        <v>0</v>
      </c>
    </row>
    <row r="99" spans="1:6" s="5" customFormat="1" ht="14.25">
      <c r="A99" s="23" t="s">
        <v>131</v>
      </c>
      <c r="B99" s="24" t="s">
        <v>125</v>
      </c>
      <c r="C99" s="25" t="s">
        <v>126</v>
      </c>
      <c r="D99" s="98">
        <f>D91*0.03</f>
        <v>2.0549999999999997</v>
      </c>
      <c r="E99" s="27"/>
      <c r="F99" s="77">
        <f t="shared" si="2"/>
        <v>0</v>
      </c>
    </row>
    <row r="100" spans="1:6" s="5" customFormat="1" ht="14.25">
      <c r="A100" s="23" t="s">
        <v>161</v>
      </c>
      <c r="B100" s="24" t="s">
        <v>162</v>
      </c>
      <c r="C100" s="25" t="s">
        <v>8</v>
      </c>
      <c r="D100" s="98">
        <f>D91</f>
        <v>68.5</v>
      </c>
      <c r="E100" s="27"/>
      <c r="F100" s="77">
        <f t="shared" si="2"/>
        <v>0</v>
      </c>
    </row>
    <row r="101" spans="1:6" s="5" customFormat="1" ht="14.25">
      <c r="A101" s="23" t="s">
        <v>131</v>
      </c>
      <c r="B101" s="24" t="s">
        <v>127</v>
      </c>
      <c r="C101" s="25" t="s">
        <v>126</v>
      </c>
      <c r="D101" s="98">
        <f>D91*0.03</f>
        <v>2.0549999999999997</v>
      </c>
      <c r="E101" s="27"/>
      <c r="F101" s="77">
        <f t="shared" si="2"/>
        <v>0</v>
      </c>
    </row>
    <row r="102" spans="1:6" s="5" customFormat="1" ht="14.25">
      <c r="A102" s="23" t="s">
        <v>163</v>
      </c>
      <c r="B102" s="24" t="s">
        <v>164</v>
      </c>
      <c r="C102" s="25" t="s">
        <v>8</v>
      </c>
      <c r="D102" s="98">
        <f>D91</f>
        <v>68.5</v>
      </c>
      <c r="E102" s="27"/>
      <c r="F102" s="77">
        <f t="shared" si="2"/>
        <v>0</v>
      </c>
    </row>
    <row r="103" spans="1:6" s="5" customFormat="1" ht="14.25">
      <c r="A103" s="23" t="s">
        <v>165</v>
      </c>
      <c r="B103" s="24" t="s">
        <v>128</v>
      </c>
      <c r="C103" s="25" t="s">
        <v>9</v>
      </c>
      <c r="D103" s="98">
        <f>D91*0.01</f>
        <v>0.685</v>
      </c>
      <c r="E103" s="27"/>
      <c r="F103" s="77">
        <f t="shared" si="2"/>
        <v>0</v>
      </c>
    </row>
    <row r="104" spans="1:6" s="5" customFormat="1" ht="14.25">
      <c r="A104" s="23" t="s">
        <v>166</v>
      </c>
      <c r="B104" s="24" t="s">
        <v>167</v>
      </c>
      <c r="C104" s="25" t="s">
        <v>9</v>
      </c>
      <c r="D104" s="98">
        <f>D103</f>
        <v>0.685</v>
      </c>
      <c r="E104" s="27"/>
      <c r="F104" s="77">
        <f>E104*D104</f>
        <v>0</v>
      </c>
    </row>
    <row r="105" spans="1:6" s="5" customFormat="1" ht="14.25">
      <c r="A105" s="23" t="s">
        <v>168</v>
      </c>
      <c r="B105" s="24" t="s">
        <v>169</v>
      </c>
      <c r="C105" s="25" t="s">
        <v>129</v>
      </c>
      <c r="D105" s="98">
        <f>(D93*1.8)+(D96*1.8)+(D97*1.2)+(D99*0.001)+(D101*0.001)</f>
        <v>54.502710000000015</v>
      </c>
      <c r="E105" s="27"/>
      <c r="F105" s="77">
        <f t="shared" si="2"/>
        <v>0</v>
      </c>
    </row>
    <row r="106" spans="1:6" s="5" customFormat="1" ht="15">
      <c r="A106" s="50"/>
      <c r="B106" s="75" t="s">
        <v>52</v>
      </c>
      <c r="C106" s="72"/>
      <c r="D106" s="99"/>
      <c r="E106" s="74"/>
      <c r="F106" s="78">
        <f>SUM(F88:F105)</f>
        <v>0</v>
      </c>
    </row>
    <row r="107" spans="1:6" s="6" customFormat="1" ht="12.75">
      <c r="A107" s="23"/>
      <c r="B107" s="24"/>
      <c r="C107" s="25"/>
      <c r="D107" s="98"/>
      <c r="E107" s="98"/>
      <c r="F107" s="77"/>
    </row>
    <row r="108" spans="1:6" s="6" customFormat="1" ht="12.75">
      <c r="A108" s="23"/>
      <c r="B108" s="24"/>
      <c r="C108" s="25"/>
      <c r="D108" s="98"/>
      <c r="E108" s="98"/>
      <c r="F108" s="77"/>
    </row>
    <row r="109" spans="1:6" s="6" customFormat="1" ht="12.75">
      <c r="A109" s="23"/>
      <c r="B109" s="103" t="s">
        <v>51</v>
      </c>
      <c r="C109" s="25"/>
      <c r="D109" s="98"/>
      <c r="E109" s="98"/>
      <c r="F109" s="77"/>
    </row>
    <row r="110" spans="1:6" s="6" customFormat="1" ht="12.75">
      <c r="A110" s="23"/>
      <c r="B110" s="105"/>
      <c r="C110" s="25"/>
      <c r="D110" s="98"/>
      <c r="E110" s="98"/>
      <c r="F110" s="77"/>
    </row>
    <row r="111" spans="1:6" s="6" customFormat="1" ht="14.25">
      <c r="A111" s="23"/>
      <c r="B111" s="84" t="s">
        <v>10</v>
      </c>
      <c r="C111" s="25"/>
      <c r="D111" s="98"/>
      <c r="E111" s="98"/>
      <c r="F111" s="77">
        <f>F25</f>
        <v>0</v>
      </c>
    </row>
    <row r="112" spans="1:6" s="6" customFormat="1" ht="14.25">
      <c r="A112" s="23"/>
      <c r="B112" s="84" t="s">
        <v>49</v>
      </c>
      <c r="C112" s="25"/>
      <c r="D112" s="98"/>
      <c r="E112" s="98"/>
      <c r="F112" s="77">
        <f>F71</f>
        <v>0</v>
      </c>
    </row>
    <row r="113" spans="1:6" s="6" customFormat="1" ht="14.25">
      <c r="A113" s="23"/>
      <c r="B113" s="119" t="s">
        <v>119</v>
      </c>
      <c r="C113" s="25"/>
      <c r="D113" s="98"/>
      <c r="E113" s="98"/>
      <c r="F113" s="77">
        <f>F81</f>
        <v>0</v>
      </c>
    </row>
    <row r="114" spans="1:6" s="6" customFormat="1" ht="14.25">
      <c r="A114" s="23"/>
      <c r="B114" s="85" t="s">
        <v>45</v>
      </c>
      <c r="C114" s="25"/>
      <c r="D114" s="98"/>
      <c r="E114" s="98"/>
      <c r="F114" s="77">
        <f>F86</f>
        <v>0</v>
      </c>
    </row>
    <row r="115" spans="1:6" s="6" customFormat="1" ht="14.25">
      <c r="A115" s="23"/>
      <c r="B115" s="85" t="s">
        <v>54</v>
      </c>
      <c r="C115" s="25"/>
      <c r="D115" s="98"/>
      <c r="E115" s="98"/>
      <c r="F115" s="77">
        <f>F106</f>
        <v>0</v>
      </c>
    </row>
    <row r="116" spans="1:6" s="6" customFormat="1" ht="12.75">
      <c r="A116" s="23"/>
      <c r="B116" s="24"/>
      <c r="C116" s="25"/>
      <c r="D116" s="98"/>
      <c r="E116" s="98"/>
      <c r="F116" s="77"/>
    </row>
    <row r="117" spans="1:6" s="6" customFormat="1" ht="15">
      <c r="A117" s="23"/>
      <c r="B117" s="102" t="s">
        <v>27</v>
      </c>
      <c r="C117" s="72"/>
      <c r="D117" s="73"/>
      <c r="E117" s="74"/>
      <c r="F117" s="78">
        <f>SUM(F111:F116)</f>
        <v>0</v>
      </c>
    </row>
    <row r="118" spans="1:6" s="6" customFormat="1" ht="15">
      <c r="A118" s="23"/>
      <c r="B118" s="83" t="s">
        <v>28</v>
      </c>
      <c r="C118" s="80"/>
      <c r="D118" s="81"/>
      <c r="E118" s="82"/>
      <c r="F118" s="101">
        <f>F117*0.21</f>
        <v>0</v>
      </c>
    </row>
    <row r="119" spans="1:6" s="6" customFormat="1" ht="15">
      <c r="A119" s="23"/>
      <c r="B119" s="83" t="s">
        <v>29</v>
      </c>
      <c r="C119" s="80"/>
      <c r="D119" s="81"/>
      <c r="E119" s="82"/>
      <c r="F119" s="101">
        <f>SUM(F117:F118)</f>
        <v>0</v>
      </c>
    </row>
    <row r="120" spans="1:6" s="6" customFormat="1" ht="15">
      <c r="A120" s="23"/>
      <c r="B120" s="83"/>
      <c r="C120" s="80"/>
      <c r="D120" s="81"/>
      <c r="E120" s="82"/>
      <c r="F120" s="101"/>
    </row>
    <row r="121" spans="1:6" s="6" customFormat="1" ht="15">
      <c r="A121" s="23"/>
      <c r="B121" s="83"/>
      <c r="C121" s="80"/>
      <c r="D121" s="81"/>
      <c r="E121" s="82"/>
      <c r="F121" s="101"/>
    </row>
    <row r="122" spans="1:7" s="6" customFormat="1" ht="15">
      <c r="A122" s="23"/>
      <c r="B122" s="132" t="s">
        <v>113</v>
      </c>
      <c r="C122" s="133" t="s">
        <v>8</v>
      </c>
      <c r="D122" s="161">
        <v>11136</v>
      </c>
      <c r="E122" s="134"/>
      <c r="F122" s="135"/>
      <c r="G122" s="122"/>
    </row>
    <row r="123" spans="1:6" s="6" customFormat="1" ht="15.75" thickBot="1">
      <c r="A123" s="138"/>
      <c r="B123" s="139"/>
      <c r="C123" s="140"/>
      <c r="D123" s="141"/>
      <c r="E123" s="142"/>
      <c r="F123" s="143"/>
    </row>
    <row r="124" spans="1:6" s="6" customFormat="1" ht="12.75">
      <c r="A124" s="23"/>
      <c r="B124" s="24"/>
      <c r="C124" s="25"/>
      <c r="D124" s="98"/>
      <c r="E124" s="98"/>
      <c r="F124" s="77"/>
    </row>
    <row r="125" spans="1:6" s="6" customFormat="1" ht="12.75">
      <c r="A125" s="23"/>
      <c r="B125" s="19" t="s">
        <v>50</v>
      </c>
      <c r="C125" s="25"/>
      <c r="D125" s="98"/>
      <c r="E125" s="98"/>
      <c r="F125" s="77"/>
    </row>
    <row r="126" spans="1:6" s="6" customFormat="1" ht="12.75">
      <c r="A126" s="23"/>
      <c r="B126" s="120" t="s">
        <v>89</v>
      </c>
      <c r="C126" s="25"/>
      <c r="D126" s="92"/>
      <c r="E126" s="106"/>
      <c r="F126" s="77"/>
    </row>
    <row r="127" spans="1:6" s="6" customFormat="1" ht="12.75">
      <c r="A127" s="23"/>
      <c r="B127" s="41" t="s">
        <v>90</v>
      </c>
      <c r="C127" s="25"/>
      <c r="D127" s="92"/>
      <c r="E127" s="106"/>
      <c r="F127" s="77"/>
    </row>
    <row r="128" spans="1:8" s="5" customFormat="1" ht="25.5">
      <c r="A128" s="23" t="s">
        <v>30</v>
      </c>
      <c r="B128" s="24" t="s">
        <v>36</v>
      </c>
      <c r="C128" s="25" t="s">
        <v>7</v>
      </c>
      <c r="D128" s="92">
        <v>3</v>
      </c>
      <c r="E128" s="88"/>
      <c r="F128" s="77">
        <f aca="true" t="shared" si="3" ref="F128:F134">E128*D128</f>
        <v>0</v>
      </c>
      <c r="G128" s="6"/>
      <c r="H128" s="6"/>
    </row>
    <row r="129" spans="1:8" s="5" customFormat="1" ht="25.5">
      <c r="A129" s="23" t="s">
        <v>31</v>
      </c>
      <c r="B129" s="24" t="s">
        <v>37</v>
      </c>
      <c r="C129" s="25" t="s">
        <v>7</v>
      </c>
      <c r="D129" s="92">
        <v>4</v>
      </c>
      <c r="E129" s="88"/>
      <c r="F129" s="77">
        <f t="shared" si="3"/>
        <v>0</v>
      </c>
      <c r="G129" s="6"/>
      <c r="H129" s="6"/>
    </row>
    <row r="130" spans="1:8" s="5" customFormat="1" ht="25.5">
      <c r="A130" s="23" t="s">
        <v>32</v>
      </c>
      <c r="B130" s="24" t="s">
        <v>38</v>
      </c>
      <c r="C130" s="25" t="s">
        <v>7</v>
      </c>
      <c r="D130" s="92">
        <v>6</v>
      </c>
      <c r="E130" s="88"/>
      <c r="F130" s="77">
        <f t="shared" si="3"/>
        <v>0</v>
      </c>
      <c r="G130" s="6"/>
      <c r="H130" s="6"/>
    </row>
    <row r="131" spans="1:8" s="5" customFormat="1" ht="25.5">
      <c r="A131" s="23" t="s">
        <v>34</v>
      </c>
      <c r="B131" s="24" t="s">
        <v>39</v>
      </c>
      <c r="C131" s="25" t="s">
        <v>7</v>
      </c>
      <c r="D131" s="92">
        <v>7</v>
      </c>
      <c r="E131" s="88"/>
      <c r="F131" s="77">
        <f t="shared" si="3"/>
        <v>0</v>
      </c>
      <c r="G131" s="6"/>
      <c r="H131" s="6"/>
    </row>
    <row r="132" spans="1:8" s="5" customFormat="1" ht="25.5">
      <c r="A132" s="23" t="s">
        <v>35</v>
      </c>
      <c r="B132" s="24" t="s">
        <v>40</v>
      </c>
      <c r="C132" s="25" t="s">
        <v>7</v>
      </c>
      <c r="D132" s="92">
        <v>3</v>
      </c>
      <c r="E132" s="88"/>
      <c r="F132" s="77">
        <f t="shared" si="3"/>
        <v>0</v>
      </c>
      <c r="G132" s="6"/>
      <c r="H132" s="6"/>
    </row>
    <row r="133" spans="1:8" s="5" customFormat="1" ht="25.5">
      <c r="A133" s="23" t="s">
        <v>87</v>
      </c>
      <c r="B133" s="24" t="s">
        <v>85</v>
      </c>
      <c r="C133" s="25" t="s">
        <v>7</v>
      </c>
      <c r="D133" s="92">
        <v>1</v>
      </c>
      <c r="E133" s="88"/>
      <c r="F133" s="77">
        <f t="shared" si="3"/>
        <v>0</v>
      </c>
      <c r="G133" s="6"/>
      <c r="H133" s="6"/>
    </row>
    <row r="134" spans="1:8" s="5" customFormat="1" ht="25.5">
      <c r="A134" s="23" t="s">
        <v>88</v>
      </c>
      <c r="B134" s="24" t="s">
        <v>86</v>
      </c>
      <c r="C134" s="25" t="s">
        <v>7</v>
      </c>
      <c r="D134" s="92">
        <v>1</v>
      </c>
      <c r="E134" s="88"/>
      <c r="F134" s="77">
        <f t="shared" si="3"/>
        <v>0</v>
      </c>
      <c r="G134" s="6"/>
      <c r="H134" s="6"/>
    </row>
    <row r="135" spans="1:8" s="43" customFormat="1" ht="15">
      <c r="A135" s="40"/>
      <c r="B135" s="41" t="s">
        <v>33</v>
      </c>
      <c r="C135" s="42"/>
      <c r="D135" s="93"/>
      <c r="E135" s="89"/>
      <c r="F135" s="76"/>
      <c r="G135" s="6"/>
      <c r="H135" s="6"/>
    </row>
    <row r="136" spans="1:8" s="5" customFormat="1" ht="14.25">
      <c r="A136" s="23" t="s">
        <v>92</v>
      </c>
      <c r="B136" s="24" t="s">
        <v>93</v>
      </c>
      <c r="C136" s="25" t="s">
        <v>7</v>
      </c>
      <c r="D136" s="92"/>
      <c r="E136" s="88"/>
      <c r="F136" s="77">
        <f aca="true" t="shared" si="4" ref="F136:F145">E136*D136</f>
        <v>0</v>
      </c>
      <c r="G136" s="6"/>
      <c r="H136" s="6"/>
    </row>
    <row r="137" spans="1:8" s="5" customFormat="1" ht="14.25">
      <c r="A137" s="23" t="s">
        <v>94</v>
      </c>
      <c r="B137" s="24" t="s">
        <v>95</v>
      </c>
      <c r="C137" s="25" t="s">
        <v>7</v>
      </c>
      <c r="D137" s="92"/>
      <c r="E137" s="88"/>
      <c r="F137" s="77">
        <f t="shared" si="4"/>
        <v>0</v>
      </c>
      <c r="G137" s="6"/>
      <c r="H137" s="6"/>
    </row>
    <row r="138" spans="1:8" s="5" customFormat="1" ht="14.25">
      <c r="A138" s="23" t="s">
        <v>96</v>
      </c>
      <c r="B138" s="24" t="s">
        <v>97</v>
      </c>
      <c r="C138" s="25" t="s">
        <v>7</v>
      </c>
      <c r="D138" s="92">
        <v>2</v>
      </c>
      <c r="E138" s="88"/>
      <c r="F138" s="77">
        <f t="shared" si="4"/>
        <v>0</v>
      </c>
      <c r="G138" s="6"/>
      <c r="H138" s="6"/>
    </row>
    <row r="139" spans="1:8" s="5" customFormat="1" ht="14.25">
      <c r="A139" s="23" t="s">
        <v>99</v>
      </c>
      <c r="B139" s="24" t="s">
        <v>98</v>
      </c>
      <c r="C139" s="25" t="s">
        <v>7</v>
      </c>
      <c r="D139" s="92">
        <v>1</v>
      </c>
      <c r="E139" s="88"/>
      <c r="F139" s="77">
        <f t="shared" si="4"/>
        <v>0</v>
      </c>
      <c r="G139" s="6"/>
      <c r="H139" s="6"/>
    </row>
    <row r="140" spans="1:8" s="5" customFormat="1" ht="14.25">
      <c r="A140" s="23" t="s">
        <v>101</v>
      </c>
      <c r="B140" s="24" t="s">
        <v>100</v>
      </c>
      <c r="C140" s="25" t="s">
        <v>7</v>
      </c>
      <c r="D140" s="92">
        <v>1</v>
      </c>
      <c r="E140" s="88"/>
      <c r="F140" s="77">
        <f t="shared" si="4"/>
        <v>0</v>
      </c>
      <c r="G140" s="6"/>
      <c r="H140" s="6"/>
    </row>
    <row r="141" spans="1:8" s="5" customFormat="1" ht="14.25">
      <c r="A141" s="23" t="s">
        <v>102</v>
      </c>
      <c r="B141" s="24" t="s">
        <v>103</v>
      </c>
      <c r="C141" s="25" t="s">
        <v>7</v>
      </c>
      <c r="D141" s="92"/>
      <c r="E141" s="88"/>
      <c r="F141" s="77">
        <f t="shared" si="4"/>
        <v>0</v>
      </c>
      <c r="G141" s="6"/>
      <c r="H141" s="6"/>
    </row>
    <row r="142" spans="1:8" s="5" customFormat="1" ht="14.25">
      <c r="A142" s="23" t="s">
        <v>105</v>
      </c>
      <c r="B142" s="24" t="s">
        <v>104</v>
      </c>
      <c r="C142" s="25" t="s">
        <v>7</v>
      </c>
      <c r="D142" s="92">
        <v>1</v>
      </c>
      <c r="E142" s="88"/>
      <c r="F142" s="77">
        <f t="shared" si="4"/>
        <v>0</v>
      </c>
      <c r="G142" s="6"/>
      <c r="H142" s="6"/>
    </row>
    <row r="143" spans="1:8" s="5" customFormat="1" ht="14.25">
      <c r="A143" s="23" t="s">
        <v>171</v>
      </c>
      <c r="B143" s="24" t="s">
        <v>170</v>
      </c>
      <c r="C143" s="25" t="s">
        <v>7</v>
      </c>
      <c r="D143" s="92">
        <v>1</v>
      </c>
      <c r="E143" s="88"/>
      <c r="F143" s="77">
        <f>E143*D143</f>
        <v>0</v>
      </c>
      <c r="G143" s="6"/>
      <c r="H143" s="6"/>
    </row>
    <row r="144" spans="1:8" s="130" customFormat="1" ht="12.75">
      <c r="A144" s="124" t="s">
        <v>15</v>
      </c>
      <c r="B144" s="125" t="s">
        <v>14</v>
      </c>
      <c r="C144" s="126" t="s">
        <v>9</v>
      </c>
      <c r="D144" s="127">
        <v>10</v>
      </c>
      <c r="E144" s="88"/>
      <c r="F144" s="128">
        <f t="shared" si="4"/>
        <v>0</v>
      </c>
      <c r="G144" s="6"/>
      <c r="H144" s="6"/>
    </row>
    <row r="145" spans="1:6" s="5" customFormat="1" ht="14.25">
      <c r="A145" s="23" t="s">
        <v>48</v>
      </c>
      <c r="B145" s="24" t="s">
        <v>106</v>
      </c>
      <c r="C145" s="25" t="s">
        <v>91</v>
      </c>
      <c r="D145" s="92">
        <v>1</v>
      </c>
      <c r="E145" s="123"/>
      <c r="F145" s="77">
        <f t="shared" si="4"/>
        <v>0</v>
      </c>
    </row>
    <row r="146" spans="1:6" s="6" customFormat="1" ht="12.75">
      <c r="A146" s="23"/>
      <c r="B146" s="19"/>
      <c r="C146" s="25"/>
      <c r="D146" s="98"/>
      <c r="E146" s="98"/>
      <c r="F146" s="77"/>
    </row>
    <row r="147" spans="1:8" s="5" customFormat="1" ht="15">
      <c r="A147" s="23"/>
      <c r="B147" s="102" t="s">
        <v>27</v>
      </c>
      <c r="C147" s="72"/>
      <c r="D147" s="73"/>
      <c r="E147" s="74"/>
      <c r="F147" s="78">
        <f>SUM(F141:F146)</f>
        <v>0</v>
      </c>
      <c r="G147" s="146"/>
      <c r="H147" s="146"/>
    </row>
    <row r="148" spans="1:8" s="5" customFormat="1" ht="15">
      <c r="A148" s="23"/>
      <c r="B148" s="83" t="s">
        <v>28</v>
      </c>
      <c r="C148" s="80"/>
      <c r="D148" s="81"/>
      <c r="E148" s="82"/>
      <c r="F148" s="101">
        <f>F147*0.21</f>
        <v>0</v>
      </c>
      <c r="G148" s="146"/>
      <c r="H148" s="146"/>
    </row>
    <row r="149" spans="1:6" s="5" customFormat="1" ht="15">
      <c r="A149" s="23"/>
      <c r="B149" s="83" t="s">
        <v>29</v>
      </c>
      <c r="C149" s="80"/>
      <c r="D149" s="81"/>
      <c r="E149" s="82"/>
      <c r="F149" s="101">
        <f>SUM(F147:F148)</f>
        <v>0</v>
      </c>
    </row>
    <row r="150" spans="1:6" s="5" customFormat="1" ht="14.25">
      <c r="A150" s="23"/>
      <c r="B150" s="24"/>
      <c r="C150" s="25"/>
      <c r="D150" s="98"/>
      <c r="E150" s="27"/>
      <c r="F150" s="77"/>
    </row>
    <row r="151" spans="1:6" s="5" customFormat="1" ht="15" thickBot="1">
      <c r="A151" s="23"/>
      <c r="B151" s="24"/>
      <c r="C151" s="25"/>
      <c r="D151" s="98"/>
      <c r="E151" s="27"/>
      <c r="F151" s="77"/>
    </row>
    <row r="152" spans="1:6" s="5" customFormat="1" ht="15">
      <c r="A152" s="175"/>
      <c r="B152" s="176" t="s">
        <v>216</v>
      </c>
      <c r="C152" s="177"/>
      <c r="D152" s="178"/>
      <c r="E152" s="179"/>
      <c r="F152" s="180"/>
    </row>
    <row r="153" spans="1:6" s="5" customFormat="1" ht="15">
      <c r="A153" s="175"/>
      <c r="B153" s="181" t="s">
        <v>214</v>
      </c>
      <c r="C153" s="80"/>
      <c r="D153" s="174"/>
      <c r="E153" s="82"/>
      <c r="F153" s="101"/>
    </row>
    <row r="154" spans="1:6" s="5" customFormat="1" ht="15.75" thickBot="1">
      <c r="A154" s="175"/>
      <c r="B154" s="182" t="s">
        <v>215</v>
      </c>
      <c r="C154" s="140"/>
      <c r="D154" s="183"/>
      <c r="E154" s="142"/>
      <c r="F154" s="143"/>
    </row>
    <row r="155" spans="1:6" ht="15" thickBot="1">
      <c r="A155" s="12"/>
      <c r="B155" s="13"/>
      <c r="C155" s="14"/>
      <c r="D155" s="13"/>
      <c r="E155" s="15"/>
      <c r="F155" s="100"/>
    </row>
    <row r="156" ht="15">
      <c r="F156" s="48"/>
    </row>
    <row r="157" spans="2:6" ht="15">
      <c r="B157" s="165"/>
      <c r="C157" s="163"/>
      <c r="E157" s="166"/>
      <c r="F157" s="48"/>
    </row>
    <row r="158" spans="2:6" ht="15">
      <c r="B158" s="165"/>
      <c r="C158" s="163"/>
      <c r="E158" s="166"/>
      <c r="F158" s="48"/>
    </row>
    <row r="159" spans="2:6" ht="15">
      <c r="B159" s="165"/>
      <c r="C159" s="163"/>
      <c r="E159" s="166"/>
      <c r="F159" s="48"/>
    </row>
    <row r="160" spans="2:6" ht="15">
      <c r="B160" s="184"/>
      <c r="C160" s="163"/>
      <c r="E160" s="185"/>
      <c r="F160" s="48"/>
    </row>
    <row r="161" spans="2:6" ht="15">
      <c r="B161" s="184"/>
      <c r="C161" s="163"/>
      <c r="E161" s="185"/>
      <c r="F161" s="48"/>
    </row>
    <row r="162" spans="2:6" ht="15">
      <c r="B162" s="165"/>
      <c r="C162" s="163"/>
      <c r="E162" s="166"/>
      <c r="F162" s="48"/>
    </row>
    <row r="163" spans="2:6" ht="15">
      <c r="B163" s="168"/>
      <c r="C163" s="163"/>
      <c r="E163" s="166"/>
      <c r="F163" s="48"/>
    </row>
    <row r="164" spans="2:6" ht="15">
      <c r="B164" s="169"/>
      <c r="C164" s="163"/>
      <c r="E164" s="166"/>
      <c r="F164" s="48"/>
    </row>
    <row r="165" spans="2:6" ht="15">
      <c r="B165" s="165"/>
      <c r="C165" s="163"/>
      <c r="E165" s="167"/>
      <c r="F165" s="48"/>
    </row>
    <row r="166" spans="2:6" ht="15">
      <c r="B166"/>
      <c r="C166"/>
      <c r="D166" s="170"/>
      <c r="E166" s="171"/>
      <c r="F166" s="48"/>
    </row>
    <row r="167" spans="2:6" ht="15">
      <c r="B167" s="172"/>
      <c r="C167" s="172"/>
      <c r="D167" s="173"/>
      <c r="E167" s="166"/>
      <c r="F167" s="48"/>
    </row>
    <row r="168" spans="2:6" ht="15">
      <c r="B168" s="164"/>
      <c r="C168" s="164"/>
      <c r="D168" s="167"/>
      <c r="E168" s="166"/>
      <c r="F168" s="48"/>
    </row>
    <row r="169" ht="15">
      <c r="F169" s="48"/>
    </row>
    <row r="170" ht="15">
      <c r="F170" s="48"/>
    </row>
    <row r="171" ht="15">
      <c r="F171" s="48"/>
    </row>
    <row r="172" ht="15">
      <c r="F172" s="48"/>
    </row>
    <row r="173" ht="15">
      <c r="F173" s="48"/>
    </row>
    <row r="174" ht="15">
      <c r="F174" s="48"/>
    </row>
    <row r="175" ht="15">
      <c r="F175" s="48"/>
    </row>
    <row r="176" ht="15">
      <c r="F176" s="48"/>
    </row>
    <row r="177" ht="15">
      <c r="F177" s="48"/>
    </row>
    <row r="178" ht="15">
      <c r="F178" s="48"/>
    </row>
    <row r="179" ht="15">
      <c r="F179" s="48"/>
    </row>
    <row r="180" ht="15">
      <c r="F180" s="48"/>
    </row>
    <row r="181" ht="15">
      <c r="F181" s="48"/>
    </row>
    <row r="182" ht="15">
      <c r="F182" s="48"/>
    </row>
    <row r="183" ht="15">
      <c r="F183" s="48"/>
    </row>
    <row r="184" ht="15">
      <c r="F184" s="48"/>
    </row>
    <row r="185" ht="15">
      <c r="F185" s="48"/>
    </row>
    <row r="186" ht="15">
      <c r="F186" s="48"/>
    </row>
  </sheetData>
  <sheetProtection/>
  <mergeCells count="2">
    <mergeCell ref="B160:B161"/>
    <mergeCell ref="E160:E161"/>
  </mergeCells>
  <printOptions horizontalCentered="1"/>
  <pageMargins left="0.2755905511811024" right="0.2755905511811024" top="0.7086614173228347" bottom="0.7086614173228347" header="0.3937007874015748" footer="0.3937007874015748"/>
  <pageSetup fitToHeight="11" horizontalDpi="600" verticalDpi="600" orientation="landscape" paperSize="9" scale="75" r:id="rId1"/>
  <headerFooter alignWithMargins="0">
    <oddHeader>&amp;L&amp;"Square721 Cn BT,Condensed"&amp;11ROZPOČET&amp;10
</oddHeader>
    <oddFooter>&amp;L&amp;"Square721 Cn BT,Condensed"&amp;11ZVÝŠENÍ BIODIVERZITY VEŘEJNÉ ZELENĚ OBCE VESELÁ&amp;R&amp;"Square721 Cn BT,Condensed"&amp;11Příloha D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Jaroslava Bičíková</cp:lastModifiedBy>
  <cp:lastPrinted>2017-05-09T13:27:12Z</cp:lastPrinted>
  <dcterms:created xsi:type="dcterms:W3CDTF">1998-02-17T17:24:32Z</dcterms:created>
  <dcterms:modified xsi:type="dcterms:W3CDTF">2018-02-05T14:45:45Z</dcterms:modified>
  <cp:category/>
  <cp:version/>
  <cp:contentType/>
  <cp:contentStatus/>
</cp:coreProperties>
</file>